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22.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_rels/drawing1.xml.rels" ContentType="application/vnd.openxmlformats-package.relationships+xml"/>
  <Override PartName="/xl/sharedStrings.xml" ContentType="application/vnd.openxmlformats-officedocument.spreadsheetml.sharedStrings+xml"/>
  <Override PartName="/xl/media/image1.png" ContentType="image/p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ommaire" sheetId="1" state="visible" r:id="rId2"/>
    <sheet name="Définitions" sheetId="2" state="visible" r:id="rId3"/>
    <sheet name="freqciné" sheetId="3" state="visible" r:id="rId4"/>
    <sheet name="décompos" sheetId="4" state="visible" r:id="rId5"/>
    <sheet name="mois" sheetId="5" state="visible" r:id="rId6"/>
    <sheet name="semaine" sheetId="6" state="visible" r:id="rId7"/>
    <sheet name="jour" sheetId="7" state="visible" r:id="rId8"/>
    <sheet name="LM CM HF" sheetId="8" state="visible" r:id="rId9"/>
    <sheet name="filmexpl&lt;1979" sheetId="9" state="visible" r:id="rId10"/>
    <sheet name="filmexpl" sheetId="10" state="visible" r:id="rId11"/>
    <sheet name="natio" sheetId="11" state="visible" r:id="rId12"/>
    <sheet name="entrées" sheetId="12" state="visible" r:id="rId13"/>
    <sheet name="perform" sheetId="13" state="visible" r:id="rId14"/>
    <sheet name="entrées ff" sheetId="14" state="visible" r:id="rId15"/>
    <sheet name="age" sheetId="15" state="visible" r:id="rId16"/>
    <sheet name="classAE" sheetId="16" state="visible" r:id="rId17"/>
    <sheet name="natio sortie1" sheetId="17" state="visible" r:id="rId18"/>
    <sheet name="entrées sortie1" sheetId="18" state="visible" r:id="rId19"/>
    <sheet name="genre sortie1" sheetId="19" state="visible" r:id="rId20"/>
    <sheet name="perform sortie1" sheetId="20" state="visible" r:id="rId21"/>
    <sheet name="AE sortie1" sheetId="21" state="visible" r:id="rId22"/>
    <sheet name="ESRI_MAPINFO_SHEET" sheetId="22" state="hidden" r:id="rId23"/>
  </sheets>
  <definedNames>
    <definedName function="false" hidden="false" localSheetId="20" name="_xlnm.Print_Area" vbProcedure="false">'AE sortie1'!$A$5:$D$132</definedName>
    <definedName function="false" hidden="false" localSheetId="20" name="_xlnm.Print_Titles" vbProcedure="false">'AE sortie1'!$5:$6</definedName>
    <definedName function="false" hidden="false" localSheetId="14" name="_xlnm.Print_Area" vbProcedure="false">age!$A$5:$L$142</definedName>
    <definedName function="false" hidden="false" localSheetId="14" name="_xlnm.Print_Titles" vbProcedure="false">age!$5:$8</definedName>
    <definedName function="false" hidden="false" localSheetId="15" name="_xlnm.Print_Area" vbProcedure="false">classAE!$A$5:$D$138</definedName>
    <definedName function="false" hidden="false" localSheetId="15" name="_xlnm.Print_Titles" vbProcedure="false">classAE!$5:$6</definedName>
    <definedName function="false" hidden="false" localSheetId="3" name="_xlnm.Print_Area" vbProcedure="false">décompos!$A$5:$I$57</definedName>
    <definedName function="false" hidden="false" localSheetId="3" name="_xlnm.Print_Titles" vbProcedure="false">décompos!$5:$6</definedName>
    <definedName function="false" hidden="false" localSheetId="1" name="_xlnm.Print_Area" vbProcedure="false">Définitions!$A$5:$L$44</definedName>
    <definedName function="false" hidden="false" localSheetId="11" name="_xlnm.Print_Area" vbProcedure="false">entrées!$A$5:$J$138</definedName>
    <definedName function="false" hidden="false" localSheetId="11" name="_xlnm.Print_Titles" vbProcedure="false">entrées!$5:$6</definedName>
    <definedName function="false" hidden="false" localSheetId="13" name="_xlnm.Print_Area" vbProcedure="false">'entrées ff'!$A$5:$I$138</definedName>
    <definedName function="false" hidden="false" localSheetId="13" name="_xlnm.Print_Titles" vbProcedure="false">'entrées ff'!$5:$6</definedName>
    <definedName function="false" hidden="false" localSheetId="17" name="_xlnm.Print_Area" vbProcedure="false">'entrées sortie1'!$A$5:$I$132</definedName>
    <definedName function="false" hidden="false" localSheetId="17" name="_xlnm.Print_Titles" vbProcedure="false">'entrées sortie1'!$5:$6</definedName>
    <definedName function="false" hidden="false" localSheetId="9" name="_xlnm.Print_Area" vbProcedure="false">filmexpl!$A$5:$F$183</definedName>
    <definedName function="false" hidden="false" localSheetId="9" name="_xlnm.Print_Titles" vbProcedure="false">filmexpl!$5:$5</definedName>
    <definedName function="false" hidden="false" localSheetId="8" name="_xlnm.Print_Area" vbProcedure="false">'filmexpl&lt;1979'!$A$4:$E$72</definedName>
    <definedName function="false" hidden="false" localSheetId="8" name="_xlnm.Print_Titles" vbProcedure="false">'filmexpl&lt;1979'!$5:$7</definedName>
    <definedName function="false" hidden="false" localSheetId="2" name="_xlnm.Print_Area" vbProcedure="false">freqciné!$A$5:$E$86</definedName>
    <definedName function="false" hidden="false" localSheetId="2" name="_xlnm.Print_Titles" vbProcedure="false">freqciné!$5:$6</definedName>
    <definedName function="false" hidden="false" localSheetId="18" name="_xlnm.Print_Area" vbProcedure="false">'genre sortie1'!$A$5:$E$132</definedName>
    <definedName function="false" hidden="false" localSheetId="18" name="_xlnm.Print_Titles" vbProcedure="false">'genre sortie1'!$5:$6</definedName>
    <definedName function="false" hidden="false" localSheetId="6" name="_xlnm.Print_Area" vbProcedure="false">jour!$A$5:$I$108</definedName>
    <definedName function="false" hidden="false" localSheetId="4" name="_xlnm.Print_Area" vbProcedure="false">mois!$A$5:$N$136</definedName>
    <definedName function="false" hidden="false" localSheetId="4" name="_xlnm.Print_Titles" vbProcedure="false">mois!$5:$6</definedName>
    <definedName function="false" hidden="false" localSheetId="10" name="_xlnm.Print_Area" vbProcedure="false">natio!$A$5:$AG$140</definedName>
    <definedName function="false" hidden="false" localSheetId="10" name="_xlnm.Print_Titles" vbProcedure="false">natio!$5:$6</definedName>
    <definedName function="false" hidden="false" localSheetId="16" name="_xlnm.Print_Area" vbProcedure="false">'natio sortie1'!$A$5:$AG$132</definedName>
    <definedName function="false" hidden="false" localSheetId="16" name="_xlnm.Print_Titles" vbProcedure="false">'natio sortie1'!$5:$6</definedName>
    <definedName function="false" hidden="false" localSheetId="12" name="_xlnm.Print_Area" vbProcedure="false">perform!$A$5:$E$30</definedName>
    <definedName function="false" hidden="false" localSheetId="19" name="_xlnm.Print_Area" vbProcedure="false">'perform sortie1'!$A$5:$E$38</definedName>
    <definedName function="false" hidden="false" localSheetId="5" name="_xlnm.Print_Area" vbProcedure="false">semaine!$A$7:$U$180</definedName>
    <definedName function="false" hidden="false" localSheetId="5" name="_xlnm.Print_Titles" vbProcedure="false">semaine!$A:$A</definedName>
    <definedName function="false" hidden="false" name="_xlnm.Database" vbProcedure="false">'natio sortie1'!$A$7:$E$36</definedName>
    <definedName function="false" hidden="false" localSheetId="8" name="_xlnm.Database" vbProcedure="false">#REF!</definedName>
    <definedName function="false" hidden="false" localSheetId="9" name="_xlnm.Database" vbProcedure="false">#REF!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<sst xmlns="http://schemas.openxmlformats.org/spreadsheetml/2006/main" count="957" uniqueCount="218">
  <si>
    <t xml:space="preserve">FREQUENTATION DES SALLES DE CINEMA</t>
  </si>
  <si>
    <t xml:space="preserve">Mis à jour le 22 mai 2024</t>
  </si>
  <si>
    <t xml:space="preserve">Définitions et sources</t>
  </si>
  <si>
    <t xml:space="preserve">FREQUENTATION</t>
  </si>
  <si>
    <t xml:space="preserve">Fréquentation des salles de cinéma (entrées, séances, recettes)</t>
  </si>
  <si>
    <t xml:space="preserve">Décomposition de la recette guichet</t>
  </si>
  <si>
    <t xml:space="preserve">Fréquentation mensuelle (entrées, séances, recettes)</t>
  </si>
  <si>
    <t xml:space="preserve">Fréquentation hebdomadaire (entrées, séances, recettes)</t>
  </si>
  <si>
    <t xml:space="preserve">Fréquentation par jour nommé (entrées, séances, recettes)</t>
  </si>
  <si>
    <t xml:space="preserve">RESULTATS SELON LES CARACTERISTIQUES DE FILMS DE LONG METRAGE</t>
  </si>
  <si>
    <t xml:space="preserve">Fréquentation selon le type de programme (entrées, séances, recettes)</t>
  </si>
  <si>
    <t xml:space="preserve">Films en exploitation en salles</t>
  </si>
  <si>
    <t xml:space="preserve">Films en exploitation en salles depuis 1949 selon la grande nationalité</t>
  </si>
  <si>
    <t xml:space="preserve">Films en exploitation en salles depuis 1980 selon la grande nationalité</t>
  </si>
  <si>
    <t xml:space="preserve">Films en exploitation en salles selon leur nationalité</t>
  </si>
  <si>
    <t xml:space="preserve">Films en exploitation en salles selon leur nombre d'entrées</t>
  </si>
  <si>
    <t xml:space="preserve">Performance des films en exploitation en salles</t>
  </si>
  <si>
    <t xml:space="preserve">Films français en exploitation en salles selon leur nombre d'entrées</t>
  </si>
  <si>
    <t xml:space="preserve">Films en exploitation en salles selon leur âge</t>
  </si>
  <si>
    <t xml:space="preserve">Films en exploitation en salles selon leur recommandation Art et Essai</t>
  </si>
  <si>
    <t xml:space="preserve">Films en première exclusivité</t>
  </si>
  <si>
    <t xml:space="preserve">Films en première exclusivité en salles selon leur nationalité</t>
  </si>
  <si>
    <t xml:space="preserve">Films en première exclusivité en salles selon leur nombre d'entrées</t>
  </si>
  <si>
    <t xml:space="preserve">Films en première exclusivité en salles selon leur genre</t>
  </si>
  <si>
    <t xml:space="preserve">Performance des films en première exclusivité en salles</t>
  </si>
  <si>
    <t xml:space="preserve">Films en première exclusivité en salles selon leur recommandation Art et Essai</t>
  </si>
  <si>
    <t xml:space="preserve">Retour au menu "Fréquentation et films dans les salles de cinéma"</t>
  </si>
  <si>
    <t xml:space="preserve">Définitions</t>
  </si>
  <si>
    <t xml:space="preserve">Sources</t>
  </si>
  <si>
    <t xml:space="preserve">Fréquentation des salles de cinéma ( ensemble des programmes : long métrage, court métrage et hors film)</t>
  </si>
  <si>
    <t xml:space="preserve">Entrées (millions)</t>
  </si>
  <si>
    <t xml:space="preserve">Recette hors TSA (M€ courants)</t>
  </si>
  <si>
    <t xml:space="preserve">Recette moyenne par entrée (€)</t>
  </si>
  <si>
    <t xml:space="preserve">-</t>
  </si>
  <si>
    <t xml:space="preserve">Séances (milliers)</t>
  </si>
  <si>
    <t xml:space="preserve">Recette guichet (M€ courants)</t>
  </si>
  <si>
    <t xml:space="preserve">En M€ courants</t>
  </si>
  <si>
    <t xml:space="preserve">T.S.A.</t>
  </si>
  <si>
    <t xml:space="preserve">T.V.A.</t>
  </si>
  <si>
    <r>
      <rPr>
        <b val="true"/>
        <sz val="9"/>
        <rFont val="Arial"/>
        <family val="2"/>
        <charset val="1"/>
      </rPr>
      <t xml:space="preserve">rémunération distributeurs </t>
    </r>
    <r>
      <rPr>
        <b val="true"/>
        <vertAlign val="superscript"/>
        <sz val="9"/>
        <rFont val="Arial"/>
        <family val="2"/>
        <charset val="1"/>
      </rPr>
      <t xml:space="preserve">2</t>
    </r>
  </si>
  <si>
    <r>
      <rPr>
        <b val="true"/>
        <sz val="9"/>
        <rFont val="Arial"/>
        <family val="2"/>
        <charset val="1"/>
      </rPr>
      <t xml:space="preserve">rémunération exploitants</t>
    </r>
    <r>
      <rPr>
        <b val="true"/>
        <vertAlign val="superscript"/>
        <sz val="9"/>
        <rFont val="Arial"/>
        <family val="2"/>
        <charset val="1"/>
      </rPr>
      <t xml:space="preserve">3</t>
    </r>
  </si>
  <si>
    <r>
      <rPr>
        <b val="true"/>
        <sz val="9"/>
        <rFont val="Arial"/>
        <family val="2"/>
        <charset val="1"/>
      </rPr>
      <t xml:space="preserve">sacem</t>
    </r>
    <r>
      <rPr>
        <b val="true"/>
        <vertAlign val="superscript"/>
        <sz val="9"/>
        <rFont val="Arial"/>
        <family val="2"/>
        <charset val="1"/>
      </rPr>
      <t xml:space="preserve">1</t>
    </r>
  </si>
  <si>
    <t xml:space="preserve">total</t>
  </si>
  <si>
    <r>
      <rPr>
        <vertAlign val="superscript"/>
        <sz val="8"/>
        <rFont val="Arial"/>
        <family val="2"/>
        <charset val="1"/>
      </rPr>
      <t xml:space="preserve">1 </t>
    </r>
    <r>
      <rPr>
        <sz val="8"/>
        <rFont val="Arial"/>
        <family val="2"/>
        <charset val="1"/>
      </rPr>
      <t xml:space="preserve">1,515 % de la recette guichets hors TVA et hors TSA.</t>
    </r>
  </si>
  <si>
    <r>
      <rPr>
        <vertAlign val="superscript"/>
        <sz val="8"/>
        <rFont val="Arial"/>
        <family val="2"/>
        <charset val="1"/>
      </rPr>
      <t xml:space="preserve">2</t>
    </r>
    <r>
      <rPr>
        <sz val="8"/>
        <rFont val="Arial"/>
        <family val="2"/>
        <charset val="1"/>
      </rPr>
      <t xml:space="preserve"> toutes taxes comprises TVA 5,5% de 2004 à 2011, TVA 7,0 % en 2012-2013, TVA depuis 2014 10,0%</t>
    </r>
  </si>
  <si>
    <r>
      <rPr>
        <vertAlign val="superscript"/>
        <sz val="8"/>
        <rFont val="Arial"/>
        <family val="2"/>
        <charset val="1"/>
      </rPr>
      <t xml:space="preserve">3</t>
    </r>
    <r>
      <rPr>
        <sz val="8"/>
        <rFont val="Arial"/>
        <family val="2"/>
        <charset val="1"/>
      </rPr>
      <t xml:space="preserve"> rémunération exploitants = recette guichet - TSA-TVA-Sacem-rémunération distributeurs</t>
    </r>
  </si>
  <si>
    <t xml:space="preserve">En %</t>
  </si>
  <si>
    <r>
      <rPr>
        <b val="true"/>
        <sz val="9"/>
        <rFont val="Arial"/>
        <family val="2"/>
        <charset val="1"/>
      </rPr>
      <t xml:space="preserve">taux de location</t>
    </r>
    <r>
      <rPr>
        <b val="true"/>
        <vertAlign val="superscript"/>
        <sz val="9"/>
        <rFont val="Arial"/>
        <family val="2"/>
        <charset val="1"/>
      </rPr>
      <t xml:space="preserve">4</t>
    </r>
  </si>
  <si>
    <r>
      <rPr>
        <vertAlign val="superscript"/>
        <sz val="8"/>
        <rFont val="Arial"/>
        <family val="2"/>
        <charset val="1"/>
      </rPr>
      <t xml:space="preserve">4</t>
    </r>
    <r>
      <rPr>
        <sz val="8"/>
        <rFont val="Arial"/>
        <family val="2"/>
        <charset val="1"/>
      </rPr>
      <t xml:space="preserve"> taux de location = (encaissement distributeur HT + part sacem distributeur)/base film</t>
    </r>
  </si>
  <si>
    <r>
      <rPr>
        <b val="true"/>
        <sz val="9"/>
        <rFont val="Arial"/>
        <family val="2"/>
        <charset val="1"/>
      </rPr>
      <t xml:space="preserve">rémunération exploitants</t>
    </r>
    <r>
      <rPr>
        <b val="true"/>
        <vertAlign val="superscript"/>
        <sz val="9"/>
        <rFont val="Arial"/>
        <family val="2"/>
        <charset val="1"/>
      </rPr>
      <t xml:space="preserve">2</t>
    </r>
  </si>
  <si>
    <r>
      <rPr>
        <vertAlign val="superscript"/>
        <sz val="8"/>
        <rFont val="Arial"/>
        <family val="2"/>
        <charset val="1"/>
      </rPr>
      <t xml:space="preserve">2</t>
    </r>
    <r>
      <rPr>
        <sz val="8"/>
        <rFont val="Arial"/>
        <family val="2"/>
        <charset val="1"/>
      </rPr>
      <t xml:space="preserve"> Hors toutes taxes.</t>
    </r>
  </si>
  <si>
    <r>
      <rPr>
        <b val="true"/>
        <sz val="9"/>
        <rFont val="Arial"/>
        <family val="2"/>
        <charset val="1"/>
      </rPr>
      <t xml:space="preserve">sacem</t>
    </r>
    <r>
      <rPr>
        <b val="true"/>
        <vertAlign val="superscript"/>
        <sz val="9"/>
        <rFont val="Arial"/>
        <family val="2"/>
        <charset val="1"/>
      </rPr>
      <t xml:space="preserve">2</t>
    </r>
  </si>
  <si>
    <t xml:space="preserve">Fréquentation mensuelle</t>
  </si>
  <si>
    <t xml:space="preserve">janvier</t>
  </si>
  <si>
    <t xml:space="preserve">février</t>
  </si>
  <si>
    <t xml:space="preserve">mars</t>
  </si>
  <si>
    <t xml:space="preserve">avril</t>
  </si>
  <si>
    <t xml:space="preserve">mai</t>
  </si>
  <si>
    <t xml:space="preserve">juin</t>
  </si>
  <si>
    <t xml:space="preserve">juillet</t>
  </si>
  <si>
    <t xml:space="preserve">août</t>
  </si>
  <si>
    <t xml:space="preserve">septembre</t>
  </si>
  <si>
    <t xml:space="preserve">octobre</t>
  </si>
  <si>
    <t xml:space="preserve">novembre</t>
  </si>
  <si>
    <t xml:space="preserve">décembre</t>
  </si>
  <si>
    <t xml:space="preserve">Total</t>
  </si>
  <si>
    <t xml:space="preserve">Recettes guichet (M€)</t>
  </si>
  <si>
    <t xml:space="preserve">Fréquentation hebdomadaire</t>
  </si>
  <si>
    <t xml:space="preserve">semaine 0*</t>
  </si>
  <si>
    <t xml:space="preserve">semaine 1</t>
  </si>
  <si>
    <t xml:space="preserve">semaine 2</t>
  </si>
  <si>
    <t xml:space="preserve">semaine 3</t>
  </si>
  <si>
    <t xml:space="preserve">semaine 4</t>
  </si>
  <si>
    <t xml:space="preserve">semaine 5</t>
  </si>
  <si>
    <t xml:space="preserve">semaine 6</t>
  </si>
  <si>
    <t xml:space="preserve">semaine 7</t>
  </si>
  <si>
    <t xml:space="preserve">semaine 8</t>
  </si>
  <si>
    <t xml:space="preserve">semaine 9</t>
  </si>
  <si>
    <t xml:space="preserve">semaine 10</t>
  </si>
  <si>
    <t xml:space="preserve">semaine 11</t>
  </si>
  <si>
    <t xml:space="preserve">semaine 12</t>
  </si>
  <si>
    <t xml:space="preserve">semaine 13</t>
  </si>
  <si>
    <t xml:space="preserve">semaine 14</t>
  </si>
  <si>
    <t xml:space="preserve">semaine 15</t>
  </si>
  <si>
    <t xml:space="preserve">semaine 16</t>
  </si>
  <si>
    <t xml:space="preserve">semaine 17</t>
  </si>
  <si>
    <t xml:space="preserve">semaine 18</t>
  </si>
  <si>
    <t xml:space="preserve">semaine 19</t>
  </si>
  <si>
    <t xml:space="preserve">semaine 20</t>
  </si>
  <si>
    <t xml:space="preserve">semaine 21</t>
  </si>
  <si>
    <t xml:space="preserve">semaine 22</t>
  </si>
  <si>
    <t xml:space="preserve">semaine 23</t>
  </si>
  <si>
    <t xml:space="preserve">semaine 24</t>
  </si>
  <si>
    <t xml:space="preserve">semaine 25</t>
  </si>
  <si>
    <t xml:space="preserve">semaine 26</t>
  </si>
  <si>
    <t xml:space="preserve">semaine 27</t>
  </si>
  <si>
    <t xml:space="preserve">semaine 28</t>
  </si>
  <si>
    <t xml:space="preserve">semaine 29</t>
  </si>
  <si>
    <t xml:space="preserve">semaine 30</t>
  </si>
  <si>
    <t xml:space="preserve">semaine 31</t>
  </si>
  <si>
    <t xml:space="preserve">semaine 32</t>
  </si>
  <si>
    <t xml:space="preserve">semaine 33</t>
  </si>
  <si>
    <t xml:space="preserve">semaine 34</t>
  </si>
  <si>
    <t xml:space="preserve">semaine 35</t>
  </si>
  <si>
    <t xml:space="preserve">semaine 36</t>
  </si>
  <si>
    <t xml:space="preserve">semaine 37</t>
  </si>
  <si>
    <t xml:space="preserve">semaine 38</t>
  </si>
  <si>
    <t xml:space="preserve">semaine 39</t>
  </si>
  <si>
    <t xml:space="preserve">semaine 40</t>
  </si>
  <si>
    <t xml:space="preserve">semaine 41</t>
  </si>
  <si>
    <t xml:space="preserve">semaine 42</t>
  </si>
  <si>
    <t xml:space="preserve">semaine 43</t>
  </si>
  <si>
    <t xml:space="preserve">semaine 44</t>
  </si>
  <si>
    <t xml:space="preserve">semaine 45</t>
  </si>
  <si>
    <t xml:space="preserve">semaine 46</t>
  </si>
  <si>
    <t xml:space="preserve">semaine 47</t>
  </si>
  <si>
    <t xml:space="preserve">semaine 48</t>
  </si>
  <si>
    <t xml:space="preserve">semaine 49</t>
  </si>
  <si>
    <t xml:space="preserve">semaine 50</t>
  </si>
  <si>
    <t xml:space="preserve">semaine 51</t>
  </si>
  <si>
    <t xml:space="preserve">semaine 52</t>
  </si>
  <si>
    <t xml:space="preserve">semaine 53</t>
  </si>
  <si>
    <t xml:space="preserve">séances (milliers)</t>
  </si>
  <si>
    <t xml:space="preserve">Fréquentation par jour nommé</t>
  </si>
  <si>
    <t xml:space="preserve">Entrées</t>
  </si>
  <si>
    <t xml:space="preserve">(%)</t>
  </si>
  <si>
    <t xml:space="preserve">Lundi</t>
  </si>
  <si>
    <t xml:space="preserve">Mardi</t>
  </si>
  <si>
    <t xml:space="preserve">Mercredi</t>
  </si>
  <si>
    <t xml:space="preserve">Jeudi</t>
  </si>
  <si>
    <t xml:space="preserve">Vendredi</t>
  </si>
  <si>
    <t xml:space="preserve">Samedi</t>
  </si>
  <si>
    <t xml:space="preserve">Dimanche</t>
  </si>
  <si>
    <t xml:space="preserve">Source : CNC-CESP Enquête auprès des spectateurs de 15 ans et plus.</t>
  </si>
  <si>
    <r>
      <rPr>
        <sz val="8"/>
        <rFont val="Arial"/>
        <family val="2"/>
        <charset val="1"/>
      </rPr>
      <t xml:space="preserve">Source : CNC-Mediamétrie, enquête </t>
    </r>
    <r>
      <rPr>
        <i val="true"/>
        <sz val="8"/>
        <rFont val="Arial"/>
        <family val="2"/>
        <charset val="1"/>
      </rPr>
      <t xml:space="preserve">75 000 Cinéma </t>
    </r>
    <r>
      <rPr>
        <sz val="8"/>
        <rFont val="Arial"/>
        <family val="2"/>
        <charset val="1"/>
      </rPr>
      <t xml:space="preserve">(spectateurs de 6 ans et plus).</t>
    </r>
  </si>
  <si>
    <t xml:space="preserve">Source : CNC, déclarations de recettes.</t>
  </si>
  <si>
    <t xml:space="preserve">Séances</t>
  </si>
  <si>
    <t xml:space="preserve">Recettes</t>
  </si>
  <si>
    <t xml:space="preserve">Fréquentation des films de long métrage</t>
  </si>
  <si>
    <t xml:space="preserve">Fréquentation des programmes de court métrage (séances complètes)</t>
  </si>
  <si>
    <t xml:space="preserve">Fréquentation du hors film</t>
  </si>
  <si>
    <t xml:space="preserve">Films en exploitation en salles de 1955 à 1979</t>
  </si>
  <si>
    <t xml:space="preserve">nombre de films</t>
  </si>
  <si>
    <t xml:space="preserve">films français</t>
  </si>
  <si>
    <t xml:space="preserve">films américains</t>
  </si>
  <si>
    <t xml:space="preserve">autres films</t>
  </si>
  <si>
    <t xml:space="preserve">nd</t>
  </si>
  <si>
    <t xml:space="preserve">entrées (millions)</t>
  </si>
  <si>
    <t xml:space="preserve">Films en exploitation en salles à partir de 1980</t>
  </si>
  <si>
    <t xml:space="preserve">films européens</t>
  </si>
  <si>
    <t xml:space="preserve">recettes guichet (M€)</t>
  </si>
  <si>
    <t xml:space="preserve">Films en exploitation en salles selon la nationalité</t>
  </si>
  <si>
    <t xml:space="preserve">France</t>
  </si>
  <si>
    <t xml:space="preserve">majoritaires</t>
  </si>
  <si>
    <t xml:space="preserve">minoritaires</t>
  </si>
  <si>
    <t xml:space="preserve">Etats-Unis</t>
  </si>
  <si>
    <t xml:space="preserve">Allemagne</t>
  </si>
  <si>
    <t xml:space="preserve">Belgique</t>
  </si>
  <si>
    <t xml:space="preserve">Danemark</t>
  </si>
  <si>
    <t xml:space="preserve">Espagne</t>
  </si>
  <si>
    <t xml:space="preserve">Grande-Bretagne</t>
  </si>
  <si>
    <t xml:space="preserve">Grèce</t>
  </si>
  <si>
    <t xml:space="preserve">Irlande</t>
  </si>
  <si>
    <t xml:space="preserve">Italie</t>
  </si>
  <si>
    <t xml:space="preserve">Pays-Bas</t>
  </si>
  <si>
    <t xml:space="preserve">Pologne</t>
  </si>
  <si>
    <t xml:space="preserve">République Tchèque</t>
  </si>
  <si>
    <t xml:space="preserve">Russie</t>
  </si>
  <si>
    <t xml:space="preserve">Suède</t>
  </si>
  <si>
    <t xml:space="preserve">Suisse</t>
  </si>
  <si>
    <t xml:space="preserve">Australie</t>
  </si>
  <si>
    <t xml:space="preserve">Brésil</t>
  </si>
  <si>
    <t xml:space="preserve">Canada</t>
  </si>
  <si>
    <t xml:space="preserve">Chine</t>
  </si>
  <si>
    <t xml:space="preserve">Corée du Sud</t>
  </si>
  <si>
    <t xml:space="preserve">Egypte</t>
  </si>
  <si>
    <t xml:space="preserve">Hong Kong</t>
  </si>
  <si>
    <t xml:space="preserve">Inde</t>
  </si>
  <si>
    <t xml:space="preserve">Iran</t>
  </si>
  <si>
    <t xml:space="preserve">Japon</t>
  </si>
  <si>
    <t xml:space="preserve">Mexique</t>
  </si>
  <si>
    <t xml:space="preserve">Autres nationalités</t>
  </si>
  <si>
    <t xml:space="preserve">plus de 4 millions d'entrées</t>
  </si>
  <si>
    <t xml:space="preserve">de 2 à 4 millions d'entrées</t>
  </si>
  <si>
    <t xml:space="preserve">de 1 à 2 millions d'entrées</t>
  </si>
  <si>
    <t xml:space="preserve">de 500 000 à 1 million d'entrées</t>
  </si>
  <si>
    <t xml:space="preserve">de 200 000 à 500 000 entrées</t>
  </si>
  <si>
    <t xml:space="preserve">de 100 000 à 200 000 entrées</t>
  </si>
  <si>
    <t xml:space="preserve">de 50 000 à 100 000 entrées</t>
  </si>
  <si>
    <t xml:space="preserve">moins de 
50 000 entrées</t>
  </si>
  <si>
    <t xml:space="preserve">recettes guichets (M€)</t>
  </si>
  <si>
    <t xml:space="preserve">top 10</t>
  </si>
  <si>
    <t xml:space="preserve">top 20</t>
  </si>
  <si>
    <t xml:space="preserve">top 30</t>
  </si>
  <si>
    <t xml:space="preserve">top 100</t>
  </si>
  <si>
    <t xml:space="preserve">plus de 2 millions d'entrées</t>
  </si>
  <si>
    <t xml:space="preserve">Films en exploitation en salles selon leur âge*</t>
  </si>
  <si>
    <t xml:space="preserve">* L'age calculé est la différence entre l'année d'exploitation et l'année de première sortie des films en salles.</t>
  </si>
  <si>
    <t xml:space="preserve">Nombre de films</t>
  </si>
  <si>
    <t xml:space="preserve">sortis dans l'année</t>
  </si>
  <si>
    <t xml:space="preserve">sortis l'année précédente</t>
  </si>
  <si>
    <t xml:space="preserve">2 ans</t>
  </si>
  <si>
    <t xml:space="preserve">3 ou 4 ans</t>
  </si>
  <si>
    <t xml:space="preserve">entre 5 et 9 ans</t>
  </si>
  <si>
    <t xml:space="preserve">entre 10 et 19 ans</t>
  </si>
  <si>
    <t xml:space="preserve">entre 20 et 29 ans</t>
  </si>
  <si>
    <t xml:space="preserve">entre 30 et 39 ans</t>
  </si>
  <si>
    <t xml:space="preserve">40 ans et plus</t>
  </si>
  <si>
    <t xml:space="preserve">festival et avant-premières</t>
  </si>
  <si>
    <t xml:space="preserve">Art et Essai</t>
  </si>
  <si>
    <t xml:space="preserve">non Art et Essai</t>
  </si>
  <si>
    <t xml:space="preserve">Films en première exclusivité en salles selon la nationalité</t>
  </si>
  <si>
    <t xml:space="preserve">*résultats enregistrés lors de leur année de sortie en salles.</t>
  </si>
  <si>
    <t xml:space="preserve">entrées (millions)*</t>
  </si>
  <si>
    <t xml:space="preserve">fiction</t>
  </si>
  <si>
    <t xml:space="preserve">documentaire</t>
  </si>
  <si>
    <t xml:space="preserve">animation</t>
  </si>
  <si>
    <t xml:space="preserve">Films en première exclusivité en salles selon la recommandation Art et Essai</t>
  </si>
</sst>
</file>

<file path=xl/styles.xml><?xml version="1.0" encoding="utf-8"?>
<styleSheet xmlns="http://schemas.openxmlformats.org/spreadsheetml/2006/main">
  <numFmts count="18">
    <numFmt numFmtId="164" formatCode="General"/>
    <numFmt numFmtId="165" formatCode="0\ %"/>
    <numFmt numFmtId="166" formatCode="#,##0"/>
    <numFmt numFmtId="167" formatCode="#,##0.0,"/>
    <numFmt numFmtId="168" formatCode="#,##0.00,"/>
    <numFmt numFmtId="169" formatCode="#,##0.00_ ;\-#,##0.00\ "/>
    <numFmt numFmtId="170" formatCode="#,##0.00&quot; F&quot;;\-#,##0.00&quot; F&quot;"/>
    <numFmt numFmtId="171" formatCode="#,##0.0,"/>
    <numFmt numFmtId="172" formatCode="0.0"/>
    <numFmt numFmtId="173" formatCode="0.00"/>
    <numFmt numFmtId="174" formatCode="0.0,"/>
    <numFmt numFmtId="175" formatCode="0.0%"/>
    <numFmt numFmtId="176" formatCode="#,##0.0"/>
    <numFmt numFmtId="177" formatCode="#,##0.000,"/>
    <numFmt numFmtId="178" formatCode="0"/>
    <numFmt numFmtId="179" formatCode="#,##0.00000"/>
    <numFmt numFmtId="180" formatCode="#,##0.00"/>
    <numFmt numFmtId="181" formatCode="General"/>
  </numFmts>
  <fonts count="47">
    <font>
      <sz val="9"/>
      <name val="Arial"/>
      <family val="2"/>
      <charset val="1"/>
    </font>
    <font>
      <sz val="10"/>
      <name val="Arial"/>
      <family val="0"/>
    </font>
    <font>
      <sz val="10"/>
      <name val="Arial"/>
      <family val="0"/>
    </font>
    <font>
      <sz val="10"/>
      <name val="Arial"/>
      <family val="0"/>
    </font>
    <font>
      <u val="single"/>
      <sz val="10"/>
      <color rgb="FF0000FF"/>
      <name val="Arial"/>
      <family val="2"/>
      <charset val="1"/>
    </font>
    <font>
      <sz val="10"/>
      <name val="MS Sans Serif"/>
      <family val="2"/>
      <charset val="1"/>
    </font>
    <font>
      <sz val="10"/>
      <name val="Arial"/>
      <family val="2"/>
      <charset val="1"/>
    </font>
    <font>
      <sz val="10"/>
      <color rgb="FF000000"/>
      <name val="Arial"/>
      <family val="0"/>
      <charset val="1"/>
    </font>
    <font>
      <sz val="10"/>
      <color rgb="FF000000"/>
      <name val="Arial"/>
      <family val="2"/>
      <charset val="1"/>
    </font>
    <font>
      <sz val="10"/>
      <name val="Arial"/>
      <family val="0"/>
      <charset val="1"/>
    </font>
    <font>
      <b val="true"/>
      <sz val="20"/>
      <name val="Arial"/>
      <family val="2"/>
      <charset val="1"/>
    </font>
    <font>
      <sz val="9"/>
      <color rgb="FF00B0F0"/>
      <name val="Arial"/>
      <family val="2"/>
      <charset val="1"/>
    </font>
    <font>
      <sz val="12"/>
      <name val="Arial"/>
      <family val="2"/>
      <charset val="1"/>
    </font>
    <font>
      <u val="single"/>
      <sz val="12"/>
      <color rgb="FF0000FF"/>
      <name val="Arial"/>
      <family val="2"/>
      <charset val="1"/>
    </font>
    <font>
      <u val="single"/>
      <sz val="9"/>
      <color rgb="FF0000FF"/>
      <name val="Arial"/>
      <family val="2"/>
      <charset val="1"/>
    </font>
    <font>
      <b val="true"/>
      <i val="true"/>
      <sz val="12"/>
      <name val="Arial"/>
      <family val="2"/>
      <charset val="1"/>
    </font>
    <font>
      <u val="single"/>
      <sz val="12"/>
      <color rgb="FF000000"/>
      <name val="Arial"/>
      <family val="2"/>
      <charset val="1"/>
    </font>
    <font>
      <i val="true"/>
      <sz val="12"/>
      <name val="Arial"/>
      <family val="2"/>
      <charset val="1"/>
    </font>
    <font>
      <u val="single"/>
      <sz val="12"/>
      <name val="Arial"/>
      <family val="2"/>
      <charset val="1"/>
    </font>
    <font>
      <sz val="10"/>
      <color rgb="FF0000FF"/>
      <name val="Arial"/>
      <family val="2"/>
      <charset val="1"/>
    </font>
    <font>
      <b val="true"/>
      <sz val="12"/>
      <name val="Arial"/>
      <family val="2"/>
      <charset val="1"/>
    </font>
    <font>
      <b val="true"/>
      <i val="true"/>
      <sz val="10"/>
      <color rgb="FF000000"/>
      <name val="Arial"/>
      <family val="2"/>
    </font>
    <font>
      <sz val="10"/>
      <color rgb="FF000000"/>
      <name val="Arial"/>
      <family val="2"/>
    </font>
    <font>
      <b val="true"/>
      <i val="true"/>
      <sz val="10"/>
      <name val="Arial"/>
      <family val="2"/>
    </font>
    <font>
      <sz val="10"/>
      <name val="Arial"/>
      <family val="2"/>
    </font>
    <font>
      <sz val="10"/>
      <color rgb="FF000000"/>
      <name val="Arial"/>
      <family val="0"/>
    </font>
    <font>
      <b val="true"/>
      <sz val="10"/>
      <name val="Arial"/>
      <family val="2"/>
      <charset val="1"/>
    </font>
    <font>
      <b val="true"/>
      <sz val="9"/>
      <name val="Arial"/>
      <family val="2"/>
      <charset val="1"/>
    </font>
    <font>
      <b val="true"/>
      <vertAlign val="superscript"/>
      <sz val="9"/>
      <name val="Arial"/>
      <family val="2"/>
      <charset val="1"/>
    </font>
    <font>
      <sz val="11"/>
      <color rgb="FF000000"/>
      <name val="Calibri"/>
      <family val="2"/>
      <charset val="1"/>
    </font>
    <font>
      <b val="true"/>
      <sz val="9"/>
      <color rgb="FF000000"/>
      <name val="Calibri"/>
      <family val="2"/>
      <charset val="1"/>
    </font>
    <font>
      <vertAlign val="superscript"/>
      <sz val="8"/>
      <name val="Arial"/>
      <family val="2"/>
      <charset val="1"/>
    </font>
    <font>
      <sz val="8"/>
      <name val="Arial"/>
      <family val="2"/>
      <charset val="1"/>
    </font>
    <font>
      <b val="true"/>
      <sz val="9"/>
      <color rgb="FF000000"/>
      <name val="Arial"/>
      <family val="2"/>
      <charset val="1"/>
    </font>
    <font>
      <sz val="9"/>
      <color rgb="FF000000"/>
      <name val="Arial"/>
      <family val="2"/>
      <charset val="1"/>
    </font>
    <font>
      <b val="true"/>
      <sz val="9"/>
      <color rgb="FFFF0000"/>
      <name val="Arial"/>
      <family val="2"/>
      <charset val="1"/>
    </font>
    <font>
      <b val="true"/>
      <sz val="10"/>
      <color rgb="FFFF0000"/>
      <name val="Arial"/>
      <family val="2"/>
      <charset val="1"/>
    </font>
    <font>
      <sz val="9"/>
      <color rgb="FFFF0000"/>
      <name val="Arial"/>
      <family val="2"/>
      <charset val="1"/>
    </font>
    <font>
      <i val="true"/>
      <sz val="8"/>
      <name val="Arial"/>
      <family val="2"/>
      <charset val="1"/>
    </font>
    <font>
      <sz val="9"/>
      <color rgb="FF000000"/>
      <name val="Calibri"/>
      <family val="2"/>
      <charset val="1"/>
    </font>
    <font>
      <sz val="8"/>
      <color rgb="FF000000"/>
      <name val="Arial"/>
      <family val="2"/>
      <charset val="1"/>
    </font>
    <font>
      <i val="true"/>
      <sz val="9"/>
      <name val="Arial"/>
      <family val="2"/>
      <charset val="1"/>
    </font>
    <font>
      <i val="true"/>
      <sz val="10"/>
      <name val="Arial"/>
      <family val="2"/>
      <charset val="1"/>
    </font>
    <font>
      <i val="true"/>
      <sz val="10"/>
      <color rgb="FF0000FF"/>
      <name val="Arial"/>
      <family val="2"/>
      <charset val="1"/>
    </font>
    <font>
      <b val="true"/>
      <i val="true"/>
      <sz val="9"/>
      <name val="Arial"/>
      <family val="2"/>
      <charset val="1"/>
    </font>
    <font>
      <sz val="11"/>
      <color rgb="FF000000"/>
      <name val="Calibri"/>
      <family val="0"/>
      <charset val="1"/>
    </font>
    <font>
      <b val="true"/>
      <sz val="50"/>
      <color rgb="FFD73A36"/>
      <name val="Verdana"/>
      <family val="2"/>
    </font>
  </fonts>
  <fills count="2">
    <fill>
      <patternFill patternType="none"/>
    </fill>
    <fill>
      <patternFill patternType="gray125"/>
    </fill>
  </fills>
  <borders count="5">
    <border diagonalUp="false" diagonalDown="false">
      <left/>
      <right/>
      <top/>
      <bottom/>
      <diagonal/>
    </border>
    <border diagonalUp="false" diagonalDown="false">
      <left/>
      <right/>
      <top style="thin"/>
      <bottom style="thin"/>
      <diagonal/>
    </border>
    <border diagonalUp="false" diagonalDown="false">
      <left/>
      <right/>
      <top/>
      <bottom style="thin"/>
      <diagonal/>
    </border>
    <border diagonalUp="false" diagonalDown="false">
      <left/>
      <right/>
      <top style="thin"/>
      <bottom/>
      <diagonal/>
    </border>
    <border diagonalUp="false" diagonalDown="false">
      <left style="thin">
        <color rgb="FFC0C0C0"/>
      </left>
      <right style="thin">
        <color rgb="FFC0C0C0"/>
      </right>
      <top style="thin">
        <color rgb="FFC0C0C0"/>
      </top>
      <bottom style="thin">
        <color rgb="FFC0C0C0"/>
      </bottom>
      <diagonal/>
    </border>
  </borders>
  <cellStyleXfs count="3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4" fontId="1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cellStyleXfs>
  <cellXfs count="343">
    <xf numFmtId="164" fontId="0" fillId="0" borderId="0" xfId="0" applyFont="fals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22"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3" fillId="0" borderId="0" xfId="20" applyFont="true" applyBorder="true" applyAlignment="true" applyProtection="true">
      <alignment horizontal="general" vertical="center" textRotation="0" wrapText="false" indent="0" shrinkToFit="false"/>
      <protection locked="true" hidden="false"/>
    </xf>
    <xf numFmtId="164" fontId="15" fillId="0" borderId="0" xfId="0" applyFont="true" applyBorder="false" applyAlignment="true" applyProtection="false">
      <alignment horizontal="general" vertical="center" textRotation="0" wrapText="false" indent="0" shrinkToFit="false"/>
      <protection locked="true" hidden="false"/>
    </xf>
    <xf numFmtId="164" fontId="13" fillId="0" borderId="0" xfId="21" applyFont="true" applyBorder="true" applyAlignment="true" applyProtection="true">
      <alignment horizontal="left" vertical="center" textRotation="0" wrapText="false" indent="0" shrinkToFit="false"/>
      <protection locked="true" hidden="false"/>
    </xf>
    <xf numFmtId="164" fontId="13" fillId="0" borderId="0" xfId="21" applyFont="true" applyBorder="true" applyAlignment="true" applyProtection="true">
      <alignment horizontal="general" vertical="center" textRotation="0" wrapText="false" indent="0" shrinkToFit="false"/>
      <protection locked="true" hidden="false"/>
    </xf>
    <xf numFmtId="164" fontId="16" fillId="0" borderId="0" xfId="20" applyFont="true" applyBorder="true" applyAlignment="true" applyProtection="true">
      <alignment horizontal="general"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4" shrinkToFit="false"/>
      <protection locked="true" hidden="false"/>
    </xf>
    <xf numFmtId="164" fontId="18" fillId="0" borderId="0" xfId="20" applyFont="true" applyBorder="true" applyAlignment="true" applyProtection="true">
      <alignment horizontal="left" vertical="center" textRotation="0" wrapText="false" indent="0" shrinkToFit="false"/>
      <protection locked="true" hidden="false"/>
    </xf>
    <xf numFmtId="164" fontId="13" fillId="0" borderId="0" xfId="20" applyFont="true" applyBorder="true" applyAlignment="true" applyProtection="true">
      <alignment horizontal="left" vertical="center" textRotation="0" wrapText="false" indent="0" shrinkToFit="false"/>
      <protection locked="true" hidden="false"/>
    </xf>
    <xf numFmtId="164" fontId="6" fillId="0" borderId="0" xfId="22" applyFont="true" applyBorder="false" applyAlignment="false" applyProtection="false">
      <alignment horizontal="general" vertical="bottom" textRotation="0" wrapText="false" indent="0" shrinkToFit="false"/>
      <protection locked="true" hidden="false"/>
    </xf>
    <xf numFmtId="166" fontId="6" fillId="0" borderId="0" xfId="22" applyFont="true" applyBorder="false" applyAlignment="false" applyProtection="false">
      <alignment horizontal="general" vertical="bottom" textRotation="0" wrapText="false" indent="0" shrinkToFit="false"/>
      <protection locked="true" hidden="false"/>
    </xf>
    <xf numFmtId="164" fontId="4" fillId="0" borderId="0" xfId="21" applyFont="true" applyBorder="true" applyAlignment="true" applyProtection="true">
      <alignment horizontal="general" vertical="bottom" textRotation="0" wrapText="false" indent="0" shrinkToFit="false"/>
      <protection locked="true" hidden="false"/>
    </xf>
    <xf numFmtId="166" fontId="19" fillId="0" borderId="0" xfId="22" applyFont="true" applyBorder="false" applyAlignment="false" applyProtection="false">
      <alignment horizontal="general" vertical="bottom" textRotation="0" wrapText="false" indent="0" shrinkToFit="false"/>
      <protection locked="true" hidden="false"/>
    </xf>
    <xf numFmtId="164" fontId="19" fillId="0" borderId="0" xfId="22" applyFont="true" applyBorder="false" applyAlignment="false" applyProtection="false">
      <alignment horizontal="general" vertical="bottom" textRotation="0" wrapText="false" indent="0" shrinkToFit="false"/>
      <protection locked="true" hidden="false"/>
    </xf>
    <xf numFmtId="164" fontId="20" fillId="0" borderId="0" xfId="22" applyFont="true" applyBorder="false" applyAlignment="false" applyProtection="false">
      <alignment horizontal="general" vertical="bottom" textRotation="0" wrapText="false" indent="0" shrinkToFit="false"/>
      <protection locked="true" hidden="false"/>
    </xf>
    <xf numFmtId="164" fontId="6" fillId="0" borderId="0" xfId="22" applyFont="true" applyBorder="false" applyAlignment="true" applyProtection="false">
      <alignment horizontal="general" vertical="bottom" textRotation="0" wrapText="true" indent="0" shrinkToFit="false"/>
      <protection locked="true" hidden="false"/>
    </xf>
    <xf numFmtId="164" fontId="0" fillId="0" borderId="0" xfId="23" applyFont="true" applyBorder="true" applyAlignment="true" applyProtection="false">
      <alignment horizontal="left" vertical="bottom" textRotation="0" wrapText="false" indent="0" shrinkToFit="false"/>
      <protection locked="true" hidden="false"/>
    </xf>
    <xf numFmtId="164" fontId="0" fillId="0" borderId="0" xfId="23" applyFont="true" applyBorder="true" applyAlignment="false" applyProtection="false">
      <alignment horizontal="general" vertical="bottom" textRotation="0" wrapText="false" indent="0" shrinkToFit="false"/>
      <protection locked="true" hidden="false"/>
    </xf>
    <xf numFmtId="164" fontId="6" fillId="0" borderId="0" xfId="23" applyFont="true" applyBorder="false" applyAlignment="false" applyProtection="false">
      <alignment horizontal="general" vertical="bottom" textRotation="0" wrapText="false" indent="0" shrinkToFit="false"/>
      <protection locked="true" hidden="false"/>
    </xf>
    <xf numFmtId="166" fontId="6" fillId="0" borderId="0" xfId="23" applyFont="true" applyBorder="false" applyAlignment="false" applyProtection="false">
      <alignment horizontal="general" vertical="bottom" textRotation="0" wrapText="false" indent="0" shrinkToFit="false"/>
      <protection locked="true" hidden="false"/>
    </xf>
    <xf numFmtId="166" fontId="19" fillId="0" borderId="0" xfId="23" applyFont="true" applyBorder="false" applyAlignment="false" applyProtection="false">
      <alignment horizontal="general" vertical="bottom" textRotation="0" wrapText="false" indent="0" shrinkToFit="false"/>
      <protection locked="true" hidden="false"/>
    </xf>
    <xf numFmtId="164" fontId="19" fillId="0" borderId="0" xfId="23" applyFont="true" applyBorder="false" applyAlignment="false" applyProtection="false">
      <alignment horizontal="general" vertical="bottom" textRotation="0" wrapText="false" indent="0" shrinkToFit="false"/>
      <protection locked="true" hidden="false"/>
    </xf>
    <xf numFmtId="164" fontId="26" fillId="0" borderId="0" xfId="23" applyFont="true" applyBorder="true" applyAlignment="true" applyProtection="false">
      <alignment horizontal="left" vertical="bottom" textRotation="0" wrapText="false" indent="0" shrinkToFit="false"/>
      <protection locked="true" hidden="false"/>
    </xf>
    <xf numFmtId="164" fontId="6" fillId="0" borderId="0" xfId="23" applyFont="true" applyBorder="true" applyAlignment="false" applyProtection="false">
      <alignment horizontal="general" vertical="bottom" textRotation="0" wrapText="false" indent="0" shrinkToFit="false"/>
      <protection locked="true" hidden="false"/>
    </xf>
    <xf numFmtId="164" fontId="0" fillId="0" borderId="1" xfId="23" applyFont="true" applyBorder="true" applyAlignment="true" applyProtection="false">
      <alignment horizontal="left" vertical="center" textRotation="0" wrapText="true" indent="0" shrinkToFit="false"/>
      <protection locked="true" hidden="false"/>
    </xf>
    <xf numFmtId="164" fontId="27" fillId="0" borderId="1" xfId="23" applyFont="true" applyBorder="true" applyAlignment="true" applyProtection="false">
      <alignment horizontal="right" vertical="center" textRotation="0" wrapText="true" indent="0" shrinkToFit="false"/>
      <protection locked="true" hidden="false"/>
    </xf>
    <xf numFmtId="164" fontId="0" fillId="0" borderId="0" xfId="23" applyFont="true" applyBorder="true" applyAlignment="true" applyProtection="false">
      <alignment horizontal="general" vertical="center" textRotation="0" wrapText="true" indent="0" shrinkToFit="false"/>
      <protection locked="true" hidden="false"/>
    </xf>
    <xf numFmtId="167" fontId="0" fillId="0" borderId="1" xfId="23" applyFont="true" applyBorder="true" applyAlignment="true" applyProtection="false">
      <alignment horizontal="right" vertical="center" textRotation="0" wrapText="true" indent="0" shrinkToFit="false"/>
      <protection locked="true" hidden="false"/>
    </xf>
    <xf numFmtId="167" fontId="0" fillId="0" borderId="1" xfId="23" applyFont="true" applyBorder="true" applyAlignment="true" applyProtection="false">
      <alignment horizontal="right" vertical="center" textRotation="0" wrapText="false" indent="0" shrinkToFit="false"/>
      <protection locked="true" hidden="false"/>
    </xf>
    <xf numFmtId="168" fontId="0" fillId="0" borderId="1" xfId="23" applyFont="true" applyBorder="true" applyAlignment="true" applyProtection="false">
      <alignment horizontal="right" vertical="center" textRotation="0" wrapText="false" indent="0" shrinkToFit="false"/>
      <protection locked="true" hidden="false"/>
    </xf>
    <xf numFmtId="164" fontId="0" fillId="0" borderId="1" xfId="23" applyFont="true" applyBorder="true" applyAlignment="true" applyProtection="false">
      <alignment horizontal="left" vertical="center" textRotation="0" wrapText="false" indent="0" shrinkToFit="false"/>
      <protection locked="true" hidden="false"/>
    </xf>
    <xf numFmtId="164" fontId="27" fillId="0" borderId="1" xfId="23" applyFont="true" applyBorder="true" applyAlignment="true" applyProtection="false">
      <alignment horizontal="left" vertical="center" textRotation="0" wrapText="false" indent="0" shrinkToFit="false"/>
      <protection locked="true" hidden="false"/>
    </xf>
    <xf numFmtId="167" fontId="0" fillId="0" borderId="1" xfId="23" applyFont="true" applyBorder="true" applyAlignment="true" applyProtection="false">
      <alignment horizontal="general" vertical="center" textRotation="0" wrapText="false" indent="0" shrinkToFit="false"/>
      <protection locked="true" hidden="false"/>
    </xf>
    <xf numFmtId="164" fontId="0" fillId="0" borderId="0" xfId="23" applyFont="true" applyBorder="true" applyAlignment="true" applyProtection="false">
      <alignment horizontal="general" vertical="center" textRotation="0" wrapText="false" indent="0" shrinkToFit="false"/>
      <protection locked="true" hidden="false"/>
    </xf>
    <xf numFmtId="169" fontId="0" fillId="0" borderId="1" xfId="23" applyFont="true" applyBorder="true" applyAlignment="true" applyProtection="false">
      <alignment horizontal="general" vertical="center" textRotation="0" wrapText="false" indent="0" shrinkToFit="false"/>
      <protection locked="true" hidden="false"/>
    </xf>
    <xf numFmtId="164" fontId="27" fillId="0" borderId="0" xfId="23" applyFont="true" applyBorder="true" applyAlignment="true" applyProtection="false">
      <alignment horizontal="left" vertical="center" textRotation="0" wrapText="false" indent="0" shrinkToFit="false"/>
      <protection locked="true" hidden="false"/>
    </xf>
    <xf numFmtId="168" fontId="0" fillId="0" borderId="0" xfId="23" applyFont="true" applyBorder="true" applyAlignment="true" applyProtection="false">
      <alignment horizontal="general" vertical="center" textRotation="0" wrapText="false" indent="0" shrinkToFit="false"/>
      <protection locked="true" hidden="false"/>
    </xf>
    <xf numFmtId="170" fontId="0" fillId="0" borderId="0" xfId="23" applyFont="true" applyBorder="true" applyAlignment="true" applyProtection="false">
      <alignment horizontal="general" vertical="center" textRotation="0" wrapText="false" indent="0" shrinkToFit="false"/>
      <protection locked="true" hidden="false"/>
    </xf>
    <xf numFmtId="171" fontId="0" fillId="0" borderId="1" xfId="23" applyFont="true" applyBorder="true" applyAlignment="true" applyProtection="false">
      <alignment horizontal="general" vertical="center" textRotation="0" wrapText="false" indent="0" shrinkToFit="false"/>
      <protection locked="true" hidden="false"/>
    </xf>
    <xf numFmtId="167" fontId="0" fillId="0" borderId="1" xfId="27" applyFont="true" applyBorder="true" applyAlignment="true" applyProtection="false">
      <alignment horizontal="general" vertical="center" textRotation="0" wrapText="false" indent="0" shrinkToFit="false"/>
      <protection locked="true" hidden="false"/>
    </xf>
    <xf numFmtId="171" fontId="0" fillId="0" borderId="1" xfId="23" applyFont="true" applyBorder="true" applyAlignment="false" applyProtection="false">
      <alignment horizontal="general" vertical="bottom" textRotation="0" wrapText="false" indent="0" shrinkToFit="false"/>
      <protection locked="true" hidden="false"/>
    </xf>
    <xf numFmtId="164" fontId="0" fillId="0" borderId="1" xfId="23" applyFont="true" applyBorder="true" applyAlignment="true" applyProtection="false">
      <alignment horizontal="left" vertical="center" textRotation="0" wrapText="false" indent="0" shrinkToFit="false"/>
      <protection locked="true" hidden="false"/>
    </xf>
    <xf numFmtId="171" fontId="0" fillId="0" borderId="1" xfId="23" applyFont="true" applyBorder="true" applyAlignment="true" applyProtection="false">
      <alignment horizontal="general" vertical="center" textRotation="0" wrapText="false" indent="0" shrinkToFit="false"/>
      <protection locked="true" hidden="false"/>
    </xf>
    <xf numFmtId="164" fontId="0" fillId="0" borderId="0" xfId="23" applyFont="true" applyBorder="true" applyAlignment="false" applyProtection="false">
      <alignment horizontal="general" vertical="bottom" textRotation="0" wrapText="false" indent="0" shrinkToFit="false"/>
      <protection locked="true" hidden="false"/>
    </xf>
    <xf numFmtId="164" fontId="0" fillId="0" borderId="0" xfId="23" applyFont="true" applyBorder="false" applyAlignment="true" applyProtection="false">
      <alignment horizontal="general" vertical="bottom" textRotation="0" wrapText="false" indent="0" shrinkToFit="false"/>
      <protection locked="true" hidden="false"/>
    </xf>
    <xf numFmtId="172" fontId="0" fillId="0" borderId="0" xfId="23" applyFont="true" applyBorder="false" applyAlignment="true" applyProtection="false">
      <alignment horizontal="general" vertical="bottom" textRotation="0" wrapText="false" indent="0" shrinkToFit="false"/>
      <protection locked="true" hidden="false"/>
    </xf>
    <xf numFmtId="173" fontId="0" fillId="0" borderId="0" xfId="23" applyFont="true" applyBorder="false" applyAlignment="true" applyProtection="false">
      <alignment horizontal="general" vertical="bottom" textRotation="0" wrapText="false" indent="0" shrinkToFit="false"/>
      <protection locked="true" hidden="false"/>
    </xf>
    <xf numFmtId="164" fontId="6" fillId="0" borderId="0" xfId="23" applyFont="true" applyBorder="false" applyAlignment="true" applyProtection="false">
      <alignment horizontal="general" vertical="bottom" textRotation="0" wrapText="false" indent="0" shrinkToFit="false"/>
      <protection locked="true" hidden="false"/>
    </xf>
    <xf numFmtId="166" fontId="6" fillId="0" borderId="0" xfId="23" applyFont="true" applyBorder="false" applyAlignment="true" applyProtection="false">
      <alignment horizontal="general" vertical="bottom" textRotation="0" wrapText="false" indent="0" shrinkToFit="false"/>
      <protection locked="true" hidden="false"/>
    </xf>
    <xf numFmtId="172" fontId="6" fillId="0" borderId="0" xfId="23" applyFont="true" applyBorder="false" applyAlignment="true" applyProtection="false">
      <alignment horizontal="general" vertical="bottom" textRotation="0" wrapText="false" indent="0" shrinkToFit="false"/>
      <protection locked="true" hidden="false"/>
    </xf>
    <xf numFmtId="173" fontId="6" fillId="0" borderId="0" xfId="23" applyFont="true" applyBorder="false" applyAlignment="true" applyProtection="false">
      <alignment horizontal="general" vertical="bottom" textRotation="0" wrapText="false" indent="0" shrinkToFit="false"/>
      <protection locked="true" hidden="false"/>
    </xf>
    <xf numFmtId="166" fontId="19" fillId="0" borderId="0" xfId="23" applyFont="true" applyBorder="false" applyAlignment="true" applyProtection="false">
      <alignment horizontal="general" vertical="bottom" textRotation="0" wrapText="false" indent="0" shrinkToFit="false"/>
      <protection locked="true" hidden="false"/>
    </xf>
    <xf numFmtId="172" fontId="19" fillId="0" borderId="0" xfId="23" applyFont="true" applyBorder="false" applyAlignment="true" applyProtection="false">
      <alignment horizontal="general" vertical="bottom" textRotation="0" wrapText="false" indent="0" shrinkToFit="false"/>
      <protection locked="true" hidden="false"/>
    </xf>
    <xf numFmtId="173" fontId="19" fillId="0" borderId="0" xfId="23" applyFont="true" applyBorder="false" applyAlignment="true" applyProtection="false">
      <alignment horizontal="general" vertical="bottom" textRotation="0" wrapText="false" indent="0" shrinkToFit="false"/>
      <protection locked="true" hidden="false"/>
    </xf>
    <xf numFmtId="164" fontId="19" fillId="0" borderId="0" xfId="23" applyFont="true" applyBorder="false" applyAlignment="true" applyProtection="false">
      <alignment horizontal="general" vertical="bottom" textRotation="0" wrapText="false" indent="0" shrinkToFit="false"/>
      <protection locked="true" hidden="false"/>
    </xf>
    <xf numFmtId="164" fontId="26" fillId="0" borderId="0" xfId="23" applyFont="true" applyBorder="true" applyAlignment="true" applyProtection="false">
      <alignment horizontal="general" vertical="bottom" textRotation="0" wrapText="false" indent="0" shrinkToFit="false"/>
      <protection locked="true" hidden="false"/>
    </xf>
    <xf numFmtId="164" fontId="6" fillId="0" borderId="0" xfId="23" applyFont="true" applyBorder="true" applyAlignment="true" applyProtection="false">
      <alignment horizontal="general" vertical="bottom" textRotation="0" wrapText="false" indent="0" shrinkToFit="false"/>
      <protection locked="true" hidden="false"/>
    </xf>
    <xf numFmtId="172" fontId="6" fillId="0" borderId="0" xfId="23" applyFont="true" applyBorder="true" applyAlignment="true" applyProtection="false">
      <alignment horizontal="general" vertical="bottom" textRotation="0" wrapText="false" indent="0" shrinkToFit="false"/>
      <protection locked="true" hidden="false"/>
    </xf>
    <xf numFmtId="173" fontId="6" fillId="0" borderId="0" xfId="23" applyFont="true" applyBorder="true" applyAlignment="true" applyProtection="false">
      <alignment horizontal="general" vertical="bottom" textRotation="0" wrapText="false" indent="0" shrinkToFit="false"/>
      <protection locked="true" hidden="false"/>
    </xf>
    <xf numFmtId="164" fontId="0" fillId="0" borderId="0" xfId="23" applyFont="true" applyBorder="true" applyAlignment="true" applyProtection="false">
      <alignment horizontal="general" vertical="bottom" textRotation="0" wrapText="false" indent="0" shrinkToFit="false"/>
      <protection locked="true" hidden="false"/>
    </xf>
    <xf numFmtId="172" fontId="0" fillId="0" borderId="0" xfId="23" applyFont="true" applyBorder="true" applyAlignment="true" applyProtection="false">
      <alignment horizontal="general" vertical="bottom" textRotation="0" wrapText="false" indent="0" shrinkToFit="false"/>
      <protection locked="true" hidden="false"/>
    </xf>
    <xf numFmtId="173" fontId="0" fillId="0" borderId="0" xfId="23" applyFont="true" applyBorder="true" applyAlignment="true" applyProtection="false">
      <alignment horizontal="general" vertical="bottom" textRotation="0" wrapText="false" indent="0" shrinkToFit="false"/>
      <protection locked="true" hidden="false"/>
    </xf>
    <xf numFmtId="164" fontId="27" fillId="0" borderId="1" xfId="23" applyFont="true" applyBorder="true" applyAlignment="true" applyProtection="false">
      <alignment horizontal="general" vertical="center" textRotation="0" wrapText="true" indent="0" shrinkToFit="false"/>
      <protection locked="true" hidden="false"/>
    </xf>
    <xf numFmtId="164" fontId="27" fillId="0" borderId="1" xfId="23" applyFont="true" applyBorder="true" applyAlignment="true" applyProtection="false">
      <alignment horizontal="right" vertical="center" textRotation="0" wrapText="false" indent="0" shrinkToFit="false"/>
      <protection locked="true" hidden="false"/>
    </xf>
    <xf numFmtId="172" fontId="27" fillId="0" borderId="1" xfId="23" applyFont="true" applyBorder="true" applyAlignment="true" applyProtection="false">
      <alignment horizontal="right" vertical="center" textRotation="0" wrapText="true" indent="0" shrinkToFit="false"/>
      <protection locked="true" hidden="false"/>
    </xf>
    <xf numFmtId="173" fontId="27" fillId="0" borderId="1" xfId="31" applyFont="true" applyBorder="true" applyAlignment="true" applyProtection="false">
      <alignment horizontal="right" vertical="center" textRotation="0" wrapText="false" indent="0" shrinkToFit="false"/>
      <protection locked="true" hidden="false"/>
    </xf>
    <xf numFmtId="164" fontId="27" fillId="0" borderId="0" xfId="31" applyFont="true" applyBorder="true" applyAlignment="true" applyProtection="false">
      <alignment horizontal="general" vertical="bottom" textRotation="0" wrapText="false" indent="0" shrinkToFit="false"/>
      <protection locked="true" hidden="false"/>
    </xf>
    <xf numFmtId="164" fontId="0" fillId="0" borderId="1" xfId="23" applyFont="true" applyBorder="true" applyAlignment="true" applyProtection="false">
      <alignment horizontal="left" vertical="bottom" textRotation="0" wrapText="false" indent="0" shrinkToFit="false"/>
      <protection locked="true" hidden="false"/>
    </xf>
    <xf numFmtId="174" fontId="0" fillId="0" borderId="1" xfId="23" applyFont="true" applyBorder="true" applyAlignment="true" applyProtection="false">
      <alignment horizontal="general" vertical="bottom" textRotation="0" wrapText="false" indent="0" shrinkToFit="false"/>
      <protection locked="true" hidden="false"/>
    </xf>
    <xf numFmtId="167" fontId="0" fillId="0" borderId="1" xfId="23" applyFont="true" applyBorder="true" applyAlignment="true" applyProtection="false">
      <alignment horizontal="general" vertical="bottom" textRotation="0" wrapText="false" indent="0" shrinkToFit="false"/>
      <protection locked="true" hidden="false"/>
    </xf>
    <xf numFmtId="167" fontId="27" fillId="0" borderId="1" xfId="23" applyFont="true" applyBorder="true" applyAlignment="true" applyProtection="false">
      <alignment horizontal="general" vertical="bottom" textRotation="0" wrapText="false" indent="0" shrinkToFit="false"/>
      <protection locked="true" hidden="false"/>
    </xf>
    <xf numFmtId="175" fontId="29" fillId="0" borderId="0" xfId="19" applyFont="true" applyBorder="true" applyAlignment="true" applyProtection="true">
      <alignment horizontal="general" vertical="bottom" textRotation="0" wrapText="false" indent="0" shrinkToFit="false"/>
      <protection locked="true" hidden="false"/>
    </xf>
    <xf numFmtId="164" fontId="0" fillId="0" borderId="0" xfId="23" applyFont="true" applyBorder="true" applyAlignment="true" applyProtection="false">
      <alignment horizontal="general" vertical="bottom" textRotation="0" wrapText="false" indent="0" shrinkToFit="false"/>
      <protection locked="true" hidden="false"/>
    </xf>
    <xf numFmtId="175" fontId="30" fillId="0" borderId="0" xfId="19" applyFont="true" applyBorder="true" applyAlignment="true" applyProtection="true">
      <alignment horizontal="general" vertical="bottom" textRotation="0" wrapText="false" indent="0" shrinkToFit="false"/>
      <protection locked="true" hidden="false"/>
    </xf>
    <xf numFmtId="164" fontId="31" fillId="0" borderId="0" xfId="23" applyFont="true" applyBorder="true" applyAlignment="true" applyProtection="false">
      <alignment horizontal="general" vertical="bottom" textRotation="0" wrapText="false" indent="0" shrinkToFit="false"/>
      <protection locked="true" hidden="false"/>
    </xf>
    <xf numFmtId="174" fontId="0" fillId="0" borderId="0" xfId="23" applyFont="true" applyBorder="true" applyAlignment="true" applyProtection="false">
      <alignment horizontal="general" vertical="bottom" textRotation="0" wrapText="false" indent="0" shrinkToFit="false"/>
      <protection locked="true" hidden="false"/>
    </xf>
    <xf numFmtId="167" fontId="27" fillId="0" borderId="0" xfId="23" applyFont="true" applyBorder="true" applyAlignment="true" applyProtection="false">
      <alignment horizontal="general" vertical="bottom" textRotation="0" wrapText="false" indent="0" shrinkToFit="false"/>
      <protection locked="true" hidden="false"/>
    </xf>
    <xf numFmtId="164" fontId="27" fillId="0" borderId="1" xfId="23" applyFont="true" applyBorder="true" applyAlignment="true" applyProtection="false">
      <alignment horizontal="general" vertical="center" textRotation="0" wrapText="false" indent="0" shrinkToFit="false"/>
      <protection locked="true" hidden="false"/>
    </xf>
    <xf numFmtId="164" fontId="0" fillId="0" borderId="0" xfId="23" applyFont="true" applyBorder="false" applyAlignment="true" applyProtection="false">
      <alignment horizontal="general" vertical="center" textRotation="0" wrapText="false" indent="0" shrinkToFit="false"/>
      <protection locked="true" hidden="false"/>
    </xf>
    <xf numFmtId="164" fontId="0" fillId="0" borderId="1" xfId="23" applyFont="true" applyBorder="true" applyAlignment="true" applyProtection="false">
      <alignment horizontal="left" vertical="bottom" textRotation="0" wrapText="false" indent="0" shrinkToFit="false"/>
      <protection locked="true" hidden="false"/>
    </xf>
    <xf numFmtId="173" fontId="0" fillId="0" borderId="1" xfId="23" applyFont="true" applyBorder="true" applyAlignment="true" applyProtection="false">
      <alignment horizontal="general" vertical="bottom" textRotation="0" wrapText="false" indent="0" shrinkToFit="false"/>
      <protection locked="true" hidden="false"/>
    </xf>
    <xf numFmtId="172" fontId="0" fillId="0" borderId="1" xfId="23" applyFont="true" applyBorder="true" applyAlignment="true" applyProtection="false">
      <alignment horizontal="general" vertical="bottom" textRotation="0" wrapText="false" indent="0" shrinkToFit="false"/>
      <protection locked="true" hidden="false"/>
    </xf>
    <xf numFmtId="173" fontId="27" fillId="0" borderId="1" xfId="23" applyFont="true" applyBorder="true" applyAlignment="true" applyProtection="false">
      <alignment horizontal="general" vertical="bottom" textRotation="0" wrapText="false" indent="0" shrinkToFit="false"/>
      <protection locked="true" hidden="false"/>
    </xf>
    <xf numFmtId="175" fontId="33" fillId="0" borderId="1" xfId="19" applyFont="true" applyBorder="true" applyAlignment="true" applyProtection="true">
      <alignment horizontal="general" vertical="bottom" textRotation="0" wrapText="false" indent="0" shrinkToFit="false"/>
      <protection locked="true" hidden="false"/>
    </xf>
    <xf numFmtId="164" fontId="0" fillId="0" borderId="0" xfId="23" applyFont="true" applyBorder="false" applyAlignment="true" applyProtection="false">
      <alignment horizontal="general" vertical="bottom" textRotation="0" wrapText="false" indent="0" shrinkToFit="false"/>
      <protection locked="true" hidden="false"/>
    </xf>
    <xf numFmtId="175" fontId="33" fillId="0" borderId="0" xfId="19" applyFont="true" applyBorder="true" applyAlignment="true" applyProtection="true">
      <alignment horizontal="general" vertical="bottom" textRotation="0" wrapText="false" indent="0" shrinkToFit="false"/>
      <protection locked="true" hidden="false"/>
    </xf>
    <xf numFmtId="174" fontId="0" fillId="0" borderId="1" xfId="32" applyFont="true" applyBorder="true" applyAlignment="true" applyProtection="false">
      <alignment horizontal="general" vertical="bottom" textRotation="0" wrapText="false" indent="0" shrinkToFit="false"/>
      <protection locked="true" hidden="false"/>
    </xf>
    <xf numFmtId="167" fontId="0" fillId="0" borderId="1" xfId="32" applyFont="true" applyBorder="true" applyAlignment="true" applyProtection="false">
      <alignment horizontal="general" vertical="bottom" textRotation="0" wrapText="false" indent="0" shrinkToFit="false"/>
      <protection locked="true" hidden="false"/>
    </xf>
    <xf numFmtId="164" fontId="34" fillId="0" borderId="1" xfId="23" applyFont="true" applyBorder="true" applyAlignment="true" applyProtection="false">
      <alignment horizontal="left" vertical="bottom" textRotation="0" wrapText="false" indent="0" shrinkToFit="false"/>
      <protection locked="true" hidden="false"/>
    </xf>
    <xf numFmtId="174" fontId="34" fillId="0" borderId="1" xfId="32" applyFont="true" applyBorder="true" applyAlignment="true" applyProtection="false">
      <alignment horizontal="general" vertical="bottom" textRotation="0" wrapText="false" indent="0" shrinkToFit="false"/>
      <protection locked="true" hidden="false"/>
    </xf>
    <xf numFmtId="167" fontId="34" fillId="0" borderId="1" xfId="32" applyFont="true" applyBorder="true" applyAlignment="true" applyProtection="false">
      <alignment horizontal="general" vertical="bottom" textRotation="0" wrapText="false" indent="0" shrinkToFit="false"/>
      <protection locked="true" hidden="false"/>
    </xf>
    <xf numFmtId="167" fontId="33" fillId="0" borderId="1" xfId="23" applyFont="true" applyBorder="true" applyAlignment="true" applyProtection="false">
      <alignment horizontal="general" vertical="bottom" textRotation="0" wrapText="false" indent="0" shrinkToFit="false"/>
      <protection locked="true" hidden="false"/>
    </xf>
    <xf numFmtId="164" fontId="34" fillId="0" borderId="0" xfId="23" applyFont="true" applyBorder="true" applyAlignment="true" applyProtection="false">
      <alignment horizontal="general" vertical="bottom" textRotation="0" wrapText="false" indent="0" shrinkToFit="false"/>
      <protection locked="true" hidden="false"/>
    </xf>
    <xf numFmtId="174" fontId="34" fillId="0" borderId="0" xfId="23" applyFont="true" applyBorder="true" applyAlignment="true" applyProtection="false">
      <alignment horizontal="general" vertical="bottom" textRotation="0" wrapText="false" indent="0" shrinkToFit="false"/>
      <protection locked="true" hidden="false"/>
    </xf>
    <xf numFmtId="164" fontId="0" fillId="0" borderId="2" xfId="23" applyFont="true" applyBorder="true" applyAlignment="true" applyProtection="false">
      <alignment horizontal="left" vertical="bottom" textRotation="0" wrapText="false" indent="0" shrinkToFit="false"/>
      <protection locked="true" hidden="false"/>
    </xf>
    <xf numFmtId="174" fontId="0" fillId="0" borderId="2" xfId="23" applyFont="true" applyBorder="true" applyAlignment="true" applyProtection="false">
      <alignment horizontal="general" vertical="bottom" textRotation="0" wrapText="false" indent="0" shrinkToFit="false"/>
      <protection locked="true" hidden="false"/>
    </xf>
    <xf numFmtId="172" fontId="0" fillId="0" borderId="2" xfId="23" applyFont="true" applyBorder="true" applyAlignment="true" applyProtection="false">
      <alignment horizontal="general" vertical="bottom" textRotation="0" wrapText="false" indent="0" shrinkToFit="false"/>
      <protection locked="true" hidden="false"/>
    </xf>
    <xf numFmtId="173" fontId="0" fillId="0" borderId="2" xfId="23" applyFont="true" applyBorder="true" applyAlignment="true" applyProtection="false">
      <alignment horizontal="general" vertical="bottom" textRotation="0" wrapText="false" indent="0" shrinkToFit="false"/>
      <protection locked="true" hidden="false"/>
    </xf>
    <xf numFmtId="167" fontId="27" fillId="0" borderId="2" xfId="23" applyFont="true" applyBorder="true" applyAlignment="true" applyProtection="false">
      <alignment horizontal="general" vertical="bottom" textRotation="0" wrapText="false" indent="0" shrinkToFit="false"/>
      <protection locked="true" hidden="false"/>
    </xf>
    <xf numFmtId="173" fontId="0" fillId="0" borderId="1" xfId="23" applyFont="true" applyBorder="true" applyAlignment="true" applyProtection="false">
      <alignment horizontal="general" vertical="bottom" textRotation="0" wrapText="false" indent="0" shrinkToFit="false"/>
      <protection locked="true" hidden="false"/>
    </xf>
    <xf numFmtId="172" fontId="0" fillId="0" borderId="1" xfId="23" applyFont="true" applyBorder="true" applyAlignment="true" applyProtection="false">
      <alignment horizontal="general" vertical="bottom" textRotation="0" wrapText="false" indent="0" shrinkToFit="false"/>
      <protection locked="true" hidden="false"/>
    </xf>
    <xf numFmtId="173" fontId="27" fillId="0" borderId="1" xfId="23" applyFont="true" applyBorder="true" applyAlignment="true" applyProtection="false">
      <alignment horizontal="general" vertical="bottom" textRotation="0" wrapText="false" indent="0" shrinkToFit="false"/>
      <protection locked="true" hidden="false"/>
    </xf>
    <xf numFmtId="173" fontId="27" fillId="0" borderId="0" xfId="23" applyFont="true" applyBorder="true" applyAlignment="true" applyProtection="false">
      <alignment horizontal="general" vertical="bottom" textRotation="0" wrapText="false" indent="0" shrinkToFit="false"/>
      <protection locked="true" hidden="false"/>
    </xf>
    <xf numFmtId="164" fontId="0" fillId="0" borderId="0" xfId="23" applyFont="true" applyBorder="false" applyAlignment="true" applyProtection="false">
      <alignment horizontal="left" vertical="bottom" textRotation="0" wrapText="false" indent="0" shrinkToFit="false"/>
      <protection locked="true" hidden="false"/>
    </xf>
    <xf numFmtId="164" fontId="0" fillId="0" borderId="0" xfId="23" applyFont="true" applyBorder="false" applyAlignment="true" applyProtection="false">
      <alignment horizontal="right" vertical="bottom" textRotation="0" wrapText="false" indent="0" shrinkToFit="false"/>
      <protection locked="true" hidden="false"/>
    </xf>
    <xf numFmtId="164" fontId="0" fillId="0" borderId="0" xfId="23" applyFont="true" applyBorder="false" applyAlignment="false" applyProtection="false">
      <alignment horizontal="general" vertical="bottom" textRotation="0" wrapText="false" indent="0" shrinkToFit="false"/>
      <protection locked="true" hidden="false"/>
    </xf>
    <xf numFmtId="164" fontId="6" fillId="0" borderId="0" xfId="23" applyFont="true" applyBorder="false" applyAlignment="true" applyProtection="false">
      <alignment horizontal="right" vertical="bottom" textRotation="0" wrapText="false" indent="0" shrinkToFit="false"/>
      <protection locked="true" hidden="false"/>
    </xf>
    <xf numFmtId="164" fontId="27" fillId="0" borderId="1" xfId="23" applyFont="true" applyBorder="true" applyAlignment="true" applyProtection="false">
      <alignment horizontal="left" vertical="center" textRotation="0" wrapText="true" indent="0" shrinkToFit="false"/>
      <protection locked="true" hidden="false"/>
    </xf>
    <xf numFmtId="164" fontId="27" fillId="0" borderId="0" xfId="23" applyFont="true" applyBorder="false" applyAlignment="false" applyProtection="false">
      <alignment horizontal="general" vertical="bottom" textRotation="0" wrapText="false" indent="0" shrinkToFit="false"/>
      <protection locked="true" hidden="false"/>
    </xf>
    <xf numFmtId="174" fontId="0" fillId="0" borderId="1" xfId="23" applyFont="true" applyBorder="true" applyAlignment="true" applyProtection="false">
      <alignment horizontal="right" vertical="center" textRotation="0" wrapText="false" indent="0" shrinkToFit="false"/>
      <protection locked="true" hidden="false"/>
    </xf>
    <xf numFmtId="174" fontId="27" fillId="0" borderId="1" xfId="23" applyFont="true" applyBorder="true" applyAlignment="true" applyProtection="false">
      <alignment horizontal="right" vertical="center" textRotation="0" wrapText="false" indent="0" shrinkToFit="false"/>
      <protection locked="true" hidden="false"/>
    </xf>
    <xf numFmtId="174" fontId="0" fillId="0" borderId="1" xfId="23" applyFont="true" applyBorder="true" applyAlignment="true" applyProtection="false">
      <alignment horizontal="right" vertical="center" textRotation="0" wrapText="false" indent="0" shrinkToFit="false"/>
      <protection locked="true" hidden="false"/>
    </xf>
    <xf numFmtId="174" fontId="27" fillId="0" borderId="1" xfId="23" applyFont="true" applyBorder="true" applyAlignment="true" applyProtection="false">
      <alignment horizontal="right" vertical="center" textRotation="0" wrapText="false" indent="0" shrinkToFit="false"/>
      <protection locked="true" hidden="false"/>
    </xf>
    <xf numFmtId="164" fontId="0" fillId="0" borderId="0" xfId="23" applyFont="true" applyBorder="false" applyAlignment="false" applyProtection="false">
      <alignment horizontal="general" vertical="bottom" textRotation="0" wrapText="false" indent="0" shrinkToFit="false"/>
      <protection locked="true" hidden="false"/>
    </xf>
    <xf numFmtId="174" fontId="0" fillId="0" borderId="1" xfId="23" applyFont="true" applyBorder="true" applyAlignment="true" applyProtection="false">
      <alignment horizontal="general" vertical="center" textRotation="0" wrapText="false" indent="0" shrinkToFit="false"/>
      <protection locked="true" hidden="false"/>
    </xf>
    <xf numFmtId="164" fontId="0" fillId="0" borderId="0" xfId="23" applyFont="true" applyBorder="true" applyAlignment="true" applyProtection="false">
      <alignment horizontal="left" vertical="center" textRotation="0" wrapText="false" indent="0" shrinkToFit="false"/>
      <protection locked="true" hidden="false"/>
    </xf>
    <xf numFmtId="174" fontId="0" fillId="0" borderId="0" xfId="23" applyFont="true" applyBorder="true" applyAlignment="true" applyProtection="false">
      <alignment horizontal="general" vertical="center" textRotation="0" wrapText="false" indent="0" shrinkToFit="false"/>
      <protection locked="true" hidden="false"/>
    </xf>
    <xf numFmtId="174" fontId="27" fillId="0" borderId="0" xfId="23" applyFont="true" applyBorder="true" applyAlignment="true" applyProtection="false">
      <alignment horizontal="right" vertical="center" textRotation="0" wrapText="false" indent="0" shrinkToFit="false"/>
      <protection locked="true" hidden="false"/>
    </xf>
    <xf numFmtId="167" fontId="27" fillId="0" borderId="0" xfId="23" applyFont="true" applyBorder="true" applyAlignment="true" applyProtection="false">
      <alignment horizontal="general" vertical="center" textRotation="0" wrapText="false" indent="0" shrinkToFit="false"/>
      <protection locked="true" hidden="false"/>
    </xf>
    <xf numFmtId="164" fontId="27" fillId="0" borderId="1" xfId="23" applyFont="true" applyBorder="true" applyAlignment="true" applyProtection="false">
      <alignment horizontal="left" vertical="center" textRotation="0" wrapText="true" indent="0" shrinkToFit="false"/>
      <protection locked="true" hidden="false"/>
    </xf>
    <xf numFmtId="164" fontId="27" fillId="0" borderId="1" xfId="23" applyFont="true" applyBorder="true" applyAlignment="true" applyProtection="false">
      <alignment horizontal="right" vertical="center" textRotation="0" wrapText="false" indent="0" shrinkToFit="false"/>
      <protection locked="true" hidden="false"/>
    </xf>
    <xf numFmtId="167" fontId="0" fillId="0" borderId="1" xfId="23" applyFont="true" applyBorder="true" applyAlignment="true" applyProtection="false">
      <alignment horizontal="general" vertical="center" textRotation="0" wrapText="false" indent="0" shrinkToFit="false"/>
      <protection locked="true" hidden="false"/>
    </xf>
    <xf numFmtId="167" fontId="27" fillId="0" borderId="1" xfId="23" applyFont="true" applyBorder="true" applyAlignment="true" applyProtection="false">
      <alignment horizontal="general" vertical="center" textRotation="0" wrapText="false" indent="0" shrinkToFit="false"/>
      <protection locked="true" hidden="false"/>
    </xf>
    <xf numFmtId="176" fontId="0" fillId="0" borderId="0" xfId="23" applyFont="true" applyBorder="false" applyAlignment="false" applyProtection="false">
      <alignment horizontal="general" vertical="bottom" textRotation="0" wrapText="false" indent="0" shrinkToFit="false"/>
      <protection locked="true" hidden="false"/>
    </xf>
    <xf numFmtId="164" fontId="0" fillId="0" borderId="0" xfId="23" applyFont="true" applyBorder="false" applyAlignment="true" applyProtection="false">
      <alignment horizontal="left" vertical="bottom" textRotation="0" wrapText="false" indent="0" shrinkToFit="false"/>
      <protection locked="true" hidden="false"/>
    </xf>
    <xf numFmtId="164" fontId="0" fillId="0" borderId="0" xfId="23" applyFont="true" applyBorder="false" applyAlignment="true" applyProtection="false">
      <alignment horizontal="right" vertical="bottom" textRotation="0" wrapText="false" indent="0" shrinkToFit="false"/>
      <protection locked="true" hidden="false"/>
    </xf>
    <xf numFmtId="171" fontId="27" fillId="0" borderId="1" xfId="23" applyFont="true" applyBorder="true" applyAlignment="true" applyProtection="false">
      <alignment horizontal="general" vertical="center" textRotation="0" wrapText="false" indent="0" shrinkToFit="false"/>
      <protection locked="true" hidden="false"/>
    </xf>
    <xf numFmtId="164" fontId="27" fillId="0" borderId="0" xfId="23" applyFont="true" applyBorder="true" applyAlignment="true" applyProtection="false">
      <alignment horizontal="center" vertical="bottom" textRotation="0" wrapText="false" indent="0" shrinkToFit="false"/>
      <protection locked="true" hidden="false"/>
    </xf>
    <xf numFmtId="164" fontId="35" fillId="0" borderId="0" xfId="23" applyFont="true" applyBorder="true" applyAlignment="true" applyProtection="false">
      <alignment horizontal="center" vertical="bottom" textRotation="0" wrapText="false" indent="0" shrinkToFit="false"/>
      <protection locked="true" hidden="false"/>
    </xf>
    <xf numFmtId="164" fontId="6" fillId="0" borderId="0" xfId="23" applyFont="true" applyBorder="false" applyAlignment="false" applyProtection="false">
      <alignment horizontal="general" vertical="bottom" textRotation="0" wrapText="false" indent="0" shrinkToFit="false"/>
      <protection locked="true" hidden="false"/>
    </xf>
    <xf numFmtId="164" fontId="19" fillId="0" borderId="0" xfId="23" applyFont="true" applyBorder="false" applyAlignment="false" applyProtection="false">
      <alignment horizontal="general" vertical="bottom" textRotation="0" wrapText="false" indent="0" shrinkToFit="false"/>
      <protection locked="true" hidden="false"/>
    </xf>
    <xf numFmtId="164" fontId="26" fillId="0" borderId="0" xfId="23" applyFont="true" applyBorder="true" applyAlignment="true" applyProtection="false">
      <alignment horizontal="center" vertical="bottom" textRotation="0" wrapText="false" indent="0" shrinkToFit="false"/>
      <protection locked="true" hidden="false"/>
    </xf>
    <xf numFmtId="164" fontId="36" fillId="0" borderId="0" xfId="23" applyFont="true" applyBorder="true" applyAlignment="true" applyProtection="false">
      <alignment horizontal="center" vertical="bottom" textRotation="0" wrapText="false" indent="0" shrinkToFit="false"/>
      <protection locked="true" hidden="false"/>
    </xf>
    <xf numFmtId="164" fontId="6" fillId="0" borderId="0" xfId="23" applyFont="true" applyBorder="true" applyAlignment="false" applyProtection="false">
      <alignment horizontal="general" vertical="bottom" textRotation="0" wrapText="false" indent="0" shrinkToFit="false"/>
      <protection locked="true" hidden="false"/>
    </xf>
    <xf numFmtId="164" fontId="27" fillId="0" borderId="1" xfId="23" applyFont="true" applyBorder="true" applyAlignment="true" applyProtection="false">
      <alignment horizontal="general" vertical="center" textRotation="0" wrapText="false" indent="0" shrinkToFit="false"/>
      <protection locked="true" hidden="false"/>
    </xf>
    <xf numFmtId="167" fontId="35" fillId="0" borderId="0" xfId="23" applyFont="true" applyBorder="true" applyAlignment="true" applyProtection="false">
      <alignment horizontal="center" vertical="bottom" textRotation="0" wrapText="false" indent="0" shrinkToFit="false"/>
      <protection locked="true" hidden="false"/>
    </xf>
    <xf numFmtId="167" fontId="0" fillId="0" borderId="0" xfId="23" applyFont="true" applyBorder="true" applyAlignment="false" applyProtection="false">
      <alignment horizontal="general" vertical="bottom" textRotation="0" wrapText="false" indent="0" shrinkToFit="false"/>
      <protection locked="true" hidden="false"/>
    </xf>
    <xf numFmtId="167" fontId="0" fillId="0" borderId="0" xfId="23" applyFont="true" applyBorder="true" applyAlignment="true" applyProtection="false">
      <alignment horizontal="general" vertical="center" textRotation="0" wrapText="false" indent="0" shrinkToFit="false"/>
      <protection locked="true" hidden="false"/>
    </xf>
    <xf numFmtId="167" fontId="27" fillId="0" borderId="1" xfId="23" applyFont="true" applyBorder="true" applyAlignment="true" applyProtection="false">
      <alignment horizontal="general" vertical="center" textRotation="0" wrapText="false" indent="0" shrinkToFit="false"/>
      <protection locked="true" hidden="false"/>
    </xf>
    <xf numFmtId="173" fontId="27" fillId="0" borderId="0" xfId="23" applyFont="true" applyBorder="true" applyAlignment="true" applyProtection="false">
      <alignment horizontal="center" vertical="bottom" textRotation="0" wrapText="false" indent="0" shrinkToFit="false"/>
      <protection locked="true" hidden="false"/>
    </xf>
    <xf numFmtId="166" fontId="0"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27" fillId="0" borderId="0" xfId="23" applyFont="true" applyBorder="true" applyAlignment="true" applyProtection="false">
      <alignment horizontal="general" vertical="center" textRotation="0" wrapText="false" indent="0" shrinkToFit="false"/>
      <protection locked="true" hidden="false"/>
    </xf>
    <xf numFmtId="167" fontId="0" fillId="0" borderId="1" xfId="23" applyFont="true" applyBorder="true" applyAlignment="true" applyProtection="false">
      <alignment horizontal="left" vertical="center" textRotation="0" wrapText="false" indent="0" shrinkToFit="false"/>
      <protection locked="true" hidden="false"/>
    </xf>
    <xf numFmtId="167" fontId="27" fillId="0" borderId="1" xfId="23" applyFont="true" applyBorder="true" applyAlignment="true" applyProtection="false">
      <alignment horizontal="center" vertical="center" textRotation="0" wrapText="false" indent="0" shrinkToFit="false"/>
      <protection locked="true" hidden="false"/>
    </xf>
    <xf numFmtId="167" fontId="27" fillId="0" borderId="0" xfId="23" applyFont="true" applyBorder="true" applyAlignment="true" applyProtection="false">
      <alignment horizontal="general" vertical="center" textRotation="0" wrapText="false" indent="0" shrinkToFit="false"/>
      <protection locked="true" hidden="false"/>
    </xf>
    <xf numFmtId="164" fontId="37" fillId="0" borderId="0" xfId="23" applyFont="true" applyBorder="true" applyAlignment="false" applyProtection="false">
      <alignment horizontal="general" vertical="bottom" textRotation="0" wrapText="false" indent="0" shrinkToFit="false"/>
      <protection locked="true" hidden="false"/>
    </xf>
    <xf numFmtId="168" fontId="0" fillId="0" borderId="0" xfId="23" applyFont="true" applyBorder="true" applyAlignment="false" applyProtection="false">
      <alignment horizontal="general" vertical="bottom" textRotation="0" wrapText="false" indent="0" shrinkToFit="false"/>
      <protection locked="true" hidden="false"/>
    </xf>
    <xf numFmtId="171" fontId="27" fillId="0" borderId="1" xfId="23" applyFont="true" applyBorder="true" applyAlignment="true" applyProtection="false">
      <alignment horizontal="general" vertical="center" textRotation="0" wrapText="false" indent="0" shrinkToFit="false"/>
      <protection locked="true" hidden="false"/>
    </xf>
    <xf numFmtId="164" fontId="32" fillId="0" borderId="0" xfId="22" applyFont="true" applyBorder="true" applyAlignment="true" applyProtection="false">
      <alignment horizontal="left" vertical="bottom" textRotation="0" wrapText="false" indent="0" shrinkToFit="false"/>
      <protection locked="true" hidden="false"/>
    </xf>
    <xf numFmtId="164" fontId="32" fillId="0" borderId="0" xfId="23" applyFont="true" applyBorder="true" applyAlignment="true" applyProtection="false">
      <alignment horizontal="left" vertical="bottom" textRotation="0" wrapText="false" indent="0" shrinkToFit="false"/>
      <protection locked="true" hidden="false"/>
    </xf>
    <xf numFmtId="164" fontId="27" fillId="0" borderId="0" xfId="23" applyFont="true" applyBorder="true" applyAlignment="true" applyProtection="false">
      <alignment horizontal="center" vertical="bottom" textRotation="0" wrapText="false" indent="0" shrinkToFit="false"/>
      <protection locked="true" hidden="false"/>
    </xf>
    <xf numFmtId="171" fontId="35" fillId="0" borderId="0" xfId="23" applyFont="true" applyBorder="true" applyAlignment="true" applyProtection="false">
      <alignment horizontal="center" vertical="bottom" textRotation="0" wrapText="false" indent="0" shrinkToFit="false"/>
      <protection locked="true" hidden="false"/>
    </xf>
    <xf numFmtId="171" fontId="35" fillId="0" borderId="0" xfId="23" applyFont="true" applyBorder="true" applyAlignment="true" applyProtection="false">
      <alignment horizontal="center" vertical="bottom" textRotation="0" wrapText="false" indent="0" shrinkToFit="false"/>
      <protection locked="true" hidden="false"/>
    </xf>
    <xf numFmtId="172" fontId="0" fillId="0" borderId="0" xfId="23" applyFont="true" applyBorder="false" applyAlignment="false" applyProtection="false">
      <alignment horizontal="general" vertical="bottom" textRotation="0" wrapText="false" indent="0" shrinkToFit="false"/>
      <protection locked="true" hidden="false"/>
    </xf>
    <xf numFmtId="172" fontId="6" fillId="0" borderId="0" xfId="23" applyFont="true" applyBorder="false" applyAlignment="false" applyProtection="false">
      <alignment horizontal="general" vertical="bottom" textRotation="0" wrapText="false" indent="0" shrinkToFit="false"/>
      <protection locked="true" hidden="false"/>
    </xf>
    <xf numFmtId="172" fontId="27" fillId="0" borderId="1" xfId="23" applyFont="true" applyBorder="true" applyAlignment="true" applyProtection="false">
      <alignment horizontal="right" vertical="center" textRotation="0" wrapText="false" indent="0" shrinkToFit="false"/>
      <protection locked="true" hidden="false"/>
    </xf>
    <xf numFmtId="172" fontId="0" fillId="0" borderId="1" xfId="23" applyFont="true" applyBorder="true" applyAlignment="true" applyProtection="false">
      <alignment horizontal="general" vertical="center" textRotation="0" wrapText="false" indent="0" shrinkToFit="false"/>
      <protection locked="true" hidden="false"/>
    </xf>
    <xf numFmtId="172" fontId="27" fillId="0" borderId="1" xfId="23" applyFont="true" applyBorder="true" applyAlignment="true" applyProtection="false">
      <alignment horizontal="general" vertical="center" textRotation="0" wrapText="false" indent="0" shrinkToFit="false"/>
      <protection locked="true" hidden="false"/>
    </xf>
    <xf numFmtId="164" fontId="32" fillId="0" borderId="0" xfId="23" applyFont="true" applyBorder="false" applyAlignment="true" applyProtection="false">
      <alignment horizontal="left" vertical="bottom" textRotation="0" wrapText="false" indent="0" shrinkToFit="false"/>
      <protection locked="true" hidden="false"/>
    </xf>
    <xf numFmtId="164" fontId="32" fillId="0" borderId="0" xfId="23" applyFont="true" applyBorder="true" applyAlignment="false" applyProtection="false">
      <alignment horizontal="general" vertical="bottom" textRotation="0" wrapText="false" indent="0" shrinkToFit="false"/>
      <protection locked="true" hidden="false"/>
    </xf>
    <xf numFmtId="172" fontId="0" fillId="0" borderId="1" xfId="23" applyFont="true" applyBorder="true" applyAlignment="true" applyProtection="false">
      <alignment horizontal="general" vertical="center" textRotation="0" wrapText="false" indent="0" shrinkToFit="false"/>
      <protection locked="true" hidden="false"/>
    </xf>
    <xf numFmtId="172" fontId="27" fillId="0" borderId="1" xfId="23" applyFont="true" applyBorder="true" applyAlignment="true" applyProtection="false">
      <alignment horizontal="general" vertical="center" textRotation="0" wrapText="false" indent="0" shrinkToFit="false"/>
      <protection locked="true" hidden="false"/>
    </xf>
    <xf numFmtId="172" fontId="6" fillId="0" borderId="0" xfId="29" applyFont="true" applyBorder="false" applyAlignment="false" applyProtection="false">
      <alignment horizontal="general" vertical="bottom" textRotation="0" wrapText="false" indent="0" shrinkToFit="false"/>
      <protection locked="true" hidden="false"/>
    </xf>
    <xf numFmtId="164" fontId="6" fillId="0" borderId="0" xfId="29" applyFont="true" applyBorder="false" applyAlignment="false" applyProtection="false">
      <alignment horizontal="general" vertical="bottom" textRotation="0" wrapText="false" indent="0" shrinkToFit="false"/>
      <protection locked="true" hidden="false"/>
    </xf>
    <xf numFmtId="172" fontId="32" fillId="0" borderId="0" xfId="23" applyFont="true" applyBorder="false" applyAlignment="false" applyProtection="false">
      <alignment horizontal="general" vertical="bottom" textRotation="0" wrapText="false" indent="0" shrinkToFit="false"/>
      <protection locked="true" hidden="false"/>
    </xf>
    <xf numFmtId="164" fontId="32" fillId="0" borderId="0" xfId="23" applyFont="true" applyBorder="false" applyAlignment="false" applyProtection="false">
      <alignment horizontal="general" vertical="bottom" textRotation="0" wrapText="false" indent="0" shrinkToFit="false"/>
      <protection locked="true" hidden="false"/>
    </xf>
    <xf numFmtId="172" fontId="0" fillId="0" borderId="0" xfId="23" applyFont="true" applyBorder="false" applyAlignment="false" applyProtection="false">
      <alignment horizontal="general" vertical="bottom" textRotation="0" wrapText="false" indent="0" shrinkToFit="false"/>
      <protection locked="true" hidden="false"/>
    </xf>
    <xf numFmtId="172" fontId="27" fillId="0" borderId="1" xfId="23" applyFont="true" applyBorder="true" applyAlignment="true" applyProtection="false">
      <alignment horizontal="right" vertical="center" textRotation="0" wrapText="false" indent="0" shrinkToFit="false"/>
      <protection locked="true" hidden="false"/>
    </xf>
    <xf numFmtId="164" fontId="32" fillId="0" borderId="0" xfId="23" applyFont="true" applyBorder="false" applyAlignment="false" applyProtection="false">
      <alignment horizontal="general" vertical="bottom" textRotation="0" wrapText="false" indent="0" shrinkToFit="false"/>
      <protection locked="true" hidden="false"/>
    </xf>
    <xf numFmtId="172" fontId="32" fillId="0" borderId="0" xfId="23" applyFont="true" applyBorder="false" applyAlignment="false" applyProtection="false">
      <alignment horizontal="general" vertical="bottom" textRotation="0" wrapText="false" indent="0" shrinkToFit="false"/>
      <protection locked="true" hidden="false"/>
    </xf>
    <xf numFmtId="172" fontId="6" fillId="0" borderId="0" xfId="23" applyFont="true" applyBorder="false" applyAlignment="false" applyProtection="false">
      <alignment horizontal="general" vertical="bottom" textRotation="0" wrapText="false" indent="0" shrinkToFit="false"/>
      <protection locked="true" hidden="false"/>
    </xf>
    <xf numFmtId="167" fontId="0" fillId="0" borderId="1" xfId="26" applyFont="true" applyBorder="true" applyAlignment="true" applyProtection="false">
      <alignment horizontal="general" vertical="center" textRotation="0" wrapText="false" indent="0" shrinkToFit="false"/>
      <protection locked="true" hidden="false"/>
    </xf>
    <xf numFmtId="168" fontId="0" fillId="0" borderId="1" xfId="26" applyFont="true" applyBorder="true" applyAlignment="true" applyProtection="false">
      <alignment horizontal="general" vertical="center" textRotation="0" wrapText="false" indent="0" shrinkToFit="false"/>
      <protection locked="true" hidden="false"/>
    </xf>
    <xf numFmtId="169" fontId="0" fillId="0" borderId="1" xfId="23" applyFont="true" applyBorder="true" applyAlignment="true" applyProtection="false">
      <alignment horizontal="general" vertical="center" textRotation="0" wrapText="false" indent="0" shrinkToFit="false"/>
      <protection locked="true" hidden="false"/>
    </xf>
    <xf numFmtId="167" fontId="0" fillId="0" borderId="0" xfId="23" applyFont="true" applyBorder="true" applyAlignment="false" applyProtection="false">
      <alignment horizontal="general" vertical="bottom" textRotation="0" wrapText="false" indent="0" shrinkToFit="false"/>
      <protection locked="true" hidden="false"/>
    </xf>
    <xf numFmtId="167" fontId="26" fillId="0" borderId="0" xfId="23" applyFont="true" applyBorder="true" applyAlignment="true" applyProtection="false">
      <alignment horizontal="center" vertical="bottom" textRotation="0" wrapText="false" indent="0" shrinkToFit="false"/>
      <protection locked="true" hidden="false"/>
    </xf>
    <xf numFmtId="168" fontId="26" fillId="0" borderId="0" xfId="23" applyFont="true" applyBorder="true" applyAlignment="true" applyProtection="false">
      <alignment horizontal="center" vertical="bottom" textRotation="0" wrapText="false" indent="0" shrinkToFit="false"/>
      <protection locked="true" hidden="false"/>
    </xf>
    <xf numFmtId="167" fontId="27" fillId="0" borderId="0" xfId="23" applyFont="true" applyBorder="true" applyAlignment="true" applyProtection="false">
      <alignment horizontal="center" vertical="bottom" textRotation="0" wrapText="false" indent="0" shrinkToFit="false"/>
      <protection locked="true" hidden="false"/>
    </xf>
    <xf numFmtId="168" fontId="27" fillId="0" borderId="0" xfId="23" applyFont="true" applyBorder="true" applyAlignment="true" applyProtection="false">
      <alignment horizontal="center" vertical="bottom" textRotation="0" wrapText="false" indent="0" shrinkToFit="false"/>
      <protection locked="true" hidden="false"/>
    </xf>
    <xf numFmtId="167" fontId="27" fillId="0" borderId="1" xfId="23" applyFont="true" applyBorder="true" applyAlignment="true" applyProtection="false">
      <alignment horizontal="right" vertical="center" textRotation="0" wrapText="true" indent="0" shrinkToFit="false"/>
      <protection locked="true" hidden="false"/>
    </xf>
    <xf numFmtId="168" fontId="27" fillId="0" borderId="1" xfId="23" applyFont="true" applyBorder="true" applyAlignment="true" applyProtection="false">
      <alignment horizontal="right" vertical="center" textRotation="0" wrapText="true" indent="0" shrinkToFit="false"/>
      <protection locked="true" hidden="false"/>
    </xf>
    <xf numFmtId="168" fontId="0" fillId="0" borderId="1" xfId="23" applyFont="true" applyBorder="true" applyAlignment="true" applyProtection="false">
      <alignment horizontal="general" vertical="center" textRotation="0" wrapText="false" indent="0" shrinkToFit="false"/>
      <protection locked="true" hidden="false"/>
    </xf>
    <xf numFmtId="168" fontId="0" fillId="0" borderId="1" xfId="27" applyFont="true" applyBorder="true" applyAlignment="true" applyProtection="false">
      <alignment horizontal="general" vertical="center" textRotation="0" wrapText="false" indent="0" shrinkToFit="false"/>
      <protection locked="true" hidden="false"/>
    </xf>
    <xf numFmtId="177" fontId="0" fillId="0" borderId="0" xfId="23" applyFont="true" applyBorder="true" applyAlignment="false" applyProtection="false">
      <alignment horizontal="general" vertical="bottom" textRotation="0" wrapText="false" indent="0" shrinkToFit="false"/>
      <protection locked="true" hidden="false"/>
    </xf>
    <xf numFmtId="177" fontId="26" fillId="0" borderId="0" xfId="23" applyFont="true" applyBorder="true" applyAlignment="true" applyProtection="false">
      <alignment horizontal="center" vertical="bottom" textRotation="0" wrapText="false" indent="0" shrinkToFit="false"/>
      <protection locked="true" hidden="false"/>
    </xf>
    <xf numFmtId="177" fontId="27" fillId="0" borderId="0" xfId="23" applyFont="true" applyBorder="true" applyAlignment="true" applyProtection="false">
      <alignment horizontal="center" vertical="bottom" textRotation="0" wrapText="false" indent="0" shrinkToFit="false"/>
      <protection locked="true" hidden="false"/>
    </xf>
    <xf numFmtId="177" fontId="27" fillId="0" borderId="1" xfId="23" applyFont="true" applyBorder="true" applyAlignment="true" applyProtection="false">
      <alignment horizontal="right" vertical="center" textRotation="0" wrapText="tru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true" applyBorder="true" applyAlignment="true" applyProtection="false">
      <alignment horizontal="right"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6" fontId="6" fillId="0" borderId="0" xfId="0" applyFont="true" applyBorder="false" applyAlignment="false" applyProtection="false">
      <alignment horizontal="general" vertical="bottom" textRotation="0" wrapText="false" indent="0" shrinkToFit="false"/>
      <protection locked="true" hidden="false"/>
    </xf>
    <xf numFmtId="166" fontId="6" fillId="0" borderId="0" xfId="0" applyFont="true" applyBorder="false" applyAlignment="true" applyProtection="false">
      <alignment horizontal="right" vertical="bottom" textRotation="0" wrapText="false" indent="0" shrinkToFit="false"/>
      <protection locked="true" hidden="false"/>
    </xf>
    <xf numFmtId="164" fontId="14" fillId="0" borderId="0" xfId="20" applyFont="true" applyBorder="true" applyAlignment="true" applyProtection="true">
      <alignment horizontal="general" vertical="bottom" textRotation="0" wrapText="false" indent="0" shrinkToFit="false"/>
      <protection locked="true" hidden="false"/>
    </xf>
    <xf numFmtId="166" fontId="19" fillId="0" borderId="0" xfId="0" applyFont="true" applyBorder="false" applyAlignment="false" applyProtection="false">
      <alignment horizontal="general" vertical="bottom" textRotation="0" wrapText="false" indent="0" shrinkToFit="false"/>
      <protection locked="true" hidden="false"/>
    </xf>
    <xf numFmtId="166" fontId="19" fillId="0" borderId="0" xfId="0" applyFont="true" applyBorder="false" applyAlignment="true" applyProtection="false">
      <alignment horizontal="right"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26" fillId="0" borderId="0" xfId="0" applyFont="true" applyBorder="true" applyAlignment="true" applyProtection="false">
      <alignment horizontal="general" vertical="bottom" textRotation="0" wrapText="false" indent="0" shrinkToFit="false"/>
      <protection locked="true" hidden="false"/>
    </xf>
    <xf numFmtId="164" fontId="26" fillId="0" borderId="0" xfId="0" applyFont="true" applyBorder="true" applyAlignment="true" applyProtection="false">
      <alignment horizontal="right"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right" vertical="center" textRotation="0" wrapText="true" indent="0" shrinkToFit="false"/>
      <protection locked="true" hidden="false"/>
    </xf>
    <xf numFmtId="164" fontId="27" fillId="0" borderId="0" xfId="0" applyFont="true" applyBorder="true" applyAlignment="true" applyProtection="false">
      <alignment horizontal="general" vertical="center" textRotation="0" wrapText="true" indent="0" shrinkToFit="false"/>
      <protection locked="true" hidden="false"/>
    </xf>
    <xf numFmtId="164" fontId="0" fillId="0" borderId="1" xfId="0" applyFont="true" applyBorder="true" applyAlignment="true" applyProtection="false">
      <alignment horizontal="left" vertical="center" textRotation="0" wrapText="false" indent="0" shrinkToFit="false"/>
      <protection locked="true" hidden="false"/>
    </xf>
    <xf numFmtId="164" fontId="0" fillId="0" borderId="1" xfId="0" applyFont="true" applyBorder="true" applyAlignment="true" applyProtection="false">
      <alignment horizontal="right" vertical="center" textRotation="0" wrapText="true" indent="0" shrinkToFit="false"/>
      <protection locked="true" hidden="false"/>
    </xf>
    <xf numFmtId="164" fontId="0" fillId="0" borderId="0" xfId="0" applyFont="true" applyBorder="true" applyAlignment="true" applyProtection="false">
      <alignment horizontal="general" vertical="center" textRotation="0" wrapText="true" indent="0" shrinkToFit="false"/>
      <protection locked="true" hidden="false"/>
    </xf>
    <xf numFmtId="166" fontId="0" fillId="0" borderId="1" xfId="0" applyFont="true" applyBorder="true" applyAlignment="true" applyProtection="false">
      <alignment horizontal="general" vertical="center" textRotation="0" wrapText="false" indent="0" shrinkToFit="false"/>
      <protection locked="true" hidden="false"/>
    </xf>
    <xf numFmtId="166" fontId="0" fillId="0" borderId="1" xfId="0" applyFont="true" applyBorder="true" applyAlignment="true" applyProtection="false">
      <alignment horizontal="right" vertical="center" textRotation="0" wrapText="false" indent="0" shrinkToFit="false"/>
      <protection locked="true" hidden="false"/>
    </xf>
    <xf numFmtId="166" fontId="27" fillId="0" borderId="1"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false" indent="0" shrinkToFit="false"/>
      <protection locked="true" hidden="false"/>
    </xf>
    <xf numFmtId="164" fontId="32" fillId="0" borderId="0" xfId="0" applyFont="true" applyBorder="true" applyAlignment="true" applyProtection="false">
      <alignment horizontal="general" vertical="bottom" textRotation="0" wrapText="false" indent="0" shrinkToFit="false"/>
      <protection locked="true" hidden="false"/>
    </xf>
    <xf numFmtId="166" fontId="32" fillId="0" borderId="0" xfId="0" applyFont="true" applyBorder="false" applyAlignment="false" applyProtection="false">
      <alignment horizontal="general" vertical="bottom" textRotation="0" wrapText="false" indent="0" shrinkToFit="false"/>
      <protection locked="true" hidden="false"/>
    </xf>
    <xf numFmtId="166" fontId="32" fillId="0" borderId="0" xfId="0" applyFont="true" applyBorder="false" applyAlignment="true" applyProtection="false">
      <alignment horizontal="right"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4" fontId="27" fillId="0" borderId="1" xfId="22" applyFont="true" applyBorder="true" applyAlignment="true" applyProtection="false">
      <alignment horizontal="general" vertical="center" textRotation="0" wrapText="true" indent="0" shrinkToFit="false"/>
      <protection locked="true" hidden="false"/>
    </xf>
    <xf numFmtId="166" fontId="0" fillId="0" borderId="0" xfId="22" applyFont="true" applyBorder="true" applyAlignment="true" applyProtection="false">
      <alignment horizontal="general" vertical="center" textRotation="0" wrapText="true" indent="0" shrinkToFit="false"/>
      <protection locked="true" hidden="false"/>
    </xf>
    <xf numFmtId="164" fontId="0" fillId="0" borderId="0" xfId="22" applyFont="true" applyBorder="true" applyAlignment="true" applyProtection="false">
      <alignment horizontal="general" vertical="center" textRotation="0" wrapText="true" indent="0" shrinkToFit="false"/>
      <protection locked="true" hidden="false"/>
    </xf>
    <xf numFmtId="164" fontId="27" fillId="0" borderId="0" xfId="22" applyFont="true" applyBorder="true" applyAlignment="true" applyProtection="false">
      <alignment horizontal="general" vertical="center" textRotation="0" wrapText="true" indent="0" shrinkToFit="false"/>
      <protection locked="true" hidden="false"/>
    </xf>
    <xf numFmtId="178" fontId="0" fillId="0" borderId="1" xfId="22" applyFont="true" applyBorder="true" applyAlignment="true" applyProtection="false">
      <alignment horizontal="left" vertical="center" textRotation="0" wrapText="false" indent="0" shrinkToFit="false"/>
      <protection locked="true" hidden="false"/>
    </xf>
    <xf numFmtId="167" fontId="0" fillId="0" borderId="1" xfId="22" applyFont="true" applyBorder="true" applyAlignment="true" applyProtection="false">
      <alignment horizontal="right" vertical="center" textRotation="0" wrapText="false" indent="0" shrinkToFit="false"/>
      <protection locked="true" hidden="false"/>
    </xf>
    <xf numFmtId="167" fontId="27" fillId="0" borderId="1" xfId="22" applyFont="true" applyBorder="true" applyAlignment="true" applyProtection="false">
      <alignment horizontal="right" vertical="center" textRotation="0" wrapText="false" indent="0" shrinkToFit="false"/>
      <protection locked="true" hidden="false"/>
    </xf>
    <xf numFmtId="166" fontId="0" fillId="0" borderId="0" xfId="22" applyFont="true" applyBorder="true" applyAlignment="true" applyProtection="false">
      <alignment horizontal="general" vertical="center" textRotation="0" wrapText="false" indent="0" shrinkToFit="false"/>
      <protection locked="true" hidden="false"/>
    </xf>
    <xf numFmtId="164" fontId="0" fillId="0" borderId="0" xfId="22" applyFont="true" applyBorder="true" applyAlignment="true" applyProtection="false">
      <alignment horizontal="general" vertical="center" textRotation="0" wrapText="false" indent="0" shrinkToFit="false"/>
      <protection locked="true" hidden="false"/>
    </xf>
    <xf numFmtId="164" fontId="27" fillId="0" borderId="0" xfId="22" applyFont="true" applyBorder="true" applyAlignment="true" applyProtection="false">
      <alignment horizontal="general" vertical="center" textRotation="0" wrapText="false" indent="0" shrinkToFit="false"/>
      <protection locked="true" hidden="false"/>
    </xf>
    <xf numFmtId="167" fontId="0" fillId="0" borderId="0" xfId="22" applyFont="true" applyBorder="true" applyAlignment="true" applyProtection="false">
      <alignment horizontal="general" vertical="center" textRotation="0" wrapText="false" indent="0" shrinkToFit="false"/>
      <protection locked="true" hidden="false"/>
    </xf>
    <xf numFmtId="166" fontId="0" fillId="0" borderId="1"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left" vertical="bottom" textRotation="0" wrapText="false" indent="0" shrinkToFit="false"/>
      <protection locked="true" hidden="false"/>
    </xf>
    <xf numFmtId="164" fontId="39" fillId="0" borderId="0" xfId="28" applyFont="true" applyBorder="true" applyAlignment="true" applyProtection="false">
      <alignment horizontal="center" vertical="bottom" textRotation="0" wrapText="false" indent="0" shrinkToFit="false"/>
      <protection locked="true" hidden="false"/>
    </xf>
    <xf numFmtId="164" fontId="39" fillId="0" borderId="0" xfId="28" applyFont="true" applyBorder="true" applyAlignment="true" applyProtection="false">
      <alignment horizontal="right" vertical="bottom" textRotation="0" wrapText="true" indent="0" shrinkToFit="false"/>
      <protection locked="true" hidden="false"/>
    </xf>
    <xf numFmtId="166" fontId="40" fillId="0" borderId="0" xfId="28" applyFont="true" applyBorder="true" applyAlignment="true" applyProtection="false">
      <alignment horizontal="right" vertical="bottom" textRotation="0" wrapText="true" indent="0" shrinkToFit="false"/>
      <protection locked="true" hidden="false"/>
    </xf>
    <xf numFmtId="166" fontId="32" fillId="0" borderId="0" xfId="0" applyFont="true" applyBorder="true" applyAlignment="false" applyProtection="false">
      <alignment horizontal="general" vertical="bottom" textRotation="0" wrapText="false" indent="0" shrinkToFit="false"/>
      <protection locked="true" hidden="false"/>
    </xf>
    <xf numFmtId="178" fontId="0" fillId="0" borderId="1" xfId="22" applyFont="true" applyBorder="true" applyAlignment="true" applyProtection="false">
      <alignment horizontal="left" vertical="center" textRotation="0" wrapText="false" indent="0" shrinkToFit="false"/>
      <protection locked="true" hidden="false"/>
    </xf>
    <xf numFmtId="166" fontId="0" fillId="0" borderId="1" xfId="30" applyFont="true" applyBorder="true" applyAlignment="true" applyProtection="false">
      <alignment horizontal="right" vertical="center" textRotation="0" wrapText="false" indent="0" shrinkToFit="false"/>
      <protection locked="true" hidden="false"/>
    </xf>
    <xf numFmtId="166" fontId="0" fillId="0" borderId="0" xfId="0" applyFont="true" applyBorder="false" applyAlignment="true" applyProtection="false">
      <alignment horizontal="general" vertical="center"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6" fontId="32" fillId="0" borderId="0" xfId="0" applyFont="true" applyBorder="fals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0" fillId="0" borderId="0" xfId="22" applyFont="true" applyBorder="true" applyAlignment="true" applyProtection="false">
      <alignment horizontal="general" vertical="center" textRotation="0" wrapText="true" indent="0" shrinkToFit="false"/>
      <protection locked="true" hidden="false"/>
    </xf>
    <xf numFmtId="179" fontId="0" fillId="0" borderId="0" xfId="22" applyFont="true" applyBorder="true" applyAlignment="true" applyProtection="false">
      <alignment horizontal="general" vertical="center" textRotation="0" wrapText="false" indent="0" shrinkToFit="false"/>
      <protection locked="true" hidden="false"/>
    </xf>
    <xf numFmtId="167" fontId="0" fillId="0" borderId="1" xfId="33" applyFont="true" applyBorder="true" applyAlignment="true" applyProtection="false">
      <alignment horizontal="right" vertical="bottom" textRotation="0" wrapText="false" indent="0" shrinkToFit="false"/>
      <protection locked="true" hidden="false"/>
    </xf>
    <xf numFmtId="167" fontId="0" fillId="0" borderId="1" xfId="33" applyFont="true" applyBorder="true" applyAlignment="true" applyProtection="false">
      <alignment horizontal="right" vertical="bottom" textRotation="0" wrapText="false" indent="0" shrinkToFit="false"/>
      <protection locked="true" hidden="false"/>
    </xf>
    <xf numFmtId="167" fontId="27" fillId="0" borderId="1" xfId="22" applyFont="true" applyBorder="true" applyAlignment="true" applyProtection="false">
      <alignment horizontal="right" vertical="center" textRotation="0" wrapText="false" indent="0" shrinkToFit="false"/>
      <protection locked="true" hidden="false"/>
    </xf>
    <xf numFmtId="178" fontId="0" fillId="0" borderId="2" xfId="22" applyFont="true" applyBorder="true" applyAlignment="true" applyProtection="false">
      <alignment horizontal="left" vertical="center" textRotation="0" wrapText="false" indent="0" shrinkToFit="false"/>
      <protection locked="true" hidden="false"/>
    </xf>
    <xf numFmtId="167" fontId="0" fillId="0" borderId="2" xfId="33" applyFont="true" applyBorder="true" applyAlignment="true" applyProtection="false">
      <alignment horizontal="right" vertical="bottom" textRotation="0" wrapText="false" indent="0" shrinkToFit="false"/>
      <protection locked="true" hidden="false"/>
    </xf>
    <xf numFmtId="167" fontId="0" fillId="0" borderId="1" xfId="22" applyFont="true" applyBorder="true" applyAlignment="true" applyProtection="false">
      <alignment horizontal="general" vertical="center" textRotation="0" wrapText="false" indent="0" shrinkToFit="false"/>
      <protection locked="true" hidden="false"/>
    </xf>
    <xf numFmtId="167" fontId="27" fillId="0" borderId="1" xfId="22" applyFont="true" applyBorder="true" applyAlignment="true" applyProtection="false">
      <alignment horizontal="general" vertical="center" textRotation="0" wrapText="false" indent="0" shrinkToFit="false"/>
      <protection locked="true" hidden="false"/>
    </xf>
    <xf numFmtId="180" fontId="0" fillId="0" borderId="0" xfId="22" applyFont="true" applyBorder="true" applyAlignment="true" applyProtection="false">
      <alignment horizontal="general" vertical="center" textRotation="0" wrapText="false" indent="0" shrinkToFit="false"/>
      <protection locked="true" hidden="false"/>
    </xf>
    <xf numFmtId="178" fontId="34" fillId="0" borderId="1" xfId="22" applyFont="true" applyBorder="true" applyAlignment="true" applyProtection="false">
      <alignment horizontal="left" vertical="center" textRotation="0" wrapText="false" indent="0" shrinkToFit="false"/>
      <protection locked="true" hidden="false"/>
    </xf>
    <xf numFmtId="167" fontId="34" fillId="0" borderId="1" xfId="22" applyFont="true" applyBorder="true" applyAlignment="true" applyProtection="false">
      <alignment horizontal="general" vertical="center" textRotation="0" wrapText="false" indent="0" shrinkToFit="false"/>
      <protection locked="true" hidden="false"/>
    </xf>
    <xf numFmtId="167" fontId="33" fillId="0" borderId="1" xfId="22" applyFont="true" applyBorder="true" applyAlignment="true" applyProtection="false">
      <alignment horizontal="general" vertical="center" textRotation="0" wrapText="false" indent="0" shrinkToFit="false"/>
      <protection locked="true" hidden="false"/>
    </xf>
    <xf numFmtId="180" fontId="34" fillId="0" borderId="0" xfId="22" applyFont="true" applyBorder="true" applyAlignment="true" applyProtection="false">
      <alignment horizontal="general" vertical="center" textRotation="0" wrapText="false" indent="0" shrinkToFit="false"/>
      <protection locked="true" hidden="false"/>
    </xf>
    <xf numFmtId="164" fontId="34" fillId="0" borderId="0" xfId="22" applyFont="true" applyBorder="true" applyAlignment="true" applyProtection="false">
      <alignment horizontal="general" vertical="center" textRotation="0" wrapText="false" indent="0" shrinkToFit="false"/>
      <protection locked="true" hidden="false"/>
    </xf>
    <xf numFmtId="167" fontId="0" fillId="0" borderId="1" xfId="22" applyFont="true" applyBorder="true" applyAlignment="true" applyProtection="false">
      <alignment horizontal="general" vertical="center" textRotation="0" wrapText="false" indent="0" shrinkToFit="false"/>
      <protection locked="true" hidden="false"/>
    </xf>
    <xf numFmtId="167" fontId="27" fillId="0" borderId="1" xfId="22" applyFont="true" applyBorder="true" applyAlignment="true" applyProtection="false">
      <alignment horizontal="general" vertical="center" textRotation="0" wrapText="false" indent="0" shrinkToFit="false"/>
      <protection locked="true" hidden="false"/>
    </xf>
    <xf numFmtId="167" fontId="0" fillId="0" borderId="2" xfId="22" applyFont="true" applyBorder="true" applyAlignment="true" applyProtection="false">
      <alignment horizontal="general" vertical="center" textRotation="0" wrapText="false" indent="0" shrinkToFit="false"/>
      <protection locked="true" hidden="false"/>
    </xf>
    <xf numFmtId="171" fontId="0" fillId="0" borderId="1" xfId="22" applyFont="true" applyBorder="true" applyAlignment="true" applyProtection="false">
      <alignment horizontal="general" vertical="center" textRotation="0" wrapText="false" indent="0" shrinkToFit="false"/>
      <protection locked="true" hidden="false"/>
    </xf>
    <xf numFmtId="171" fontId="27" fillId="0" borderId="1" xfId="22" applyFont="true" applyBorder="true" applyAlignment="true" applyProtection="false">
      <alignment horizontal="general" vertical="center" textRotation="0" wrapText="false" indent="0" shrinkToFit="false"/>
      <protection locked="true" hidden="false"/>
    </xf>
    <xf numFmtId="171" fontId="0" fillId="0" borderId="1" xfId="22" applyFont="true" applyBorder="true" applyAlignment="true" applyProtection="false">
      <alignment horizontal="right" vertical="center" textRotation="0" wrapText="false" indent="0" shrinkToFit="false"/>
      <protection locked="true" hidden="false"/>
    </xf>
    <xf numFmtId="171" fontId="34" fillId="0" borderId="1" xfId="22" applyFont="true" applyBorder="true" applyAlignment="true" applyProtection="false">
      <alignment horizontal="general" vertical="center" textRotation="0" wrapText="false" indent="0" shrinkToFit="false"/>
      <protection locked="true" hidden="false"/>
    </xf>
    <xf numFmtId="171" fontId="33" fillId="0" borderId="1" xfId="22" applyFont="true" applyBorder="true" applyAlignment="true" applyProtection="false">
      <alignment horizontal="general" vertical="center" textRotation="0" wrapText="false" indent="0" shrinkToFit="false"/>
      <protection locked="true" hidden="false"/>
    </xf>
    <xf numFmtId="171" fontId="0" fillId="0" borderId="1" xfId="22" applyFont="true" applyBorder="true" applyAlignment="true" applyProtection="false">
      <alignment horizontal="general" vertical="center" textRotation="0" wrapText="false" indent="0" shrinkToFit="false"/>
      <protection locked="true" hidden="false"/>
    </xf>
    <xf numFmtId="171" fontId="27" fillId="0" borderId="1" xfId="22" applyFont="true" applyBorder="true" applyAlignment="true" applyProtection="false">
      <alignment horizontal="general" vertical="center" textRotation="0" wrapText="false" indent="0" shrinkToFit="false"/>
      <protection locked="true" hidden="false"/>
    </xf>
    <xf numFmtId="166" fontId="0" fillId="0" borderId="0" xfId="0" applyFont="true" applyBorder="false" applyAlignment="true" applyProtection="false">
      <alignment horizontal="right" vertical="bottom" textRotation="0" wrapText="false" indent="0" shrinkToFit="false"/>
      <protection locked="true" hidden="false"/>
    </xf>
    <xf numFmtId="166" fontId="41"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6" fontId="42" fillId="0" borderId="0" xfId="0" applyFont="true" applyBorder="false" applyAlignment="false" applyProtection="false">
      <alignment horizontal="general" vertical="bottom" textRotation="0" wrapText="false" indent="0" shrinkToFit="false"/>
      <protection locked="true" hidden="false"/>
    </xf>
    <xf numFmtId="166" fontId="43" fillId="0" borderId="0" xfId="0" applyFont="true" applyBorder="false" applyAlignment="false" applyProtection="false">
      <alignment horizontal="general" vertical="bottom" textRotation="0" wrapText="false" indent="0" shrinkToFit="false"/>
      <protection locked="true" hidden="false"/>
    </xf>
    <xf numFmtId="166" fontId="42" fillId="0" borderId="0" xfId="0" applyFont="true" applyBorder="false" applyAlignment="true" applyProtection="false">
      <alignment horizontal="right" vertical="bottom" textRotation="0" wrapText="false" indent="0" shrinkToFit="false"/>
      <protection locked="true" hidden="false"/>
    </xf>
    <xf numFmtId="164" fontId="27" fillId="0" borderId="1" xfId="30" applyFont="true" applyBorder="true" applyAlignment="true" applyProtection="false">
      <alignment horizontal="left" vertical="bottom" textRotation="45" wrapText="false" indent="0" shrinkToFit="false"/>
      <protection locked="true" hidden="false"/>
    </xf>
    <xf numFmtId="165" fontId="44" fillId="0" borderId="1" xfId="30" applyFont="true" applyBorder="true" applyAlignment="true" applyProtection="false">
      <alignment horizontal="left" vertical="bottom" textRotation="45" wrapText="false" indent="0" shrinkToFit="false"/>
      <protection locked="true" hidden="false"/>
    </xf>
    <xf numFmtId="164" fontId="44" fillId="0" borderId="1" xfId="30" applyFont="true" applyBorder="true" applyAlignment="true" applyProtection="false">
      <alignment horizontal="left" vertical="bottom" textRotation="45"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6" fontId="0" fillId="0" borderId="1" xfId="30" applyFont="true" applyBorder="true" applyAlignment="true" applyProtection="false">
      <alignment horizontal="right" vertical="center" textRotation="0" wrapText="false" indent="0" shrinkToFit="false"/>
      <protection locked="true" hidden="false"/>
    </xf>
    <xf numFmtId="166" fontId="41" fillId="0" borderId="1" xfId="30" applyFont="true" applyBorder="true" applyAlignment="true" applyProtection="false">
      <alignment horizontal="right" vertical="center" textRotation="0" wrapText="false" indent="0" shrinkToFit="false"/>
      <protection locked="true" hidden="false"/>
    </xf>
    <xf numFmtId="164" fontId="0" fillId="0" borderId="1" xfId="30" applyFont="true" applyBorder="true" applyAlignment="true" applyProtection="false">
      <alignment horizontal="right" vertical="center" textRotation="0" wrapText="false" indent="0" shrinkToFit="false"/>
      <protection locked="true" hidden="false"/>
    </xf>
    <xf numFmtId="166" fontId="27" fillId="0" borderId="1" xfId="30" applyFont="true" applyBorder="true" applyAlignment="true" applyProtection="false">
      <alignment horizontal="right" vertical="center" textRotation="0" wrapText="false" indent="0" shrinkToFit="false"/>
      <protection locked="true" hidden="false"/>
    </xf>
    <xf numFmtId="166" fontId="41" fillId="0" borderId="3" xfId="30" applyFont="true" applyBorder="true" applyAlignment="true" applyProtection="false">
      <alignment horizontal="right" vertical="center" textRotation="0" wrapText="false" indent="0" shrinkToFit="false"/>
      <protection locked="true" hidden="false"/>
    </xf>
    <xf numFmtId="166" fontId="0" fillId="0" borderId="3" xfId="30" applyFont="true" applyBorder="true" applyAlignment="true" applyProtection="false">
      <alignment horizontal="right" vertical="center" textRotation="0" wrapText="false" indent="0" shrinkToFit="false"/>
      <protection locked="true" hidden="false"/>
    </xf>
    <xf numFmtId="164" fontId="0" fillId="0" borderId="3" xfId="30" applyFont="true" applyBorder="true" applyAlignment="true" applyProtection="false">
      <alignment horizontal="right" vertical="center" textRotation="0" wrapText="false" indent="0" shrinkToFit="false"/>
      <protection locked="true" hidden="false"/>
    </xf>
    <xf numFmtId="164" fontId="41" fillId="0" borderId="3" xfId="30" applyFont="true" applyBorder="true" applyAlignment="true" applyProtection="false">
      <alignment horizontal="right" vertical="center" textRotation="0" wrapText="false" indent="0" shrinkToFit="false"/>
      <protection locked="true" hidden="false"/>
    </xf>
    <xf numFmtId="164" fontId="27" fillId="0" borderId="3" xfId="30" applyFont="true" applyBorder="true" applyAlignment="true" applyProtection="false">
      <alignment horizontal="right" vertical="center" textRotation="0" wrapText="false" indent="0" shrinkToFit="false"/>
      <protection locked="true" hidden="false"/>
    </xf>
    <xf numFmtId="164" fontId="0" fillId="0" borderId="2" xfId="30" applyFont="true" applyBorder="true" applyAlignment="true" applyProtection="false">
      <alignment horizontal="right" vertical="center" textRotation="0" wrapText="false" indent="0" shrinkToFit="false"/>
      <protection locked="true" hidden="false"/>
    </xf>
    <xf numFmtId="164" fontId="41" fillId="0" borderId="2" xfId="30" applyFont="true" applyBorder="true" applyAlignment="true" applyProtection="false">
      <alignment horizontal="right" vertical="center" textRotation="0" wrapText="false" indent="0" shrinkToFit="false"/>
      <protection locked="true" hidden="false"/>
    </xf>
    <xf numFmtId="164" fontId="27" fillId="0" borderId="2" xfId="30" applyFont="true" applyBorder="true" applyAlignment="true" applyProtection="false">
      <alignment horizontal="right" vertical="center" textRotation="0" wrapText="false" indent="0" shrinkToFit="false"/>
      <protection locked="true" hidden="false"/>
    </xf>
    <xf numFmtId="167" fontId="0" fillId="0" borderId="1" xfId="30" applyFont="true" applyBorder="true" applyAlignment="true" applyProtection="false">
      <alignment horizontal="right" vertical="center" textRotation="0" wrapText="false" indent="0" shrinkToFit="false"/>
      <protection locked="true" hidden="false"/>
    </xf>
    <xf numFmtId="167" fontId="41" fillId="0" borderId="1" xfId="30" applyFont="true" applyBorder="true" applyAlignment="true" applyProtection="false">
      <alignment horizontal="right" vertical="center" textRotation="0" wrapText="false" indent="0" shrinkToFit="false"/>
      <protection locked="true" hidden="false"/>
    </xf>
    <xf numFmtId="167" fontId="27" fillId="0" borderId="1" xfId="30" applyFont="true" applyBorder="true" applyAlignment="true" applyProtection="false">
      <alignment horizontal="right" vertical="center" textRotation="0" wrapText="false" indent="0" shrinkToFit="false"/>
      <protection locked="true" hidden="false"/>
    </xf>
    <xf numFmtId="167" fontId="0" fillId="0" borderId="1" xfId="30" applyFont="true" applyBorder="true" applyAlignment="true" applyProtection="false">
      <alignment horizontal="right" vertical="center" textRotation="0" wrapText="false" indent="0" shrinkToFit="false"/>
      <protection locked="true" hidden="false"/>
    </xf>
    <xf numFmtId="167" fontId="0" fillId="0" borderId="3" xfId="30" applyFont="true" applyBorder="true" applyAlignment="true" applyProtection="false">
      <alignment horizontal="right" vertical="center" textRotation="0" wrapText="false" indent="0" shrinkToFit="false"/>
      <protection locked="true" hidden="false"/>
    </xf>
    <xf numFmtId="168" fontId="27" fillId="0" borderId="1" xfId="30" applyFont="true" applyBorder="true" applyAlignment="true" applyProtection="false">
      <alignment horizontal="right" vertical="center" textRotation="0" wrapText="false" indent="0" shrinkToFit="false"/>
      <protection locked="true" hidden="false"/>
    </xf>
    <xf numFmtId="171" fontId="0" fillId="0" borderId="1" xfId="30" applyFont="true" applyBorder="true" applyAlignment="true" applyProtection="false">
      <alignment horizontal="right" vertical="center" textRotation="0" wrapText="false" indent="0" shrinkToFit="false"/>
      <protection locked="true" hidden="false"/>
    </xf>
    <xf numFmtId="171" fontId="41" fillId="0" borderId="1" xfId="30" applyFont="true" applyBorder="true" applyAlignment="true" applyProtection="false">
      <alignment horizontal="right" vertical="center" textRotation="0" wrapText="false" indent="0" shrinkToFit="false"/>
      <protection locked="true" hidden="false"/>
    </xf>
    <xf numFmtId="171" fontId="27" fillId="0" borderId="1" xfId="30" applyFont="true" applyBorder="true" applyAlignment="true" applyProtection="false">
      <alignment horizontal="right" vertical="center" textRotation="0" wrapText="false" indent="0" shrinkToFit="false"/>
      <protection locked="true" hidden="false"/>
    </xf>
    <xf numFmtId="171" fontId="0" fillId="0" borderId="1" xfId="30" applyFont="true" applyBorder="true" applyAlignment="true" applyProtection="false">
      <alignment horizontal="right" vertical="center"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64" fontId="27" fillId="0" borderId="1" xfId="0" applyFont="true" applyBorder="true" applyAlignment="true" applyProtection="false">
      <alignment horizontal="general" vertical="center" textRotation="0" wrapText="true" indent="0" shrinkToFit="false"/>
      <protection locked="true" hidden="false"/>
    </xf>
    <xf numFmtId="164" fontId="27" fillId="0" borderId="0" xfId="0" applyFont="true" applyBorder="false" applyAlignment="true" applyProtection="false">
      <alignment horizontal="general" vertical="center" textRotation="0" wrapText="true" indent="0" shrinkToFit="false"/>
      <protection locked="true" hidden="false"/>
    </xf>
    <xf numFmtId="166" fontId="27" fillId="0" borderId="1" xfId="0" applyFont="true" applyBorder="true" applyAlignment="true" applyProtection="false">
      <alignment horizontal="right" vertical="center" textRotation="0" wrapText="false" indent="0" shrinkToFit="false"/>
      <protection locked="true" hidden="false"/>
    </xf>
    <xf numFmtId="166" fontId="0" fillId="0" borderId="1" xfId="0" applyFont="true" applyBorder="true" applyAlignment="true" applyProtection="false">
      <alignment horizontal="right" vertical="center" textRotation="0" wrapText="false" indent="0" shrinkToFit="false"/>
      <protection locked="true" hidden="false"/>
    </xf>
    <xf numFmtId="164" fontId="0" fillId="0" borderId="0" xfId="0" applyFont="true" applyBorder="false" applyAlignment="true" applyProtection="false">
      <alignment horizontal="right" vertical="center" textRotation="0" wrapText="false" indent="0" shrinkToFit="false"/>
      <protection locked="true" hidden="false"/>
    </xf>
    <xf numFmtId="167" fontId="0" fillId="0" borderId="1" xfId="0" applyFont="true" applyBorder="true" applyAlignment="true" applyProtection="false">
      <alignment horizontal="right" vertical="center" textRotation="0" wrapText="false" indent="0" shrinkToFit="false"/>
      <protection locked="true" hidden="false"/>
    </xf>
    <xf numFmtId="167" fontId="27" fillId="0" borderId="1" xfId="0" applyFont="true" applyBorder="true" applyAlignment="true" applyProtection="false">
      <alignment horizontal="right" vertical="center" textRotation="0" wrapText="false" indent="0" shrinkToFit="false"/>
      <protection locked="true" hidden="false"/>
    </xf>
    <xf numFmtId="164" fontId="0" fillId="0" borderId="1" xfId="0" applyFont="true" applyBorder="true" applyAlignment="true" applyProtection="false">
      <alignment horizontal="left" vertical="center" textRotation="0" wrapText="false" indent="0" shrinkToFit="false"/>
      <protection locked="true" hidden="false"/>
    </xf>
    <xf numFmtId="167" fontId="0" fillId="0" borderId="1" xfId="0" applyFont="true" applyBorder="true" applyAlignment="true" applyProtection="false">
      <alignment horizontal="right" vertical="center" textRotation="0" wrapText="false" indent="0" shrinkToFit="false"/>
      <protection locked="true" hidden="false"/>
    </xf>
    <xf numFmtId="171" fontId="0" fillId="0" borderId="1" xfId="0" applyFont="true" applyBorder="true" applyAlignment="true" applyProtection="false">
      <alignment horizontal="right" vertical="center" textRotation="0" wrapText="false" indent="0" shrinkToFit="false"/>
      <protection locked="true" hidden="false"/>
    </xf>
    <xf numFmtId="171" fontId="27" fillId="0" borderId="1" xfId="0" applyFont="true" applyBorder="true" applyAlignment="true" applyProtection="false">
      <alignment horizontal="right" vertical="center" textRotation="0" wrapText="false" indent="0" shrinkToFit="false"/>
      <protection locked="true" hidden="false"/>
    </xf>
    <xf numFmtId="171" fontId="0" fillId="0" borderId="1" xfId="0" applyFont="true" applyBorder="true" applyAlignment="true" applyProtection="false">
      <alignment horizontal="right" vertical="center" textRotation="0" wrapText="false" indent="0" shrinkToFit="false"/>
      <protection locked="true" hidden="false"/>
    </xf>
    <xf numFmtId="164" fontId="6" fillId="0" borderId="0" xfId="0" applyFont="true" applyBorder="true" applyAlignment="true" applyProtection="false">
      <alignment horizontal="right" vertical="bottom" textRotation="0" wrapText="false" indent="0" shrinkToFit="false"/>
      <protection locked="true" hidden="false"/>
    </xf>
    <xf numFmtId="164" fontId="27" fillId="0" borderId="1" xfId="0" applyFont="true" applyBorder="true" applyAlignment="true" applyProtection="false">
      <alignment horizontal="general" vertical="center" textRotation="0" wrapText="false" indent="0" shrinkToFit="false"/>
      <protection locked="true" hidden="false"/>
    </xf>
    <xf numFmtId="164" fontId="27" fillId="0" borderId="1" xfId="0" applyFont="true" applyBorder="true" applyAlignment="true" applyProtection="false">
      <alignment horizontal="right" vertical="center" textRotation="0" wrapText="false" indent="0" shrinkToFit="false"/>
      <protection locked="true" hidden="false"/>
    </xf>
    <xf numFmtId="164" fontId="27" fillId="0" borderId="0"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14" fillId="0" borderId="0" xfId="20" applyFont="true" applyBorder="true" applyAlignment="true" applyProtection="true">
      <alignment horizontal="left" vertical="bottom" textRotation="0" wrapText="false" indent="0" shrinkToFit="false"/>
      <protection locked="true" hidden="false"/>
    </xf>
    <xf numFmtId="164" fontId="26" fillId="0" borderId="0" xfId="0" applyFont="true" applyBorder="false" applyAlignment="true" applyProtection="false">
      <alignment horizontal="left" vertical="bottom" textRotation="0" wrapText="false" indent="0" shrinkToFit="false"/>
      <protection locked="true" hidden="false"/>
    </xf>
    <xf numFmtId="164" fontId="32" fillId="0" borderId="0" xfId="0" applyFont="true" applyBorder="tru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45" fillId="0" borderId="4" xfId="25" applyFont="true" applyBorder="true" applyAlignment="true" applyProtection="false">
      <alignment horizontal="right" vertical="bottom" textRotation="0" wrapText="true" indent="0" shrinkToFit="false"/>
      <protection locked="true" hidden="false"/>
    </xf>
    <xf numFmtId="164" fontId="0" fillId="0" borderId="3" xfId="0" applyFont="true" applyBorder="true" applyAlignment="true" applyProtection="false">
      <alignment horizontal="left" vertical="center" textRotation="0" wrapText="false" indent="0" shrinkToFit="false"/>
      <protection locked="true" hidden="false"/>
    </xf>
    <xf numFmtId="167" fontId="0" fillId="0" borderId="3" xfId="0" applyFont="true" applyBorder="true" applyAlignment="true" applyProtection="false">
      <alignment horizontal="right" vertical="center" textRotation="0" wrapText="false" indent="0" shrinkToFit="false"/>
      <protection locked="true" hidden="false"/>
    </xf>
    <xf numFmtId="164" fontId="0" fillId="0" borderId="3" xfId="0" applyFont="true" applyBorder="true" applyAlignment="true" applyProtection="false">
      <alignment horizontal="left" vertical="center" textRotation="0" wrapText="false" indent="0" shrinkToFit="false"/>
      <protection locked="true" hidden="false"/>
    </xf>
    <xf numFmtId="168" fontId="0" fillId="0" borderId="3" xfId="0" applyFont="true" applyBorder="true" applyAlignment="true" applyProtection="false">
      <alignment horizontal="right" vertical="center" textRotation="0" wrapText="false" indent="0" shrinkToFit="false"/>
      <protection locked="true" hidden="false"/>
    </xf>
    <xf numFmtId="168" fontId="27" fillId="0" borderId="3" xfId="0" applyFont="true" applyBorder="true" applyAlignment="true" applyProtection="false">
      <alignment horizontal="right" vertical="center" textRotation="0" wrapText="false" indent="0" shrinkToFit="false"/>
      <protection locked="true" hidden="false"/>
    </xf>
    <xf numFmtId="164" fontId="27" fillId="0" borderId="0" xfId="0" applyFont="true" applyBorder="false" applyAlignment="true" applyProtection="false">
      <alignment horizontal="general" vertical="center" textRotation="0" wrapText="false" indent="0" shrinkToFit="false"/>
      <protection locked="true" hidden="false"/>
    </xf>
    <xf numFmtId="164" fontId="41" fillId="0" borderId="1" xfId="30" applyFont="true" applyBorder="true" applyAlignment="true" applyProtection="false">
      <alignment horizontal="right" vertical="center" textRotation="0" wrapText="false" indent="0" shrinkToFit="false"/>
      <protection locked="true" hidden="false"/>
    </xf>
    <xf numFmtId="181" fontId="27" fillId="0" borderId="1" xfId="30" applyFont="true" applyBorder="true" applyAlignment="true" applyProtection="false">
      <alignment horizontal="right" vertical="center" textRotation="0" wrapText="false" indent="0" shrinkToFit="false"/>
      <protection locked="true" hidden="false"/>
    </xf>
    <xf numFmtId="164" fontId="0" fillId="0" borderId="1" xfId="30" applyFont="true" applyBorder="true" applyAlignment="false" applyProtection="false">
      <alignment horizontal="general" vertical="bottom" textRotation="0" wrapText="false" indent="0" shrinkToFit="false"/>
      <protection locked="true" hidden="false"/>
    </xf>
    <xf numFmtId="164" fontId="0" fillId="0" borderId="1" xfId="30" applyFont="true" applyBorder="true" applyAlignment="true" applyProtection="false">
      <alignment horizontal="right" vertical="bottom" textRotation="0" wrapText="false" indent="0" shrinkToFit="false"/>
      <protection locked="true" hidden="false"/>
    </xf>
    <xf numFmtId="168" fontId="0" fillId="0" borderId="0" xfId="0" applyFont="true" applyBorder="true" applyAlignment="true" applyProtection="false">
      <alignment horizontal="right" vertical="center" textRotation="0" wrapText="false" indent="0" shrinkToFit="false"/>
      <protection locked="true" hidden="false"/>
    </xf>
    <xf numFmtId="168" fontId="27" fillId="0" borderId="0" xfId="0" applyFont="true" applyBorder="true" applyAlignment="true" applyProtection="false">
      <alignment horizontal="right" vertical="center" textRotation="0" wrapText="false" indent="0" shrinkToFit="false"/>
      <protection locked="true" hidden="false"/>
    </xf>
    <xf numFmtId="164" fontId="0" fillId="0" borderId="0" xfId="30" applyFont="true" applyBorder="true" applyAlignment="true" applyProtection="false">
      <alignment horizontal="right" vertical="center" textRotation="0" wrapText="false" indent="0" shrinkToFit="false"/>
      <protection locked="true" hidden="false"/>
    </xf>
    <xf numFmtId="164" fontId="41" fillId="0" borderId="0" xfId="30" applyFont="true" applyBorder="true" applyAlignment="true" applyProtection="false">
      <alignment horizontal="right" vertical="center" textRotation="0" wrapText="false" indent="0" shrinkToFit="false"/>
      <protection locked="true" hidden="false"/>
    </xf>
    <xf numFmtId="164" fontId="27" fillId="0" borderId="0" xfId="30" applyFont="true" applyBorder="true" applyAlignment="true" applyProtection="false">
      <alignment horizontal="right" vertical="center" textRotation="0" wrapText="false" indent="0" shrinkToFit="false"/>
      <protection locked="true" hidden="false"/>
    </xf>
    <xf numFmtId="178" fontId="0" fillId="0" borderId="1" xfId="0" applyFont="true" applyBorder="true" applyAlignment="true" applyProtection="false">
      <alignment horizontal="left" vertical="center" textRotation="0" wrapText="false" indent="0" shrinkToFit="false"/>
      <protection locked="true" hidden="false"/>
    </xf>
    <xf numFmtId="166" fontId="0" fillId="0" borderId="0" xfId="0" applyFont="true" applyBorder="false" applyAlignment="false" applyProtection="false">
      <alignment horizontal="general" vertical="bottom" textRotation="0" wrapText="false" indent="0" shrinkToFit="false"/>
      <protection locked="true" hidden="false"/>
    </xf>
  </cellXfs>
  <cellStyles count="22">
    <cellStyle name="Normal" xfId="0" builtinId="0"/>
    <cellStyle name="Comma" xfId="15" builtinId="3"/>
    <cellStyle name="Comma [0]" xfId="16" builtinId="6"/>
    <cellStyle name="Currency" xfId="17" builtinId="4"/>
    <cellStyle name="Currency [0]" xfId="18" builtinId="7"/>
    <cellStyle name="Percent" xfId="19" builtinId="5"/>
    <cellStyle name="Lien hypertexte 2" xfId="21"/>
    <cellStyle name="Normal 2" xfId="22"/>
    <cellStyle name="Normal 3" xfId="23"/>
    <cellStyle name="Normal 4" xfId="24"/>
    <cellStyle name="Normal_age" xfId="25"/>
    <cellStyle name="Normal_entréesrecettes" xfId="26"/>
    <cellStyle name="Normal_entréesrecettes 2" xfId="27"/>
    <cellStyle name="Normal_filmexpl" xfId="28"/>
    <cellStyle name="Normal_FREQJOUR" xfId="29"/>
    <cellStyle name="Normal_NATIOSOR" xfId="30"/>
    <cellStyle name="Normal_répartrecettes" xfId="31"/>
    <cellStyle name="Normal_répartrecettes 2" xfId="32"/>
    <cellStyle name="Normal_TABLEAUX" xfId="33"/>
    <cellStyle name="Pourcentage 2" xfId="34"/>
    <cellStyle name="Pourcentage 3" xfId="3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D73A3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9360</xdr:colOff>
      <xdr:row>0</xdr:row>
      <xdr:rowOff>28440</xdr:rowOff>
    </xdr:from>
    <xdr:to>
      <xdr:col>1</xdr:col>
      <xdr:colOff>704160</xdr:colOff>
      <xdr:row>2</xdr:row>
      <xdr:rowOff>9000</xdr:rowOff>
    </xdr:to>
    <xdr:pic>
      <xdr:nvPicPr>
        <xdr:cNvPr id="0" name="Picture 2" descr="image_gallery"/>
        <xdr:cNvPicPr/>
      </xdr:nvPicPr>
      <xdr:blipFill>
        <a:blip r:embed="rId1"/>
        <a:stretch/>
      </xdr:blipFill>
      <xdr:spPr>
        <a:xfrm>
          <a:off x="9360" y="28440"/>
          <a:ext cx="1368000" cy="2854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0</xdr:colOff>
      <xdr:row>6</xdr:row>
      <xdr:rowOff>0</xdr:rowOff>
    </xdr:from>
    <xdr:to>
      <xdr:col>11</xdr:col>
      <xdr:colOff>725760</xdr:colOff>
      <xdr:row>38</xdr:row>
      <xdr:rowOff>56880</xdr:rowOff>
    </xdr:to>
    <xdr:sp>
      <xdr:nvSpPr>
        <xdr:cNvPr id="1" name="Rectangle 1"/>
        <xdr:cNvSpPr/>
      </xdr:nvSpPr>
      <xdr:spPr>
        <a:xfrm>
          <a:off x="362520" y="1019160"/>
          <a:ext cx="7983720" cy="546696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23040" bIns="0" anchor="t" upright="1">
          <a:noAutofit/>
        </a:bodyPr>
        <a:p>
          <a:pPr>
            <a:lnSpc>
              <a:spcPct val="100000"/>
            </a:lnSpc>
          </a:pPr>
          <a:r>
            <a:rPr b="1" i="1" lang="fr-FR" sz="1000" spc="-1" strike="noStrike">
              <a:solidFill>
                <a:srgbClr val="000000"/>
              </a:solidFill>
              <a:latin typeface="Arial"/>
            </a:rPr>
            <a:t>Nombre d'entrées</a:t>
          </a:r>
          <a:endParaRPr b="0" lang="fr-FR" sz="1000" spc="-1" strike="noStrike">
            <a:latin typeface="Times New Roman"/>
          </a:endParaRPr>
        </a:p>
        <a:p>
          <a:pPr>
            <a:lnSpc>
              <a:spcPct val="100000"/>
            </a:lnSpc>
          </a:pPr>
          <a:r>
            <a:rPr b="0" lang="fr-FR" sz="1000" spc="-1" strike="noStrike">
              <a:solidFill>
                <a:srgbClr val="000000"/>
              </a:solidFill>
              <a:latin typeface="Arial"/>
            </a:rPr>
            <a:t>Le nombre d'entrées comptabilisées correspond à la fréquentation dite commerciale. Ainsi, les entrées dans les ciné-clubs, les cinémathèques, la plupart des festivals échappent à cette comptabilisation. D'autre part, ne sont comptabilisées que les entrées payantes des salles commerciales, c'est-à-dire les entrées donnant lieu à recettes pour les distributeurs.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Arial"/>
            </a:rPr>
            <a:t>Nationalité des films</a:t>
          </a:r>
          <a:endParaRPr b="0" lang="fr-FR" sz="1000" spc="-1" strike="noStrike">
            <a:latin typeface="Times New Roman"/>
          </a:endParaRPr>
        </a:p>
        <a:p>
          <a:pPr>
            <a:lnSpc>
              <a:spcPct val="100000"/>
            </a:lnSpc>
          </a:pPr>
          <a:r>
            <a:rPr b="0" lang="fr-FR" sz="1000" spc="-1" strike="noStrike">
              <a:solidFill>
                <a:srgbClr val="000000"/>
              </a:solidFill>
              <a:latin typeface="Arial"/>
            </a:rPr>
            <a:t>La nationalité est automatiquement française lorsqu'il s'agit d'un film ayant reçu l'agrément. Pour les autres films, la nationalité résulte des certificats d'origine délivrés par les instances cinématographiques des pays concernés et figurant dans la demande de visa.</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Arial"/>
            </a:rPr>
            <a:t>Recettes guichets</a:t>
          </a:r>
          <a:endParaRPr b="0" lang="fr-FR" sz="1000" spc="-1" strike="noStrike">
            <a:latin typeface="Times New Roman"/>
          </a:endParaRPr>
        </a:p>
        <a:p>
          <a:pPr>
            <a:lnSpc>
              <a:spcPct val="100000"/>
            </a:lnSpc>
          </a:pPr>
          <a:r>
            <a:rPr b="0" lang="fr-FR" sz="1000" spc="-1" strike="noStrike">
              <a:solidFill>
                <a:srgbClr val="000000"/>
              </a:solidFill>
              <a:latin typeface="Arial"/>
            </a:rPr>
            <a:t>Ce sont les recettes perçues aux guichets des salles. La répartition de la recette entre producteurs, distributeurs et toutes les parties prenantes s'effectue dans la majeure partie des cas selon des contrats au pourcentage.</a:t>
          </a:r>
          <a:endParaRPr b="0" lang="fr-FR" sz="1000" spc="-1" strike="noStrike">
            <a:latin typeface="Times New Roman"/>
          </a:endParaRPr>
        </a:p>
        <a:p>
          <a:pPr>
            <a:lnSpc>
              <a:spcPct val="100000"/>
            </a:lnSpc>
          </a:pPr>
          <a:r>
            <a:rPr b="0" lang="fr-FR" sz="1000" spc="-1" strike="noStrike">
              <a:solidFill>
                <a:srgbClr val="000000"/>
              </a:solidFill>
              <a:latin typeface="Arial"/>
            </a:rPr>
            <a:t>La taxe spéciale sur le prix des billets de cinéma a été instituée par l'article 74 de la loi de finances pour 1960. Son produit représente environ 11 % de la recette perçue aux guichets des salles (taux unique à 10,72 % depuis 2007).</a:t>
          </a:r>
          <a:endParaRPr b="0" lang="fr-FR" sz="1000" spc="-1" strike="noStrike">
            <a:latin typeface="Times New Roman"/>
          </a:endParaRPr>
        </a:p>
        <a:p>
          <a:pPr>
            <a:lnSpc>
              <a:spcPct val="100000"/>
            </a:lnSpc>
          </a:pPr>
          <a:r>
            <a:rPr b="0" lang="fr-FR" sz="1000" spc="-1" strike="noStrike">
              <a:solidFill>
                <a:srgbClr val="000000"/>
              </a:solidFill>
              <a:latin typeface="Arial"/>
            </a:rPr>
            <a:t>Jusqu'en 1979, les statistiques de recettes n'incluaient pas la taxe spéciale. Depuis 1980, elles l'incluent. Il y a donc une rupture de série pour les recettes et la recette moyenne par entrée entre 1979 et 1980.</a:t>
          </a:r>
          <a:endParaRPr b="0" lang="fr-FR" sz="1000" spc="-1" strike="noStrike">
            <a:latin typeface="Times New Roman"/>
          </a:endParaRPr>
        </a:p>
        <a:p>
          <a:pPr>
            <a:lnSpc>
              <a:spcPct val="100000"/>
            </a:lnSpc>
          </a:pPr>
          <a:r>
            <a:rPr b="0" lang="fr-FR" sz="1000" spc="-1" strike="noStrike">
              <a:solidFill>
                <a:srgbClr val="000000"/>
              </a:solidFill>
              <a:latin typeface="Arial"/>
            </a:rPr>
            <a:t>A partir de 2000, l'apparition des cartes d'abonnements à entrées illimitées modifient la notion de recettes guichets. Pour ces entrées, la recette correspondante n'est plus le prix payé par les spectateurs aux guichets, mais la valorisation théorique de ce prix sur laquelle sera assis l'ensemble des calculs de répartition de recette entre les ayants-droit (y compris la taxe spéciale).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Arial"/>
            </a:rPr>
            <a:t>Semaine cinématographique</a:t>
          </a:r>
          <a:endParaRPr b="0" lang="fr-FR" sz="1000" spc="-1" strike="noStrike">
            <a:latin typeface="Times New Roman"/>
          </a:endParaRPr>
        </a:p>
        <a:p>
          <a:pPr>
            <a:lnSpc>
              <a:spcPct val="100000"/>
            </a:lnSpc>
          </a:pPr>
          <a:r>
            <a:rPr b="0" lang="fr-FR" sz="1000" spc="-1" strike="noStrike">
              <a:solidFill>
                <a:srgbClr val="000000"/>
              </a:solidFill>
              <a:latin typeface="Arial"/>
            </a:rPr>
            <a:t>La semaine cinématographique commence le mercredi, jour de sortie des films, et se termine le mardi suivant.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latin typeface="Arial"/>
            </a:rPr>
            <a:t>Date de sortie d'un film</a:t>
          </a:r>
          <a:endParaRPr b="0" lang="fr-FR" sz="1000" spc="-1" strike="noStrike">
            <a:latin typeface="Times New Roman"/>
          </a:endParaRPr>
        </a:p>
        <a:p>
          <a:pPr>
            <a:lnSpc>
              <a:spcPct val="100000"/>
            </a:lnSpc>
          </a:pPr>
          <a:r>
            <a:rPr b="0" lang="fr-FR" sz="1000" spc="-1" strike="noStrike">
              <a:latin typeface="Arial"/>
            </a:rPr>
            <a:t>C'est la date de première projection commerciale du film.</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latin typeface="Arial"/>
            </a:rPr>
            <a:t>Films exploités et films en première exclusivité</a:t>
          </a:r>
          <a:endParaRPr b="0" lang="fr-FR" sz="1000" spc="-1" strike="noStrike">
            <a:latin typeface="Times New Roman"/>
          </a:endParaRPr>
        </a:p>
        <a:p>
          <a:pPr>
            <a:lnSpc>
              <a:spcPct val="100000"/>
            </a:lnSpc>
          </a:pPr>
          <a:r>
            <a:rPr b="0" lang="fr-FR" sz="1000" spc="-1" strike="noStrike">
              <a:latin typeface="Arial"/>
            </a:rPr>
            <a:t>Les films exploités dans l'année sont ceux qui ont été projetés au moins une fois au cours de l'année. Ils peuvent être sortis pour la première fois au cours de l'année (c'est-à-dire en première exclusivité) ou au cours d'une année antérieure.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latin typeface="Arial"/>
            </a:rPr>
            <a:t>Long métrage, court métrage et hors film</a:t>
          </a:r>
          <a:endParaRPr b="0" lang="fr-FR" sz="1000" spc="-1" strike="noStrike">
            <a:latin typeface="Times New Roman"/>
          </a:endParaRPr>
        </a:p>
        <a:p>
          <a:pPr>
            <a:lnSpc>
              <a:spcPct val="100000"/>
            </a:lnSpc>
          </a:pPr>
          <a:r>
            <a:rPr b="0" lang="fr-FR" sz="1000" spc="-1" strike="noStrike">
              <a:latin typeface="Arial"/>
            </a:rPr>
            <a:t>Afin de livrer une analyse plus détaillée de la fréquentation dans les salles de cinéma, trois périmètres distincts de programmes ont été : le long métrage, le court métrage et le hors film (captation de spectacles vivants et programmes audiovisuels). Certaines analyses sont présentées sur l’ensemble des programmes, d’autres uniquement sur le long métrage. L’ensemble des données a été mise à jour depuis 2004 selon cette nouvelle distinction.</a:t>
          </a:r>
          <a:endParaRPr b="0" lang="fr-FR" sz="1000" spc="-1" strike="noStrike">
            <a:latin typeface="Times New Roman"/>
          </a:endParaRPr>
        </a:p>
      </xdr:txBody>
    </xdr:sp>
    <xdr:clientData/>
  </xdr:twoCellAnchor>
  <xdr:twoCellAnchor editAs="twoCell">
    <xdr:from>
      <xdr:col>1</xdr:col>
      <xdr:colOff>0</xdr:colOff>
      <xdr:row>41</xdr:row>
      <xdr:rowOff>0</xdr:rowOff>
    </xdr:from>
    <xdr:to>
      <xdr:col>11</xdr:col>
      <xdr:colOff>725760</xdr:colOff>
      <xdr:row>43</xdr:row>
      <xdr:rowOff>28080</xdr:rowOff>
    </xdr:to>
    <xdr:sp>
      <xdr:nvSpPr>
        <xdr:cNvPr id="2" name="Rectangle 2"/>
        <xdr:cNvSpPr/>
      </xdr:nvSpPr>
      <xdr:spPr>
        <a:xfrm>
          <a:off x="362520" y="6991200"/>
          <a:ext cx="7983720" cy="35208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23040" bIns="0" anchor="t" upright="1">
          <a:noAutofit/>
        </a:bodyPr>
        <a:p>
          <a:pPr>
            <a:lnSpc>
              <a:spcPct val="100000"/>
            </a:lnSpc>
          </a:pPr>
          <a:r>
            <a:rPr b="0" lang="fr-FR" sz="1000" spc="-1" strike="noStrike">
              <a:solidFill>
                <a:srgbClr val="000000"/>
              </a:solidFill>
              <a:latin typeface="Arial"/>
            </a:rPr>
            <a:t>Déclarations de recettes adressées au CNC par les exploitants de salles de cinéma</a:t>
          </a:r>
          <a:endParaRPr b="0" lang="fr-FR" sz="1000" spc="-1" strike="noStrike">
            <a:latin typeface="Times New Roman"/>
          </a:endParaRPr>
        </a:p>
        <a:p>
          <a:pPr>
            <a:lnSpc>
              <a:spcPct val="100000"/>
            </a:lnSpc>
          </a:pPr>
          <a:r>
            <a:rPr b="0" lang="fr-FR" sz="1000" spc="-1" strike="noStrike">
              <a:solidFill>
                <a:srgbClr val="000000"/>
              </a:solidFill>
              <a:latin typeface="Arial"/>
            </a:rPr>
            <a:t>CESP, Médiamétrie - 75000 Cinéma</a:t>
          </a: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-404640</xdr:colOff>
      <xdr:row>0</xdr:row>
      <xdr:rowOff>0</xdr:rowOff>
    </xdr:from>
    <xdr:to>
      <xdr:col>11</xdr:col>
      <xdr:colOff>312120</xdr:colOff>
      <xdr:row>10</xdr:row>
      <xdr:rowOff>110880</xdr:rowOff>
    </xdr:to>
    <xdr:sp>
      <xdr:nvSpPr>
        <xdr:cNvPr id="3" name="EsriDoNotEdit"/>
        <xdr:cNvSpPr/>
      </xdr:nvSpPr>
      <xdr:spPr>
        <a:xfrm>
          <a:off x="-404640" y="0"/>
          <a:ext cx="8120880" cy="1634760"/>
        </a:xfrm>
        <a:prstGeom prst="rect">
          <a:avLst/>
        </a:prstGeom>
        <a:noFill/>
        <a:ln w="0">
          <a:noFill/>
        </a:ln>
      </xdr:spPr>
      <xdr:style>
        <a:lnRef idx="0"/>
        <a:fillRef idx="0"/>
        <a:effectRef idx="0"/>
        <a:fontRef idx="minor"/>
      </xdr:style>
      <xdr:txBody>
        <a:bodyPr wrap="none" anchor="t">
          <a:spAutoFit/>
        </a:bodyPr>
        <a:p>
          <a:pPr algn="ctr">
            <a:lnSpc>
              <a:spcPct val="100000"/>
            </a:lnSpc>
          </a:pPr>
          <a:r>
            <a:rPr b="1" lang="fr-FR" sz="5000" spc="-1" strike="noStrike">
              <a:solidFill>
                <a:schemeClr val="accent2"/>
              </a:solidFill>
              <a:latin typeface="Verdana"/>
            </a:rPr>
            <a:t>NE PAS MODIFIER </a:t>
          </a:r>
          <a:endParaRPr b="0" lang="fr-FR" sz="5000" spc="-1" strike="noStrike">
            <a:latin typeface="Times New Roman"/>
          </a:endParaRPr>
        </a:p>
        <a:p>
          <a:pPr algn="ctr">
            <a:lnSpc>
              <a:spcPct val="100000"/>
            </a:lnSpc>
          </a:pPr>
          <a:r>
            <a:rPr b="1" lang="fr-FR" sz="5000" spc="-1" strike="noStrike">
              <a:solidFill>
                <a:schemeClr val="accent2"/>
              </a:solidFill>
              <a:latin typeface="Verdana"/>
            </a:rPr>
            <a:t> </a:t>
          </a:r>
          <a:r>
            <a:rPr b="1" lang="fr-FR" sz="5000" spc="-1" strike="noStrike">
              <a:solidFill>
                <a:schemeClr val="accent2"/>
              </a:solidFill>
              <a:latin typeface="Verdana"/>
            </a:rPr>
            <a:t>Pour Esri uniquement</a:t>
          </a:r>
          <a:endParaRPr b="0" lang="fr-FR" sz="50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22.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5:B39"/>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9" activeCellId="0" sqref="A9"/>
    </sheetView>
  </sheetViews>
  <sheetFormatPr defaultColWidth="10.6015625" defaultRowHeight="12" zeroHeight="false" outlineLevelRow="0" outlineLevelCol="0"/>
  <cols>
    <col collapsed="false" customWidth="true" hidden="false" outlineLevel="0" max="2" min="2" style="0" width="89.43"/>
  </cols>
  <sheetData>
    <row r="5" s="1" customFormat="true" ht="26.25" hidden="false" customHeight="false" outlineLevel="0" collapsed="false">
      <c r="A5" s="1" t="s">
        <v>0</v>
      </c>
    </row>
    <row r="8" customFormat="false" ht="12" hidden="false" customHeight="false" outlineLevel="0" collapsed="false">
      <c r="A8" s="2" t="s">
        <v>1</v>
      </c>
    </row>
    <row r="10" s="3" customFormat="true" ht="21" hidden="false" customHeight="true" outlineLevel="0" collapsed="false">
      <c r="B10" s="4" t="s">
        <v>2</v>
      </c>
    </row>
    <row r="12" s="3" customFormat="true" ht="21" hidden="false" customHeight="true" outlineLevel="0" collapsed="false">
      <c r="A12" s="5" t="s">
        <v>3</v>
      </c>
    </row>
    <row r="13" s="3" customFormat="true" ht="21" hidden="false" customHeight="true" outlineLevel="0" collapsed="false">
      <c r="B13" s="6" t="s">
        <v>4</v>
      </c>
    </row>
    <row r="14" s="3" customFormat="true" ht="21" hidden="false" customHeight="true" outlineLevel="0" collapsed="false">
      <c r="B14" s="7" t="s">
        <v>5</v>
      </c>
    </row>
    <row r="15" s="3" customFormat="true" ht="21" hidden="false" customHeight="true" outlineLevel="0" collapsed="false">
      <c r="B15" s="6" t="s">
        <v>6</v>
      </c>
    </row>
    <row r="16" s="3" customFormat="true" ht="21" hidden="false" customHeight="true" outlineLevel="0" collapsed="false">
      <c r="B16" s="7" t="s">
        <v>7</v>
      </c>
    </row>
    <row r="17" s="3" customFormat="true" ht="21" hidden="false" customHeight="true" outlineLevel="0" collapsed="false">
      <c r="B17" s="6" t="s">
        <v>8</v>
      </c>
    </row>
    <row r="18" customFormat="false" ht="21" hidden="false" customHeight="true" outlineLevel="0" collapsed="false"/>
    <row r="19" s="3" customFormat="true" ht="21" hidden="false" customHeight="true" outlineLevel="0" collapsed="false">
      <c r="A19" s="5" t="s">
        <v>9</v>
      </c>
    </row>
    <row r="20" s="3" customFormat="true" ht="21" hidden="false" customHeight="true" outlineLevel="0" collapsed="false">
      <c r="B20" s="8" t="s">
        <v>10</v>
      </c>
    </row>
    <row r="21" s="3" customFormat="true" ht="21" hidden="false" customHeight="true" outlineLevel="0" collapsed="false">
      <c r="A21" s="9" t="s">
        <v>11</v>
      </c>
    </row>
    <row r="22" s="3" customFormat="true" ht="21" hidden="false" customHeight="true" outlineLevel="0" collapsed="false">
      <c r="B22" s="4" t="s">
        <v>12</v>
      </c>
    </row>
    <row r="23" s="3" customFormat="true" ht="21" hidden="false" customHeight="true" outlineLevel="0" collapsed="false">
      <c r="B23" s="4" t="s">
        <v>13</v>
      </c>
    </row>
    <row r="24" s="3" customFormat="true" ht="21" hidden="false" customHeight="true" outlineLevel="0" collapsed="false">
      <c r="B24" s="4" t="s">
        <v>14</v>
      </c>
    </row>
    <row r="25" s="3" customFormat="true" ht="21" hidden="false" customHeight="true" outlineLevel="0" collapsed="false">
      <c r="B25" s="4" t="s">
        <v>15</v>
      </c>
    </row>
    <row r="26" s="3" customFormat="true" ht="21" hidden="false" customHeight="true" outlineLevel="0" collapsed="false">
      <c r="B26" s="4" t="s">
        <v>16</v>
      </c>
    </row>
    <row r="27" s="3" customFormat="true" ht="21" hidden="false" customHeight="true" outlineLevel="0" collapsed="false">
      <c r="B27" s="4" t="s">
        <v>17</v>
      </c>
    </row>
    <row r="28" s="3" customFormat="true" ht="21" hidden="false" customHeight="true" outlineLevel="0" collapsed="false">
      <c r="B28" s="4" t="s">
        <v>18</v>
      </c>
    </row>
    <row r="29" s="3" customFormat="true" ht="21" hidden="false" customHeight="true" outlineLevel="0" collapsed="false">
      <c r="B29" s="4" t="s">
        <v>19</v>
      </c>
    </row>
    <row r="30" s="3" customFormat="true" ht="21" hidden="false" customHeight="true" outlineLevel="0" collapsed="false">
      <c r="B30" s="10"/>
    </row>
    <row r="31" s="3" customFormat="true" ht="21" hidden="false" customHeight="true" outlineLevel="0" collapsed="false">
      <c r="A31" s="9" t="s">
        <v>20</v>
      </c>
    </row>
    <row r="32" s="3" customFormat="true" ht="21" hidden="false" customHeight="true" outlineLevel="0" collapsed="false">
      <c r="B32" s="11" t="s">
        <v>21</v>
      </c>
    </row>
    <row r="33" s="3" customFormat="true" ht="21" hidden="false" customHeight="true" outlineLevel="0" collapsed="false">
      <c r="B33" s="4" t="s">
        <v>22</v>
      </c>
    </row>
    <row r="34" s="3" customFormat="true" ht="21" hidden="false" customHeight="true" outlineLevel="0" collapsed="false">
      <c r="B34" s="4" t="s">
        <v>23</v>
      </c>
    </row>
    <row r="35" s="3" customFormat="true" ht="21" hidden="false" customHeight="true" outlineLevel="0" collapsed="false">
      <c r="B35" s="4" t="s">
        <v>24</v>
      </c>
    </row>
    <row r="36" s="3" customFormat="true" ht="21" hidden="false" customHeight="true" outlineLevel="0" collapsed="false">
      <c r="B36" s="4" t="s">
        <v>25</v>
      </c>
    </row>
    <row r="37" s="3" customFormat="true" ht="21" hidden="false" customHeight="true" outlineLevel="0" collapsed="false">
      <c r="B37" s="4"/>
    </row>
    <row r="38" customFormat="false" ht="21" hidden="false" customHeight="true" outlineLevel="0" collapsed="false"/>
    <row r="39" customFormat="false" ht="21" hidden="false" customHeight="true" outlineLevel="0" collapsed="false"/>
  </sheetData>
  <hyperlinks>
    <hyperlink ref="B10" location="Définitions!A1" display="Définitions et sources"/>
    <hyperlink ref="B13" location="freqciné!A1" display="Fréquentation des salles de cinéma (entrées, séances, recettes)"/>
    <hyperlink ref="B14" location="décompos!A1" display="Décomposition de la recette guichet"/>
    <hyperlink ref="B15" location="mois!A1" display="Fréquentation mensuelle (entrées, séances, recettes)"/>
    <hyperlink ref="B16" location="semaine!A1" display="Fréquentation hebdomadaire (entrées, séances, recettes)"/>
    <hyperlink ref="B17" location="jour!A1" display="Fréquentation par jour nommé (entrées, séances, recettes)"/>
    <hyperlink ref="B20" location="'LM CM HF'!A1" display="Fréquentation selon le type de programme (entrées, séances, recettes)"/>
    <hyperlink ref="B22" location="'filmexpl&lt;1979'!A1" display="Films en exploitation en salles depuis 1949 selon la grande nationalité"/>
    <hyperlink ref="B23" location="filmexpl!A1" display="Films en exploitation en salles depuis 1980 selon la grande nationalité"/>
    <hyperlink ref="B24" location="natio!A1" display="Films en exploitation en salles selon leur nationalité"/>
    <hyperlink ref="B25" location="entrées!A1" display="Films en exploitation en salles selon leur nombre d'entrées"/>
    <hyperlink ref="B26" location="perform!A1" display="Performance des films en exploitation en salles"/>
    <hyperlink ref="B27" location="'entrées ff'!A1" display="Films français en exploitation en salles selon leur nombre d'entrées"/>
    <hyperlink ref="B28" location="age!A1" display="Films en exploitation en salles selon leur âge"/>
    <hyperlink ref="B29" location="classAE!A1" display="Films en exploitation en salles selon leur recommandation Art et Essai"/>
    <hyperlink ref="B32" location="'natio sortie1'!A1" display="Films en première exclusivité en salles selon leur nationalité"/>
    <hyperlink ref="B33" location="'entrées sortie1'!A1" display="Films en première exclusivité en salles selon leur nombre d'entrées"/>
    <hyperlink ref="B34" location="'genre sortie1'!A1" display="Films en première exclusivité en salles selon leur genre"/>
    <hyperlink ref="B35" location="'perform sortie1'!A1" display="Performance des films en première exclusivité en salles"/>
    <hyperlink ref="B36" location="'AE sortie1'!A1" display="Films en première exclusivité en salles selon leur recommandation Art et Essai"/>
  </hyperlinks>
  <printOptions headings="false" gridLines="false" gridLinesSet="true" horizontalCentered="false" verticalCentered="false"/>
  <pageMargins left="0.590277777777778" right="0.590277777777778" top="0.7875" bottom="0.7875" header="0.511811023622047" footer="0.511811023622047"/>
  <pageSetup paperSize="9" scale="9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19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 zeroHeight="false" outlineLevelRow="0" outlineLevelCol="0"/>
  <cols>
    <col collapsed="false" customWidth="true" hidden="false" outlineLevel="0" max="1" min="1" style="191" width="18.86"/>
    <col collapsed="false" customWidth="true" hidden="false" outlineLevel="0" max="2" min="2" style="191" width="13.71"/>
    <col collapsed="false" customWidth="true" hidden="false" outlineLevel="0" max="4" min="3" style="191" width="15.71"/>
    <col collapsed="false" customWidth="true" hidden="false" outlineLevel="0" max="5" min="5" style="191" width="11.71"/>
    <col collapsed="false" customWidth="true" hidden="false" outlineLevel="0" max="6" min="6" style="193" width="9.71"/>
    <col collapsed="false" customWidth="true" hidden="false" outlineLevel="0" max="7" min="7" style="193" width="16"/>
    <col collapsed="false" customWidth="false" hidden="false" outlineLevel="0" max="16384" min="8" style="193" width="11.43"/>
  </cols>
  <sheetData>
    <row r="1" s="194" customFormat="true" ht="12.75" hidden="false" customHeight="false" outlineLevel="0" collapsed="false">
      <c r="B1" s="195"/>
      <c r="C1" s="195"/>
      <c r="D1" s="195"/>
      <c r="E1" s="195"/>
      <c r="F1" s="195"/>
      <c r="G1" s="195"/>
    </row>
    <row r="2" s="200" customFormat="true" ht="12.75" hidden="false" customHeight="false" outlineLevel="0" collapsed="false">
      <c r="A2" s="197" t="s">
        <v>26</v>
      </c>
      <c r="B2" s="198"/>
      <c r="C2" s="198"/>
      <c r="E2" s="198"/>
      <c r="F2" s="198"/>
      <c r="G2" s="198"/>
    </row>
    <row r="3" s="194" customFormat="true" ht="12.75" hidden="false" customHeight="false" outlineLevel="0" collapsed="false">
      <c r="B3" s="195"/>
      <c r="C3" s="195"/>
      <c r="D3" s="195"/>
      <c r="E3" s="195"/>
      <c r="F3" s="195"/>
      <c r="G3" s="195"/>
    </row>
    <row r="4" s="194" customFormat="true" ht="12.75" hidden="false" customHeight="false" outlineLevel="0" collapsed="false">
      <c r="B4" s="195"/>
      <c r="C4" s="195"/>
      <c r="D4" s="195"/>
      <c r="E4" s="195"/>
      <c r="F4" s="195"/>
      <c r="G4" s="195"/>
    </row>
    <row r="5" s="203" customFormat="true" ht="12.75" hidden="false" customHeight="false" outlineLevel="0" collapsed="false">
      <c r="A5" s="201" t="s">
        <v>148</v>
      </c>
      <c r="B5" s="201"/>
      <c r="C5" s="201"/>
      <c r="D5" s="201"/>
      <c r="E5" s="201"/>
    </row>
    <row r="6" customFormat="false" ht="3" hidden="false" customHeight="true" outlineLevel="0" collapsed="false"/>
    <row r="7" s="206" customFormat="true" ht="12" hidden="false" customHeight="false" outlineLevel="0" collapsed="false">
      <c r="A7" s="204" t="s">
        <v>142</v>
      </c>
      <c r="B7" s="205" t="s">
        <v>143</v>
      </c>
      <c r="C7" s="205" t="s">
        <v>144</v>
      </c>
      <c r="D7" s="205" t="s">
        <v>149</v>
      </c>
      <c r="E7" s="205" t="s">
        <v>145</v>
      </c>
      <c r="F7" s="205" t="s">
        <v>65</v>
      </c>
    </row>
    <row r="8" s="213" customFormat="true" ht="12" hidden="false" customHeight="false" outlineLevel="0" collapsed="false">
      <c r="A8" s="207" t="n">
        <v>1980</v>
      </c>
      <c r="B8" s="210" t="n">
        <v>1763</v>
      </c>
      <c r="C8" s="210" t="n">
        <v>1344</v>
      </c>
      <c r="D8" s="229" t="n">
        <v>2149</v>
      </c>
      <c r="E8" s="229"/>
      <c r="F8" s="212" t="n">
        <f aca="false">SUM(B8:E8)</f>
        <v>5256</v>
      </c>
    </row>
    <row r="9" s="213" customFormat="true" ht="12" hidden="false" customHeight="false" outlineLevel="0" collapsed="false">
      <c r="A9" s="207" t="n">
        <v>1981</v>
      </c>
      <c r="B9" s="210" t="n">
        <v>1841</v>
      </c>
      <c r="C9" s="210" t="n">
        <v>1396</v>
      </c>
      <c r="D9" s="229" t="n">
        <v>2120</v>
      </c>
      <c r="E9" s="229"/>
      <c r="F9" s="212" t="n">
        <f aca="false">SUM(B9:E9)</f>
        <v>5357</v>
      </c>
    </row>
    <row r="10" s="213" customFormat="true" ht="12" hidden="false" customHeight="false" outlineLevel="0" collapsed="false">
      <c r="A10" s="207" t="n">
        <v>1982</v>
      </c>
      <c r="B10" s="210" t="n">
        <v>1936</v>
      </c>
      <c r="C10" s="210" t="n">
        <v>1485</v>
      </c>
      <c r="D10" s="229" t="n">
        <v>2072</v>
      </c>
      <c r="E10" s="229"/>
      <c r="F10" s="212" t="n">
        <f aca="false">SUM(B10:E10)</f>
        <v>5493</v>
      </c>
    </row>
    <row r="11" s="213" customFormat="true" ht="12" hidden="false" customHeight="false" outlineLevel="0" collapsed="false">
      <c r="A11" s="207" t="n">
        <v>1983</v>
      </c>
      <c r="B11" s="210" t="n">
        <v>1863</v>
      </c>
      <c r="C11" s="210" t="n">
        <v>1462</v>
      </c>
      <c r="D11" s="229" t="n">
        <v>1968</v>
      </c>
      <c r="E11" s="229"/>
      <c r="F11" s="212" t="n">
        <f aca="false">SUM(B11:E11)</f>
        <v>5293</v>
      </c>
    </row>
    <row r="12" s="213" customFormat="true" ht="12" hidden="false" customHeight="false" outlineLevel="0" collapsed="false">
      <c r="A12" s="207" t="n">
        <v>1984</v>
      </c>
      <c r="B12" s="210" t="n">
        <v>1748</v>
      </c>
      <c r="C12" s="210" t="n">
        <v>1419</v>
      </c>
      <c r="D12" s="229" t="n">
        <v>1861</v>
      </c>
      <c r="E12" s="229"/>
      <c r="F12" s="212" t="n">
        <f aca="false">SUM(B12:E12)</f>
        <v>5028</v>
      </c>
    </row>
    <row r="13" s="213" customFormat="true" ht="12" hidden="false" customHeight="false" outlineLevel="0" collapsed="false">
      <c r="A13" s="207" t="n">
        <v>1985</v>
      </c>
      <c r="B13" s="210" t="n">
        <v>1684</v>
      </c>
      <c r="C13" s="210" t="n">
        <v>1395</v>
      </c>
      <c r="D13" s="229" t="n">
        <v>1805</v>
      </c>
      <c r="E13" s="229"/>
      <c r="F13" s="212" t="n">
        <f aca="false">SUM(B13:E13)</f>
        <v>4884</v>
      </c>
    </row>
    <row r="14" s="213" customFormat="true" ht="12" hidden="false" customHeight="false" outlineLevel="0" collapsed="false">
      <c r="A14" s="207" t="n">
        <v>1986</v>
      </c>
      <c r="B14" s="210" t="n">
        <v>1596</v>
      </c>
      <c r="C14" s="210" t="n">
        <v>1319</v>
      </c>
      <c r="D14" s="229" t="n">
        <v>1664</v>
      </c>
      <c r="E14" s="229"/>
      <c r="F14" s="212" t="n">
        <f aca="false">SUM(B14:E14)</f>
        <v>4579</v>
      </c>
    </row>
    <row r="15" s="213" customFormat="true" ht="12" hidden="false" customHeight="false" outlineLevel="0" collapsed="false">
      <c r="A15" s="207" t="n">
        <v>1987</v>
      </c>
      <c r="B15" s="210" t="n">
        <v>1426</v>
      </c>
      <c r="C15" s="210" t="n">
        <v>1253</v>
      </c>
      <c r="D15" s="229" t="n">
        <v>1513</v>
      </c>
      <c r="E15" s="229"/>
      <c r="F15" s="212" t="n">
        <f aca="false">SUM(B15:E15)</f>
        <v>4192</v>
      </c>
    </row>
    <row r="16" s="213" customFormat="true" ht="12" hidden="false" customHeight="false" outlineLevel="0" collapsed="false">
      <c r="A16" s="207" t="n">
        <v>1988</v>
      </c>
      <c r="B16" s="210" t="n">
        <v>1500</v>
      </c>
      <c r="C16" s="210" t="n">
        <v>1259</v>
      </c>
      <c r="D16" s="229" t="n">
        <v>1533</v>
      </c>
      <c r="E16" s="229"/>
      <c r="F16" s="212" t="n">
        <f aca="false">SUM(B16:E16)</f>
        <v>4292</v>
      </c>
    </row>
    <row r="17" s="213" customFormat="true" ht="12" hidden="false" customHeight="false" outlineLevel="0" collapsed="false">
      <c r="A17" s="207" t="n">
        <v>1989</v>
      </c>
      <c r="B17" s="210" t="n">
        <v>1426</v>
      </c>
      <c r="C17" s="210" t="n">
        <v>1134</v>
      </c>
      <c r="D17" s="229" t="n">
        <v>1261</v>
      </c>
      <c r="E17" s="229"/>
      <c r="F17" s="212" t="n">
        <f aca="false">SUM(B17:E17)</f>
        <v>3821</v>
      </c>
    </row>
    <row r="18" s="213" customFormat="true" ht="12" hidden="false" customHeight="false" outlineLevel="0" collapsed="false">
      <c r="A18" s="207" t="n">
        <v>1990</v>
      </c>
      <c r="B18" s="210" t="n">
        <v>1321</v>
      </c>
      <c r="C18" s="210" t="n">
        <v>1120</v>
      </c>
      <c r="D18" s="229" t="n">
        <v>1248</v>
      </c>
      <c r="E18" s="229"/>
      <c r="F18" s="212" t="n">
        <f aca="false">SUM(B18:E18)</f>
        <v>3689</v>
      </c>
    </row>
    <row r="19" s="213" customFormat="true" ht="12" hidden="false" customHeight="false" outlineLevel="0" collapsed="false">
      <c r="A19" s="207" t="n">
        <v>1991</v>
      </c>
      <c r="B19" s="210" t="n">
        <v>1343</v>
      </c>
      <c r="C19" s="210" t="n">
        <v>1129</v>
      </c>
      <c r="D19" s="229" t="n">
        <v>1276</v>
      </c>
      <c r="E19" s="229"/>
      <c r="F19" s="212" t="n">
        <f aca="false">SUM(B19:E19)</f>
        <v>3748</v>
      </c>
    </row>
    <row r="20" s="213" customFormat="true" ht="12" hidden="false" customHeight="false" outlineLevel="0" collapsed="false">
      <c r="A20" s="207" t="n">
        <v>1992</v>
      </c>
      <c r="B20" s="210" t="n">
        <v>1464</v>
      </c>
      <c r="C20" s="210" t="n">
        <v>1177</v>
      </c>
      <c r="D20" s="210" t="n">
        <v>876</v>
      </c>
      <c r="E20" s="210" t="n">
        <v>435</v>
      </c>
      <c r="F20" s="212" t="n">
        <f aca="false">SUM(B20:E20)</f>
        <v>3952</v>
      </c>
    </row>
    <row r="21" s="213" customFormat="true" ht="12" hidden="false" customHeight="false" outlineLevel="0" collapsed="false">
      <c r="A21" s="207" t="n">
        <v>1993</v>
      </c>
      <c r="B21" s="210" t="n">
        <v>1547</v>
      </c>
      <c r="C21" s="210" t="n">
        <v>1176</v>
      </c>
      <c r="D21" s="210" t="n">
        <v>868</v>
      </c>
      <c r="E21" s="210" t="n">
        <v>475</v>
      </c>
      <c r="F21" s="212" t="n">
        <f aca="false">SUM(B21:E21)</f>
        <v>4066</v>
      </c>
    </row>
    <row r="22" s="213" customFormat="true" ht="12" hidden="false" customHeight="false" outlineLevel="0" collapsed="false">
      <c r="A22" s="207" t="n">
        <v>1994</v>
      </c>
      <c r="B22" s="210" t="n">
        <v>1635</v>
      </c>
      <c r="C22" s="210" t="n">
        <v>1214</v>
      </c>
      <c r="D22" s="210" t="n">
        <v>879</v>
      </c>
      <c r="E22" s="210" t="n">
        <v>463</v>
      </c>
      <c r="F22" s="212" t="n">
        <f aca="false">SUM(B22:E22)</f>
        <v>4191</v>
      </c>
    </row>
    <row r="23" s="213" customFormat="true" ht="12" hidden="false" customHeight="false" outlineLevel="0" collapsed="false">
      <c r="A23" s="207" t="n">
        <v>1995</v>
      </c>
      <c r="B23" s="211" t="n">
        <v>1527</v>
      </c>
      <c r="C23" s="211" t="n">
        <v>1184</v>
      </c>
      <c r="D23" s="211" t="n">
        <v>812</v>
      </c>
      <c r="E23" s="210" t="n">
        <v>410</v>
      </c>
      <c r="F23" s="212" t="n">
        <f aca="false">SUM(B23:E23)</f>
        <v>3933</v>
      </c>
    </row>
    <row r="24" s="213" customFormat="true" ht="12" hidden="false" customHeight="false" outlineLevel="0" collapsed="false">
      <c r="A24" s="207" t="n">
        <v>1996</v>
      </c>
      <c r="B24" s="211" t="n">
        <v>1499</v>
      </c>
      <c r="C24" s="211" t="n">
        <v>1155</v>
      </c>
      <c r="D24" s="211" t="n">
        <v>761</v>
      </c>
      <c r="E24" s="210" t="n">
        <v>357</v>
      </c>
      <c r="F24" s="212" t="n">
        <f aca="false">SUM(B24:E24)</f>
        <v>3772</v>
      </c>
    </row>
    <row r="25" s="213" customFormat="true" ht="12" hidden="false" customHeight="false" outlineLevel="0" collapsed="false">
      <c r="A25" s="207" t="n">
        <v>1997</v>
      </c>
      <c r="B25" s="211" t="n">
        <v>1619</v>
      </c>
      <c r="C25" s="211" t="n">
        <v>1249</v>
      </c>
      <c r="D25" s="211" t="n">
        <v>822</v>
      </c>
      <c r="E25" s="210" t="n">
        <v>420</v>
      </c>
      <c r="F25" s="212" t="n">
        <f aca="false">SUM(B25:E25)</f>
        <v>4110</v>
      </c>
    </row>
    <row r="26" s="213" customFormat="true" ht="12" hidden="false" customHeight="false" outlineLevel="0" collapsed="false">
      <c r="A26" s="207" t="n">
        <v>1998</v>
      </c>
      <c r="B26" s="211" t="n">
        <v>1523</v>
      </c>
      <c r="C26" s="211" t="n">
        <v>1286</v>
      </c>
      <c r="D26" s="211" t="n">
        <v>779</v>
      </c>
      <c r="E26" s="210" t="n">
        <v>365</v>
      </c>
      <c r="F26" s="212" t="n">
        <f aca="false">SUM(B26:E26)</f>
        <v>3953</v>
      </c>
    </row>
    <row r="27" s="213" customFormat="true" ht="12" hidden="false" customHeight="false" outlineLevel="0" collapsed="false">
      <c r="A27" s="207" t="n">
        <v>1999</v>
      </c>
      <c r="B27" s="211" t="n">
        <v>1612</v>
      </c>
      <c r="C27" s="211" t="n">
        <v>1373</v>
      </c>
      <c r="D27" s="211" t="n">
        <v>776</v>
      </c>
      <c r="E27" s="210" t="n">
        <v>387</v>
      </c>
      <c r="F27" s="212" t="n">
        <f aca="false">SUM(B27:E27)</f>
        <v>4148</v>
      </c>
    </row>
    <row r="28" customFormat="false" ht="12" hidden="false" customHeight="false" outlineLevel="0" collapsed="false">
      <c r="A28" s="207" t="n">
        <v>2000</v>
      </c>
      <c r="B28" s="211" t="n">
        <v>1690</v>
      </c>
      <c r="C28" s="211" t="n">
        <v>1377</v>
      </c>
      <c r="D28" s="211" t="n">
        <v>898</v>
      </c>
      <c r="E28" s="210" t="n">
        <v>408</v>
      </c>
      <c r="F28" s="212" t="n">
        <f aca="false">SUM(B28:E28)</f>
        <v>4373</v>
      </c>
      <c r="H28" s="230"/>
      <c r="I28" s="230"/>
      <c r="J28" s="230"/>
      <c r="K28" s="230"/>
      <c r="L28" s="230"/>
      <c r="M28" s="230"/>
      <c r="N28" s="230"/>
      <c r="O28" s="230"/>
      <c r="P28" s="230"/>
      <c r="Q28" s="230"/>
      <c r="R28" s="230"/>
      <c r="S28" s="230"/>
    </row>
    <row r="29" customFormat="false" ht="12" hidden="false" customHeight="false" outlineLevel="0" collapsed="false">
      <c r="A29" s="207" t="n">
        <v>2001</v>
      </c>
      <c r="B29" s="211" t="n">
        <v>1808</v>
      </c>
      <c r="C29" s="211" t="n">
        <v>1378</v>
      </c>
      <c r="D29" s="211" t="n">
        <v>815</v>
      </c>
      <c r="E29" s="210" t="n">
        <v>448</v>
      </c>
      <c r="F29" s="212" t="n">
        <f aca="false">SUM(B29:E29)</f>
        <v>4449</v>
      </c>
      <c r="H29" s="230"/>
      <c r="I29" s="230"/>
      <c r="J29" s="230"/>
      <c r="K29" s="230"/>
      <c r="L29" s="230"/>
      <c r="M29" s="230"/>
      <c r="N29" s="230"/>
      <c r="O29" s="230"/>
      <c r="P29" s="230"/>
      <c r="Q29" s="230"/>
      <c r="R29" s="230"/>
      <c r="S29" s="230"/>
    </row>
    <row r="30" customFormat="false" ht="12" hidden="false" customHeight="false" outlineLevel="0" collapsed="false">
      <c r="A30" s="207" t="n">
        <v>2002</v>
      </c>
      <c r="B30" s="211" t="n">
        <v>1836</v>
      </c>
      <c r="C30" s="211" t="n">
        <v>1336</v>
      </c>
      <c r="D30" s="211" t="n">
        <v>850</v>
      </c>
      <c r="E30" s="210" t="n">
        <v>424</v>
      </c>
      <c r="F30" s="212" t="n">
        <f aca="false">SUM(B30:E30)</f>
        <v>4446</v>
      </c>
      <c r="H30" s="230"/>
      <c r="I30" s="230"/>
      <c r="J30" s="230"/>
      <c r="K30" s="230"/>
      <c r="L30" s="230"/>
      <c r="M30" s="230"/>
      <c r="N30" s="230"/>
      <c r="O30" s="230"/>
      <c r="P30" s="230"/>
      <c r="Q30" s="230"/>
      <c r="R30" s="230"/>
      <c r="S30" s="230"/>
    </row>
    <row r="31" customFormat="false" ht="12" hidden="false" customHeight="false" outlineLevel="0" collapsed="false">
      <c r="A31" s="231" t="n">
        <v>2003</v>
      </c>
      <c r="B31" s="211" t="n">
        <v>1882</v>
      </c>
      <c r="C31" s="211" t="n">
        <v>1286</v>
      </c>
      <c r="D31" s="211" t="n">
        <v>829</v>
      </c>
      <c r="E31" s="210" t="n">
        <v>489</v>
      </c>
      <c r="F31" s="212" t="n">
        <f aca="false">SUM(B31:E31)</f>
        <v>4486</v>
      </c>
      <c r="H31" s="232"/>
      <c r="I31" s="232"/>
      <c r="J31" s="232"/>
      <c r="K31" s="232"/>
      <c r="L31" s="232"/>
      <c r="M31" s="230"/>
      <c r="N31" s="230"/>
      <c r="O31" s="230"/>
      <c r="P31" s="230"/>
      <c r="Q31" s="230"/>
      <c r="R31" s="230"/>
      <c r="S31" s="230"/>
    </row>
    <row r="32" customFormat="false" ht="12" hidden="false" customHeight="false" outlineLevel="0" collapsed="false">
      <c r="A32" s="207" t="n">
        <v>2004</v>
      </c>
      <c r="B32" s="211" t="n">
        <v>1922</v>
      </c>
      <c r="C32" s="211" t="n">
        <v>1308</v>
      </c>
      <c r="D32" s="211" t="n">
        <v>890</v>
      </c>
      <c r="E32" s="210" t="n">
        <v>480</v>
      </c>
      <c r="F32" s="212" t="n">
        <f aca="false">SUM(B32:E32)</f>
        <v>4600</v>
      </c>
      <c r="H32" s="233"/>
      <c r="I32" s="234"/>
      <c r="J32" s="234"/>
      <c r="K32" s="234"/>
      <c r="L32" s="234"/>
      <c r="M32" s="235"/>
      <c r="N32" s="235"/>
      <c r="O32" s="235"/>
      <c r="P32" s="235"/>
      <c r="Q32" s="235"/>
      <c r="R32" s="235"/>
      <c r="S32" s="230"/>
    </row>
    <row r="33" customFormat="false" ht="12" hidden="false" customHeight="false" outlineLevel="0" collapsed="false">
      <c r="A33" s="231" t="n">
        <v>2005</v>
      </c>
      <c r="B33" s="211" t="n">
        <v>1878</v>
      </c>
      <c r="C33" s="211" t="n">
        <v>1266</v>
      </c>
      <c r="D33" s="211" t="n">
        <v>892</v>
      </c>
      <c r="E33" s="210" t="n">
        <v>497</v>
      </c>
      <c r="F33" s="212" t="n">
        <f aca="false">SUM(B33:E33)</f>
        <v>4533</v>
      </c>
      <c r="H33" s="233"/>
      <c r="I33" s="234"/>
      <c r="J33" s="234"/>
      <c r="K33" s="234"/>
      <c r="L33" s="234"/>
      <c r="M33" s="235"/>
      <c r="N33" s="235"/>
      <c r="O33" s="235"/>
      <c r="P33" s="235"/>
      <c r="Q33" s="235"/>
      <c r="R33" s="235"/>
      <c r="S33" s="230"/>
    </row>
    <row r="34" customFormat="false" ht="12" hidden="false" customHeight="false" outlineLevel="0" collapsed="false">
      <c r="A34" s="236" t="n">
        <v>2006</v>
      </c>
      <c r="B34" s="237" t="n">
        <v>2124</v>
      </c>
      <c r="C34" s="237" t="n">
        <v>1354</v>
      </c>
      <c r="D34" s="237" t="n">
        <v>957</v>
      </c>
      <c r="E34" s="237" t="n">
        <v>523</v>
      </c>
      <c r="F34" s="212" t="n">
        <f aca="false">SUM(B34:E34)</f>
        <v>4958</v>
      </c>
      <c r="H34" s="233"/>
      <c r="I34" s="234"/>
      <c r="J34" s="234"/>
      <c r="K34" s="234"/>
      <c r="L34" s="234"/>
      <c r="M34" s="235"/>
      <c r="N34" s="235"/>
      <c r="O34" s="235"/>
      <c r="P34" s="235"/>
      <c r="Q34" s="235"/>
      <c r="R34" s="235"/>
      <c r="S34" s="230"/>
    </row>
    <row r="35" customFormat="false" ht="12" hidden="false" customHeight="false" outlineLevel="0" collapsed="false">
      <c r="A35" s="236" t="n">
        <v>2007</v>
      </c>
      <c r="B35" s="237" t="n">
        <v>2164</v>
      </c>
      <c r="C35" s="237" t="n">
        <v>1380</v>
      </c>
      <c r="D35" s="237" t="n">
        <v>1040</v>
      </c>
      <c r="E35" s="237" t="n">
        <v>559</v>
      </c>
      <c r="F35" s="212" t="n">
        <f aca="false">SUM(B35:E35)</f>
        <v>5143</v>
      </c>
      <c r="H35" s="233"/>
      <c r="I35" s="234"/>
      <c r="J35" s="234"/>
      <c r="K35" s="234"/>
      <c r="L35" s="234"/>
      <c r="M35" s="235"/>
      <c r="N35" s="235"/>
      <c r="O35" s="235"/>
      <c r="P35" s="235"/>
      <c r="Q35" s="235"/>
      <c r="R35" s="235"/>
      <c r="S35" s="230"/>
    </row>
    <row r="36" customFormat="false" ht="12" hidden="false" customHeight="false" outlineLevel="0" collapsed="false">
      <c r="A36" s="236" t="n">
        <v>2008</v>
      </c>
      <c r="B36" s="237" t="n">
        <v>2105</v>
      </c>
      <c r="C36" s="237" t="n">
        <v>1496</v>
      </c>
      <c r="D36" s="237" t="n">
        <v>1031</v>
      </c>
      <c r="E36" s="237" t="n">
        <v>590</v>
      </c>
      <c r="F36" s="212" t="n">
        <f aca="false">SUM(B36:E36)</f>
        <v>5222</v>
      </c>
      <c r="H36" s="233"/>
      <c r="I36" s="234"/>
      <c r="J36" s="234"/>
      <c r="K36" s="234"/>
      <c r="L36" s="234"/>
      <c r="M36" s="235"/>
      <c r="N36" s="235"/>
      <c r="O36" s="235"/>
      <c r="P36" s="235"/>
      <c r="Q36" s="235"/>
      <c r="R36" s="235"/>
      <c r="S36" s="230"/>
    </row>
    <row r="37" customFormat="false" ht="12" hidden="false" customHeight="false" outlineLevel="0" collapsed="false">
      <c r="A37" s="236" t="n">
        <v>2009</v>
      </c>
      <c r="B37" s="237" t="n">
        <v>2312</v>
      </c>
      <c r="C37" s="237" t="n">
        <v>1556</v>
      </c>
      <c r="D37" s="237" t="n">
        <v>1169</v>
      </c>
      <c r="E37" s="237" t="n">
        <v>661</v>
      </c>
      <c r="F37" s="212" t="n">
        <f aca="false">SUM(B37:E37)</f>
        <v>5698</v>
      </c>
      <c r="H37" s="233"/>
      <c r="I37" s="234"/>
      <c r="J37" s="234"/>
      <c r="K37" s="234"/>
      <c r="L37" s="234"/>
      <c r="M37" s="235"/>
      <c r="N37" s="235"/>
      <c r="O37" s="235"/>
      <c r="P37" s="235"/>
      <c r="Q37" s="235"/>
      <c r="R37" s="235"/>
      <c r="S37" s="230"/>
    </row>
    <row r="38" customFormat="false" ht="12" hidden="false" customHeight="false" outlineLevel="0" collapsed="false">
      <c r="A38" s="236" t="n">
        <v>2010</v>
      </c>
      <c r="B38" s="237" t="n">
        <v>2421</v>
      </c>
      <c r="C38" s="237" t="n">
        <v>1562</v>
      </c>
      <c r="D38" s="237" t="n">
        <v>1285</v>
      </c>
      <c r="E38" s="237" t="n">
        <v>682</v>
      </c>
      <c r="F38" s="212" t="n">
        <f aca="false">SUM(B38:E38)</f>
        <v>5950</v>
      </c>
      <c r="H38" s="233"/>
      <c r="I38" s="234"/>
      <c r="J38" s="234"/>
      <c r="K38" s="234"/>
      <c r="L38" s="234"/>
      <c r="M38" s="235"/>
      <c r="N38" s="235"/>
      <c r="O38" s="235"/>
      <c r="P38" s="235"/>
      <c r="Q38" s="235"/>
      <c r="R38" s="235"/>
      <c r="S38" s="230"/>
    </row>
    <row r="39" customFormat="false" ht="12" hidden="false" customHeight="false" outlineLevel="0" collapsed="false">
      <c r="A39" s="236" t="n">
        <v>2011</v>
      </c>
      <c r="B39" s="237" t="n">
        <v>2587</v>
      </c>
      <c r="C39" s="237" t="n">
        <v>1703</v>
      </c>
      <c r="D39" s="237" t="n">
        <v>1326</v>
      </c>
      <c r="E39" s="237" t="n">
        <v>788</v>
      </c>
      <c r="F39" s="212" t="n">
        <f aca="false">SUM(B39:E39)</f>
        <v>6404</v>
      </c>
      <c r="H39" s="233"/>
      <c r="I39" s="234"/>
      <c r="J39" s="234"/>
      <c r="K39" s="234"/>
      <c r="L39" s="234"/>
      <c r="M39" s="235"/>
      <c r="N39" s="235"/>
      <c r="O39" s="235"/>
      <c r="P39" s="235"/>
      <c r="Q39" s="235"/>
      <c r="R39" s="235"/>
      <c r="S39" s="230"/>
    </row>
    <row r="40" s="213" customFormat="true" ht="12" hidden="false" customHeight="false" outlineLevel="0" collapsed="false">
      <c r="A40" s="236" t="n">
        <v>2012</v>
      </c>
      <c r="B40" s="237" t="n">
        <v>2746</v>
      </c>
      <c r="C40" s="237" t="n">
        <v>1674</v>
      </c>
      <c r="D40" s="237" t="n">
        <v>1364</v>
      </c>
      <c r="E40" s="237" t="n">
        <v>877</v>
      </c>
      <c r="F40" s="212" t="n">
        <f aca="false">SUM(B40:E40)</f>
        <v>6661</v>
      </c>
    </row>
    <row r="41" s="213" customFormat="true" ht="12" hidden="false" customHeight="false" outlineLevel="0" collapsed="false">
      <c r="A41" s="236" t="n">
        <v>2013</v>
      </c>
      <c r="B41" s="237" t="n">
        <v>2831</v>
      </c>
      <c r="C41" s="237" t="n">
        <v>1735</v>
      </c>
      <c r="D41" s="237" t="n">
        <v>1337</v>
      </c>
      <c r="E41" s="237" t="n">
        <v>952</v>
      </c>
      <c r="F41" s="212" t="n">
        <f aca="false">SUM(B41:E41)</f>
        <v>6855</v>
      </c>
    </row>
    <row r="42" s="213" customFormat="true" ht="12" hidden="false" customHeight="false" outlineLevel="0" collapsed="false">
      <c r="A42" s="236" t="n">
        <v>2014</v>
      </c>
      <c r="B42" s="237" t="n">
        <v>2933</v>
      </c>
      <c r="C42" s="237" t="n">
        <v>1669</v>
      </c>
      <c r="D42" s="237" t="n">
        <v>1481</v>
      </c>
      <c r="E42" s="237" t="n">
        <v>978</v>
      </c>
      <c r="F42" s="212" t="n">
        <f aca="false">SUM(B42:E42)</f>
        <v>7061</v>
      </c>
    </row>
    <row r="43" s="213" customFormat="true" ht="12" hidden="false" customHeight="false" outlineLevel="0" collapsed="false">
      <c r="A43" s="236" t="n">
        <v>2015</v>
      </c>
      <c r="B43" s="237" t="n">
        <v>3108</v>
      </c>
      <c r="C43" s="237" t="n">
        <v>1677</v>
      </c>
      <c r="D43" s="237" t="n">
        <v>1552</v>
      </c>
      <c r="E43" s="237" t="n">
        <v>1063</v>
      </c>
      <c r="F43" s="212" t="n">
        <f aca="false">SUM(B43:E43)</f>
        <v>7400</v>
      </c>
    </row>
    <row r="44" s="213" customFormat="true" ht="12" hidden="false" customHeight="false" outlineLevel="0" collapsed="false">
      <c r="A44" s="236" t="n">
        <v>2016</v>
      </c>
      <c r="B44" s="237" t="n">
        <v>3321</v>
      </c>
      <c r="C44" s="237" t="n">
        <v>1725</v>
      </c>
      <c r="D44" s="237" t="n">
        <v>1644</v>
      </c>
      <c r="E44" s="237" t="n">
        <v>1112</v>
      </c>
      <c r="F44" s="212" t="n">
        <f aca="false">SUM(B44:E44)</f>
        <v>7802</v>
      </c>
    </row>
    <row r="45" s="213" customFormat="true" ht="12" hidden="false" customHeight="false" outlineLevel="0" collapsed="false">
      <c r="A45" s="236" t="n">
        <v>2017</v>
      </c>
      <c r="B45" s="237" t="n">
        <v>3466</v>
      </c>
      <c r="C45" s="237" t="n">
        <v>1689</v>
      </c>
      <c r="D45" s="237" t="n">
        <v>1688</v>
      </c>
      <c r="E45" s="237" t="n">
        <v>1089</v>
      </c>
      <c r="F45" s="212" t="n">
        <f aca="false">SUM(B45:E45)</f>
        <v>7932</v>
      </c>
      <c r="H45" s="238"/>
    </row>
    <row r="46" s="213" customFormat="true" ht="12" hidden="false" customHeight="false" outlineLevel="0" collapsed="false">
      <c r="A46" s="236" t="n">
        <v>2018</v>
      </c>
      <c r="B46" s="237" t="n">
        <v>3445</v>
      </c>
      <c r="C46" s="237" t="n">
        <v>1725</v>
      </c>
      <c r="D46" s="237" t="n">
        <v>1757</v>
      </c>
      <c r="E46" s="237" t="n">
        <v>1186</v>
      </c>
      <c r="F46" s="212" t="n">
        <f aca="false">SUM(B46:E46)</f>
        <v>8113</v>
      </c>
      <c r="H46" s="238"/>
    </row>
    <row r="47" s="213" customFormat="true" ht="12" hidden="false" customHeight="false" outlineLevel="0" collapsed="false">
      <c r="A47" s="236" t="n">
        <v>2019</v>
      </c>
      <c r="B47" s="237" t="n">
        <v>3614</v>
      </c>
      <c r="C47" s="237" t="n">
        <v>1753</v>
      </c>
      <c r="D47" s="237" t="n">
        <v>1711</v>
      </c>
      <c r="E47" s="237" t="n">
        <v>1129</v>
      </c>
      <c r="F47" s="212" t="n">
        <f aca="false">SUM(B47:E47)</f>
        <v>8207</v>
      </c>
      <c r="H47" s="238"/>
    </row>
    <row r="48" s="213" customFormat="true" ht="12" hidden="false" customHeight="false" outlineLevel="0" collapsed="false">
      <c r="A48" s="236" t="n">
        <v>2020</v>
      </c>
      <c r="B48" s="237" t="n">
        <v>2461</v>
      </c>
      <c r="C48" s="237" t="n">
        <v>1369</v>
      </c>
      <c r="D48" s="237" t="n">
        <v>1179</v>
      </c>
      <c r="E48" s="237" t="n">
        <v>731</v>
      </c>
      <c r="F48" s="212" t="n">
        <f aca="false">SUM(B48:E48)</f>
        <v>5740</v>
      </c>
      <c r="H48" s="238"/>
    </row>
    <row r="49" s="213" customFormat="true" ht="12" hidden="false" customHeight="false" outlineLevel="0" collapsed="false">
      <c r="A49" s="236" t="n">
        <v>2021</v>
      </c>
      <c r="B49" s="237" t="n">
        <v>2692</v>
      </c>
      <c r="C49" s="237" t="n">
        <v>1305</v>
      </c>
      <c r="D49" s="237" t="n">
        <v>1311</v>
      </c>
      <c r="E49" s="237" t="n">
        <v>882</v>
      </c>
      <c r="F49" s="212" t="n">
        <f aca="false">SUM(B49:E49)</f>
        <v>6190</v>
      </c>
      <c r="H49" s="238"/>
    </row>
    <row r="50" s="213" customFormat="true" ht="12" hidden="false" customHeight="false" outlineLevel="0" collapsed="false">
      <c r="A50" s="236" t="n">
        <v>2022</v>
      </c>
      <c r="B50" s="237" t="n">
        <v>3838</v>
      </c>
      <c r="C50" s="237" t="n">
        <v>1730</v>
      </c>
      <c r="D50" s="237" t="n">
        <v>1780</v>
      </c>
      <c r="E50" s="237" t="n">
        <v>1242</v>
      </c>
      <c r="F50" s="212" t="n">
        <f aca="false">SUM(B50:E50)</f>
        <v>8590</v>
      </c>
      <c r="H50" s="238"/>
    </row>
    <row r="51" s="213" customFormat="true" ht="12" hidden="false" customHeight="false" outlineLevel="0" collapsed="false">
      <c r="A51" s="236" t="n">
        <v>2023</v>
      </c>
      <c r="B51" s="237" t="n">
        <v>4239</v>
      </c>
      <c r="C51" s="237" t="n">
        <v>1880</v>
      </c>
      <c r="D51" s="237" t="n">
        <v>1827</v>
      </c>
      <c r="E51" s="237" t="n">
        <v>1355</v>
      </c>
      <c r="F51" s="212" t="n">
        <f aca="false">SUM(B51:E51)</f>
        <v>9301</v>
      </c>
      <c r="H51" s="238"/>
    </row>
    <row r="52" s="239" customFormat="true" ht="11.25" hidden="false" customHeight="false" outlineLevel="0" collapsed="false">
      <c r="B52" s="240"/>
      <c r="C52" s="240"/>
      <c r="D52" s="240"/>
      <c r="E52" s="240"/>
      <c r="F52" s="240"/>
      <c r="G52" s="240"/>
      <c r="H52" s="241"/>
      <c r="I52" s="241"/>
      <c r="J52" s="241"/>
      <c r="K52" s="241"/>
      <c r="L52" s="241"/>
      <c r="M52" s="241"/>
      <c r="N52" s="241"/>
      <c r="O52" s="241"/>
      <c r="P52" s="241"/>
      <c r="Q52" s="241"/>
      <c r="R52" s="241"/>
      <c r="S52" s="241"/>
    </row>
    <row r="53" customFormat="false" ht="12" hidden="false" customHeight="false" outlineLevel="0" collapsed="false">
      <c r="H53" s="230"/>
      <c r="I53" s="230"/>
      <c r="J53" s="230"/>
      <c r="K53" s="230"/>
      <c r="L53" s="230"/>
      <c r="M53" s="230"/>
      <c r="N53" s="230"/>
      <c r="O53" s="230"/>
      <c r="P53" s="230"/>
      <c r="Q53" s="230"/>
      <c r="R53" s="230"/>
      <c r="S53" s="230"/>
    </row>
    <row r="54" s="220" customFormat="true" ht="12" hidden="false" customHeight="false" outlineLevel="0" collapsed="false">
      <c r="A54" s="218" t="s">
        <v>147</v>
      </c>
      <c r="B54" s="205" t="s">
        <v>143</v>
      </c>
      <c r="C54" s="205" t="s">
        <v>144</v>
      </c>
      <c r="D54" s="205" t="s">
        <v>149</v>
      </c>
      <c r="E54" s="205" t="s">
        <v>145</v>
      </c>
      <c r="F54" s="205" t="s">
        <v>65</v>
      </c>
      <c r="G54" s="219"/>
      <c r="H54" s="242"/>
      <c r="I54" s="242"/>
      <c r="J54" s="242"/>
      <c r="K54" s="242"/>
      <c r="L54" s="242"/>
      <c r="M54" s="242"/>
      <c r="N54" s="242"/>
      <c r="O54" s="242"/>
      <c r="P54" s="242"/>
      <c r="Q54" s="242"/>
      <c r="R54" s="242"/>
      <c r="S54" s="242"/>
    </row>
    <row r="55" s="226" customFormat="true" ht="12" hidden="false" customHeight="false" outlineLevel="0" collapsed="false">
      <c r="A55" s="222" t="n">
        <v>1980</v>
      </c>
      <c r="B55" s="223" t="n">
        <v>82631610</v>
      </c>
      <c r="C55" s="223" t="n">
        <v>62854900</v>
      </c>
      <c r="D55" s="223" t="n">
        <v>22236102.7</v>
      </c>
      <c r="E55" s="223" t="n">
        <v>7704487.3</v>
      </c>
      <c r="F55" s="224" t="n">
        <f aca="false">SUM(B55:E55)</f>
        <v>175427100</v>
      </c>
      <c r="G55" s="225"/>
    </row>
    <row r="56" s="226" customFormat="true" ht="12" hidden="false" customHeight="false" outlineLevel="0" collapsed="false">
      <c r="A56" s="222" t="n">
        <v>1981</v>
      </c>
      <c r="B56" s="223" t="n">
        <v>94060740</v>
      </c>
      <c r="C56" s="223" t="n">
        <v>58585980</v>
      </c>
      <c r="D56" s="223" t="n">
        <v>28825696.4</v>
      </c>
      <c r="E56" s="223" t="n">
        <v>7758713.6</v>
      </c>
      <c r="F56" s="224" t="n">
        <f aca="false">SUM(B56:E56)</f>
        <v>189231130</v>
      </c>
      <c r="G56" s="225"/>
    </row>
    <row r="57" s="226" customFormat="true" ht="12" hidden="false" customHeight="false" outlineLevel="0" collapsed="false">
      <c r="A57" s="222" t="n">
        <v>1982</v>
      </c>
      <c r="B57" s="223" t="n">
        <v>107795090</v>
      </c>
      <c r="C57" s="223" t="n">
        <v>60682530</v>
      </c>
      <c r="D57" s="223" t="n">
        <v>20210571.5</v>
      </c>
      <c r="E57" s="223" t="n">
        <v>13246048.5</v>
      </c>
      <c r="F57" s="224" t="n">
        <f aca="false">SUM(B57:E57)</f>
        <v>201934240</v>
      </c>
      <c r="G57" s="225"/>
    </row>
    <row r="58" s="226" customFormat="true" ht="12" hidden="false" customHeight="false" outlineLevel="0" collapsed="false">
      <c r="A58" s="222" t="n">
        <v>1983</v>
      </c>
      <c r="B58" s="223" t="n">
        <v>92980380</v>
      </c>
      <c r="C58" s="223" t="n">
        <v>69669400</v>
      </c>
      <c r="D58" s="223" t="n">
        <v>21704352.1</v>
      </c>
      <c r="E58" s="223" t="n">
        <v>14513857.9</v>
      </c>
      <c r="F58" s="224" t="n">
        <f aca="false">SUM(B58:E58)</f>
        <v>198867990</v>
      </c>
      <c r="G58" s="225"/>
    </row>
    <row r="59" s="226" customFormat="true" ht="12" hidden="false" customHeight="false" outlineLevel="0" collapsed="false">
      <c r="A59" s="222" t="n">
        <v>1984</v>
      </c>
      <c r="B59" s="223" t="n">
        <v>94117210</v>
      </c>
      <c r="C59" s="223" t="n">
        <v>70480650</v>
      </c>
      <c r="D59" s="223" t="n">
        <v>20517384.9</v>
      </c>
      <c r="E59" s="223" t="n">
        <v>5751855.1</v>
      </c>
      <c r="F59" s="224" t="n">
        <f aca="false">SUM(B59:E59)</f>
        <v>190867100</v>
      </c>
      <c r="G59" s="225"/>
    </row>
    <row r="60" s="226" customFormat="true" ht="12" hidden="false" customHeight="false" outlineLevel="0" collapsed="false">
      <c r="A60" s="222" t="n">
        <v>1985</v>
      </c>
      <c r="B60" s="223" t="n">
        <v>77990390</v>
      </c>
      <c r="C60" s="223" t="n">
        <v>68695020</v>
      </c>
      <c r="D60" s="223" t="n">
        <v>20884924.3</v>
      </c>
      <c r="E60" s="223" t="n">
        <v>7508455.7</v>
      </c>
      <c r="F60" s="224" t="n">
        <f aca="false">SUM(B60:E60)</f>
        <v>175078790</v>
      </c>
      <c r="G60" s="225"/>
    </row>
    <row r="61" s="226" customFormat="true" ht="12" hidden="false" customHeight="false" outlineLevel="0" collapsed="false">
      <c r="A61" s="222" t="n">
        <v>1986</v>
      </c>
      <c r="B61" s="223" t="n">
        <v>73511010</v>
      </c>
      <c r="C61" s="223" t="n">
        <v>72758310</v>
      </c>
      <c r="D61" s="223" t="n">
        <v>17724854</v>
      </c>
      <c r="E61" s="223" t="n">
        <v>4134504</v>
      </c>
      <c r="F61" s="224" t="n">
        <f aca="false">SUM(B61:E61)</f>
        <v>168128678</v>
      </c>
      <c r="G61" s="225"/>
    </row>
    <row r="62" s="226" customFormat="true" ht="12" hidden="false" customHeight="false" outlineLevel="0" collapsed="false">
      <c r="A62" s="222" t="n">
        <v>1987</v>
      </c>
      <c r="B62" s="223" t="n">
        <v>49479530</v>
      </c>
      <c r="C62" s="223" t="n">
        <v>59828010</v>
      </c>
      <c r="D62" s="223" t="n">
        <v>16095855.3</v>
      </c>
      <c r="E62" s="223" t="n">
        <v>11540354.7</v>
      </c>
      <c r="F62" s="224" t="n">
        <f aca="false">SUM(B62:E62)</f>
        <v>136943750</v>
      </c>
      <c r="G62" s="225"/>
    </row>
    <row r="63" s="226" customFormat="true" ht="12" hidden="false" customHeight="false" outlineLevel="0" collapsed="false">
      <c r="A63" s="222" t="n">
        <v>1988</v>
      </c>
      <c r="B63" s="223" t="n">
        <v>48776490</v>
      </c>
      <c r="C63" s="223" t="n">
        <v>57010320</v>
      </c>
      <c r="D63" s="223" t="n">
        <v>13623607.9</v>
      </c>
      <c r="E63" s="223" t="n">
        <v>5338862.1</v>
      </c>
      <c r="F63" s="224" t="n">
        <f aca="false">SUM(B63:E63)</f>
        <v>124749280</v>
      </c>
      <c r="G63" s="225"/>
    </row>
    <row r="64" s="226" customFormat="true" ht="12" hidden="false" customHeight="false" outlineLevel="0" collapsed="false">
      <c r="A64" s="222" t="n">
        <v>1989</v>
      </c>
      <c r="B64" s="223" t="n">
        <v>41413550</v>
      </c>
      <c r="C64" s="223" t="n">
        <v>67134680</v>
      </c>
      <c r="D64" s="223" t="n">
        <v>9733180.7</v>
      </c>
      <c r="E64" s="223" t="n">
        <v>2632269.3</v>
      </c>
      <c r="F64" s="224" t="n">
        <f aca="false">SUM(B64:E64)</f>
        <v>120913680</v>
      </c>
      <c r="G64" s="225"/>
    </row>
    <row r="65" s="226" customFormat="true" ht="12" hidden="false" customHeight="false" outlineLevel="0" collapsed="false">
      <c r="A65" s="222" t="n">
        <v>1990</v>
      </c>
      <c r="B65" s="223" t="n">
        <v>45767840</v>
      </c>
      <c r="C65" s="223" t="n">
        <v>68127990</v>
      </c>
      <c r="D65" s="223" t="n">
        <v>6892354</v>
      </c>
      <c r="E65" s="223" t="n">
        <v>1136318</v>
      </c>
      <c r="F65" s="224" t="n">
        <f aca="false">SUM(B65:E65)</f>
        <v>121924502</v>
      </c>
      <c r="G65" s="225"/>
    </row>
    <row r="66" s="226" customFormat="true" ht="12" hidden="false" customHeight="false" outlineLevel="0" collapsed="false">
      <c r="A66" s="222" t="n">
        <v>1991</v>
      </c>
      <c r="B66" s="223" t="n">
        <v>35987730</v>
      </c>
      <c r="C66" s="223" t="n">
        <v>68152540</v>
      </c>
      <c r="D66" s="223" t="n">
        <v>11708060</v>
      </c>
      <c r="E66" s="223" t="n">
        <v>1649759</v>
      </c>
      <c r="F66" s="224" t="n">
        <f aca="false">SUM(B66:E66)</f>
        <v>117498089</v>
      </c>
      <c r="G66" s="225"/>
    </row>
    <row r="67" s="226" customFormat="true" ht="12" hidden="false" customHeight="false" outlineLevel="0" collapsed="false">
      <c r="A67" s="222" t="n">
        <v>1992</v>
      </c>
      <c r="B67" s="223" t="n">
        <v>40542070</v>
      </c>
      <c r="C67" s="223" t="n">
        <v>67464425</v>
      </c>
      <c r="D67" s="223" t="n">
        <v>5453097</v>
      </c>
      <c r="E67" s="223" t="n">
        <v>2535463</v>
      </c>
      <c r="F67" s="224" t="n">
        <f aca="false">SUM(B67:E67)</f>
        <v>115995055</v>
      </c>
      <c r="G67" s="225"/>
    </row>
    <row r="68" s="226" customFormat="true" ht="12" hidden="false" customHeight="false" outlineLevel="0" collapsed="false">
      <c r="A68" s="222" t="n">
        <v>1993</v>
      </c>
      <c r="B68" s="223" t="n">
        <v>46604570</v>
      </c>
      <c r="C68" s="223" t="n">
        <v>75839045</v>
      </c>
      <c r="D68" s="223" t="n">
        <v>5796276</v>
      </c>
      <c r="E68" s="223" t="n">
        <v>4483849</v>
      </c>
      <c r="F68" s="224" t="n">
        <f aca="false">SUM(B68:E68)</f>
        <v>132723740</v>
      </c>
      <c r="G68" s="225"/>
    </row>
    <row r="69" s="226" customFormat="true" ht="12" hidden="false" customHeight="false" outlineLevel="0" collapsed="false">
      <c r="A69" s="222" t="n">
        <v>1994</v>
      </c>
      <c r="B69" s="223" t="n">
        <v>35254009</v>
      </c>
      <c r="C69" s="223" t="n">
        <v>75813562</v>
      </c>
      <c r="D69" s="223" t="n">
        <v>10882237</v>
      </c>
      <c r="E69" s="223" t="n">
        <v>2468984</v>
      </c>
      <c r="F69" s="224" t="n">
        <f aca="false">SUM(B69:E69)</f>
        <v>124418792</v>
      </c>
      <c r="G69" s="225"/>
    </row>
    <row r="70" s="226" customFormat="true" ht="12" hidden="false" customHeight="false" outlineLevel="0" collapsed="false">
      <c r="A70" s="222" t="n">
        <v>1995</v>
      </c>
      <c r="B70" s="223" t="n">
        <v>45861860</v>
      </c>
      <c r="C70" s="223" t="n">
        <v>70246419</v>
      </c>
      <c r="D70" s="223" t="n">
        <v>10998008</v>
      </c>
      <c r="E70" s="223" t="n">
        <v>3129188</v>
      </c>
      <c r="F70" s="224" t="n">
        <f aca="false">SUM(B70:E70)</f>
        <v>130235475</v>
      </c>
      <c r="G70" s="225"/>
    </row>
    <row r="71" s="226" customFormat="true" ht="12" hidden="false" customHeight="false" outlineLevel="0" collapsed="false">
      <c r="A71" s="222" t="n">
        <v>1996</v>
      </c>
      <c r="B71" s="223" t="n">
        <v>51258954.0486475</v>
      </c>
      <c r="C71" s="223" t="n">
        <v>74292348.0169357</v>
      </c>
      <c r="D71" s="223" t="n">
        <v>8512981.90859627</v>
      </c>
      <c r="E71" s="223" t="n">
        <v>2676301.02582049</v>
      </c>
      <c r="F71" s="224" t="n">
        <f aca="false">SUM(B71:E71)</f>
        <v>136740585</v>
      </c>
      <c r="G71" s="225"/>
    </row>
    <row r="72" s="226" customFormat="true" ht="12" hidden="false" customHeight="false" outlineLevel="0" collapsed="false">
      <c r="A72" s="222" t="n">
        <v>1997</v>
      </c>
      <c r="B72" s="223" t="n">
        <v>51999183</v>
      </c>
      <c r="C72" s="223" t="n">
        <v>78007382</v>
      </c>
      <c r="D72" s="223" t="n">
        <v>15212206</v>
      </c>
      <c r="E72" s="223" t="n">
        <v>4040262</v>
      </c>
      <c r="F72" s="224" t="n">
        <f aca="false">SUM(B72:E72)</f>
        <v>149259033</v>
      </c>
      <c r="G72" s="225"/>
    </row>
    <row r="73" s="226" customFormat="true" ht="12" hidden="false" customHeight="false" outlineLevel="0" collapsed="false">
      <c r="A73" s="222" t="n">
        <v>1998</v>
      </c>
      <c r="B73" s="223" t="n">
        <v>47494113.73</v>
      </c>
      <c r="C73" s="223" t="n">
        <v>107984214.94</v>
      </c>
      <c r="D73" s="223" t="n">
        <v>13720075.76</v>
      </c>
      <c r="E73" s="223" t="n">
        <v>1404222.48</v>
      </c>
      <c r="F73" s="224" t="n">
        <f aca="false">SUM(B73:E73)</f>
        <v>170602626.91</v>
      </c>
      <c r="G73" s="225"/>
    </row>
    <row r="74" s="226" customFormat="true" ht="12" hidden="false" customHeight="false" outlineLevel="0" collapsed="false">
      <c r="A74" s="222" t="n">
        <v>1999</v>
      </c>
      <c r="B74" s="223" t="n">
        <v>50408057</v>
      </c>
      <c r="C74" s="223" t="n">
        <v>83705403</v>
      </c>
      <c r="D74" s="223" t="n">
        <v>17018884</v>
      </c>
      <c r="E74" s="223" t="n">
        <v>2475824</v>
      </c>
      <c r="F74" s="224" t="n">
        <f aca="false">SUM(B74:E74)</f>
        <v>153608168</v>
      </c>
      <c r="G74" s="225"/>
    </row>
    <row r="75" s="226" customFormat="true" ht="12" hidden="false" customHeight="false" outlineLevel="0" collapsed="false">
      <c r="A75" s="222" t="n">
        <v>2000</v>
      </c>
      <c r="B75" s="223" t="n">
        <v>47213720</v>
      </c>
      <c r="C75" s="223" t="n">
        <v>103276686</v>
      </c>
      <c r="D75" s="223" t="n">
        <v>10609646</v>
      </c>
      <c r="E75" s="223" t="n">
        <v>4657462</v>
      </c>
      <c r="F75" s="224" t="n">
        <f aca="false">SUM(B75:E75)</f>
        <v>165757514</v>
      </c>
      <c r="G75" s="225"/>
    </row>
    <row r="76" s="226" customFormat="true" ht="12" hidden="false" customHeight="false" outlineLevel="0" collapsed="false">
      <c r="A76" s="222" t="n">
        <v>2001</v>
      </c>
      <c r="B76" s="223" t="n">
        <v>77299090</v>
      </c>
      <c r="C76" s="223" t="n">
        <v>86982242</v>
      </c>
      <c r="D76" s="223" t="n">
        <v>14908385</v>
      </c>
      <c r="E76" s="223" t="n">
        <v>8264617</v>
      </c>
      <c r="F76" s="224" t="n">
        <f aca="false">SUM(B76:E76)</f>
        <v>187454334</v>
      </c>
      <c r="G76" s="225"/>
    </row>
    <row r="77" s="226" customFormat="true" ht="12" hidden="false" customHeight="false" outlineLevel="0" collapsed="false">
      <c r="A77" s="222" t="n">
        <v>2002</v>
      </c>
      <c r="B77" s="223" t="n">
        <v>64304515</v>
      </c>
      <c r="C77" s="223" t="n">
        <v>92077131</v>
      </c>
      <c r="D77" s="223" t="n">
        <v>15458288</v>
      </c>
      <c r="E77" s="223" t="n">
        <v>12569708</v>
      </c>
      <c r="F77" s="224" t="n">
        <f aca="false">SUM(B77:E77)</f>
        <v>184409642</v>
      </c>
      <c r="G77" s="225"/>
    </row>
    <row r="78" s="226" customFormat="true" ht="12" hidden="false" customHeight="false" outlineLevel="0" collapsed="false">
      <c r="A78" s="222" t="n">
        <v>2003</v>
      </c>
      <c r="B78" s="223" t="n">
        <v>60527926.03</v>
      </c>
      <c r="C78" s="223" t="n">
        <v>90462930.82</v>
      </c>
      <c r="D78" s="223" t="n">
        <v>9672408.09</v>
      </c>
      <c r="E78" s="223" t="n">
        <v>12794005.08</v>
      </c>
      <c r="F78" s="224" t="n">
        <f aca="false">SUM(B78:E78)</f>
        <v>173457270.02</v>
      </c>
      <c r="G78" s="225"/>
    </row>
    <row r="79" s="226" customFormat="true" ht="12" hidden="false" customHeight="false" outlineLevel="0" collapsed="false">
      <c r="A79" s="222" t="n">
        <v>2004</v>
      </c>
      <c r="B79" s="223" t="n">
        <v>74681090</v>
      </c>
      <c r="C79" s="223" t="n">
        <v>93366526</v>
      </c>
      <c r="D79" s="223" t="n">
        <v>18975446</v>
      </c>
      <c r="E79" s="223" t="n">
        <v>7532963</v>
      </c>
      <c r="F79" s="224" t="n">
        <f aca="false">SUM(B79:E79)</f>
        <v>194556025</v>
      </c>
      <c r="G79" s="243"/>
    </row>
    <row r="80" s="226" customFormat="true" ht="12" hidden="false" customHeight="false" outlineLevel="0" collapsed="false">
      <c r="A80" s="222" t="n">
        <v>2005</v>
      </c>
      <c r="B80" s="244" t="n">
        <v>63857666</v>
      </c>
      <c r="C80" s="244" t="n">
        <v>80103312</v>
      </c>
      <c r="D80" s="244" t="n">
        <v>27380083</v>
      </c>
      <c r="E80" s="244" t="n">
        <v>3095245</v>
      </c>
      <c r="F80" s="224" t="n">
        <f aca="false">SUM(B80:E80)</f>
        <v>174436306</v>
      </c>
      <c r="G80" s="243"/>
    </row>
    <row r="81" s="226" customFormat="true" ht="12" hidden="false" customHeight="false" outlineLevel="0" collapsed="false">
      <c r="A81" s="222" t="n">
        <v>2006</v>
      </c>
      <c r="B81" s="244" t="n">
        <v>83755906</v>
      </c>
      <c r="C81" s="244" t="n">
        <v>83011173</v>
      </c>
      <c r="D81" s="244" t="n">
        <v>16693292</v>
      </c>
      <c r="E81" s="244" t="n">
        <v>4061387</v>
      </c>
      <c r="F81" s="224" t="n">
        <f aca="false">SUM(B81:E81)</f>
        <v>187521758</v>
      </c>
      <c r="G81" s="243"/>
    </row>
    <row r="82" s="226" customFormat="true" ht="12" hidden="false" customHeight="false" outlineLevel="0" collapsed="false">
      <c r="A82" s="222" t="n">
        <v>2007</v>
      </c>
      <c r="B82" s="244" t="n">
        <v>64614364</v>
      </c>
      <c r="C82" s="244" t="n">
        <v>87168052</v>
      </c>
      <c r="D82" s="244" t="n">
        <v>21850126</v>
      </c>
      <c r="E82" s="244" t="n">
        <v>3201444</v>
      </c>
      <c r="F82" s="224" t="n">
        <f aca="false">SUM(B82:E82)</f>
        <v>176833986</v>
      </c>
      <c r="G82" s="243"/>
    </row>
    <row r="83" s="226" customFormat="true" ht="12" hidden="false" customHeight="false" outlineLevel="0" collapsed="false">
      <c r="A83" s="222" t="n">
        <v>2008</v>
      </c>
      <c r="B83" s="244" t="n">
        <v>85709290</v>
      </c>
      <c r="C83" s="244" t="n">
        <v>81779009</v>
      </c>
      <c r="D83" s="244" t="n">
        <v>17806059</v>
      </c>
      <c r="E83" s="244" t="n">
        <v>3226002</v>
      </c>
      <c r="F83" s="224" t="n">
        <f aca="false">SUM(B83:E83)</f>
        <v>188520360</v>
      </c>
      <c r="G83" s="243"/>
    </row>
    <row r="84" s="226" customFormat="true" ht="12" hidden="false" customHeight="false" outlineLevel="0" collapsed="false">
      <c r="A84" s="222" t="n">
        <v>2009</v>
      </c>
      <c r="B84" s="244" t="n">
        <v>73769642</v>
      </c>
      <c r="C84" s="244" t="n">
        <v>99758132</v>
      </c>
      <c r="D84" s="244" t="n">
        <v>19602880</v>
      </c>
      <c r="E84" s="244" t="n">
        <v>6578475</v>
      </c>
      <c r="F84" s="224" t="n">
        <f aca="false">SUM(B84:E84)</f>
        <v>199709129</v>
      </c>
      <c r="G84" s="243"/>
    </row>
    <row r="85" s="226" customFormat="true" ht="12" hidden="false" customHeight="false" outlineLevel="0" collapsed="false">
      <c r="A85" s="222" t="n">
        <v>2010</v>
      </c>
      <c r="B85" s="244" t="n">
        <v>73598278</v>
      </c>
      <c r="C85" s="244" t="n">
        <v>98201420</v>
      </c>
      <c r="D85" s="244" t="n">
        <v>30387550</v>
      </c>
      <c r="E85" s="244" t="n">
        <v>2921009</v>
      </c>
      <c r="F85" s="224" t="n">
        <f aca="false">SUM(B85:E85)</f>
        <v>205108257</v>
      </c>
      <c r="G85" s="243"/>
    </row>
    <row r="86" customFormat="false" ht="12" hidden="false" customHeight="false" outlineLevel="0" collapsed="false">
      <c r="A86" s="222" t="n">
        <v>2011</v>
      </c>
      <c r="B86" s="244" t="n">
        <v>88012562</v>
      </c>
      <c r="C86" s="244" t="n">
        <v>99101366</v>
      </c>
      <c r="D86" s="244" t="n">
        <v>22864660</v>
      </c>
      <c r="E86" s="244" t="n">
        <v>4749980</v>
      </c>
      <c r="F86" s="224" t="n">
        <f aca="false">SUM(B86:E86)</f>
        <v>214728568</v>
      </c>
    </row>
    <row r="87" customFormat="false" ht="12" hidden="false" customHeight="false" outlineLevel="0" collapsed="false">
      <c r="A87" s="222" t="n">
        <v>2012</v>
      </c>
      <c r="B87" s="244" t="n">
        <v>81396676</v>
      </c>
      <c r="C87" s="244" t="n">
        <v>86387558</v>
      </c>
      <c r="D87" s="244" t="n">
        <v>26065887</v>
      </c>
      <c r="E87" s="244" t="n">
        <v>7207254</v>
      </c>
      <c r="F87" s="224" t="n">
        <f aca="false">SUM(B87:E87)</f>
        <v>201057375</v>
      </c>
    </row>
    <row r="88" customFormat="false" ht="12" hidden="false" customHeight="false" outlineLevel="0" collapsed="false">
      <c r="A88" s="236" t="n">
        <v>2013</v>
      </c>
      <c r="B88" s="245" t="n">
        <v>64626406</v>
      </c>
      <c r="C88" s="245" t="n">
        <v>103188408</v>
      </c>
      <c r="D88" s="245" t="n">
        <v>14305700</v>
      </c>
      <c r="E88" s="245" t="n">
        <v>8943220</v>
      </c>
      <c r="F88" s="246" t="n">
        <f aca="false">SUM(B88:E88)</f>
        <v>191063734</v>
      </c>
    </row>
    <row r="89" customFormat="false" ht="12" hidden="false" customHeight="false" outlineLevel="0" collapsed="false">
      <c r="A89" s="247" t="n">
        <v>2014</v>
      </c>
      <c r="B89" s="248" t="n">
        <v>91437577</v>
      </c>
      <c r="C89" s="248" t="n">
        <v>92332727</v>
      </c>
      <c r="D89" s="248" t="n">
        <v>12058549</v>
      </c>
      <c r="E89" s="248" t="n">
        <v>9857064</v>
      </c>
      <c r="F89" s="246" t="n">
        <f aca="false">SUM(B89:E89)</f>
        <v>205685917</v>
      </c>
    </row>
    <row r="90" customFormat="false" ht="12" hidden="false" customHeight="false" outlineLevel="0" collapsed="false">
      <c r="A90" s="236" t="n">
        <v>2015</v>
      </c>
      <c r="B90" s="245" t="n">
        <v>72103538</v>
      </c>
      <c r="C90" s="245" t="n">
        <v>103513101</v>
      </c>
      <c r="D90" s="245" t="n">
        <v>19619120</v>
      </c>
      <c r="E90" s="245" t="n">
        <v>7008361</v>
      </c>
      <c r="F90" s="246" t="n">
        <f aca="false">SUM(B90:E90)</f>
        <v>202244120</v>
      </c>
    </row>
    <row r="91" customFormat="false" ht="12" hidden="false" customHeight="false" outlineLevel="0" collapsed="false">
      <c r="A91" s="247" t="n">
        <v>2016</v>
      </c>
      <c r="B91" s="248" t="n">
        <v>75552533</v>
      </c>
      <c r="C91" s="248" t="n">
        <v>111009691</v>
      </c>
      <c r="D91" s="248" t="n">
        <v>19306064</v>
      </c>
      <c r="E91" s="248" t="n">
        <v>3851993</v>
      </c>
      <c r="F91" s="246" t="n">
        <f aca="false">SUM(B91:E91)</f>
        <v>209720281</v>
      </c>
    </row>
    <row r="92" customFormat="false" ht="12" hidden="false" customHeight="false" outlineLevel="0" collapsed="false">
      <c r="A92" s="236" t="n">
        <v>2017</v>
      </c>
      <c r="B92" s="245" t="n">
        <v>77123390</v>
      </c>
      <c r="C92" s="245" t="n">
        <v>99382842</v>
      </c>
      <c r="D92" s="245" t="n">
        <v>23739080</v>
      </c>
      <c r="E92" s="245" t="n">
        <v>5624338</v>
      </c>
      <c r="F92" s="246" t="n">
        <f aca="false">SUM(B92:E92)</f>
        <v>205869650</v>
      </c>
    </row>
    <row r="93" customFormat="false" ht="12" hidden="false" customHeight="false" outlineLevel="0" collapsed="false">
      <c r="A93" s="247" t="n">
        <v>2018</v>
      </c>
      <c r="B93" s="248" t="n">
        <v>77846966</v>
      </c>
      <c r="C93" s="248" t="n">
        <v>87970778</v>
      </c>
      <c r="D93" s="248" t="n">
        <v>27184507</v>
      </c>
      <c r="E93" s="248" t="n">
        <v>4186574</v>
      </c>
      <c r="F93" s="246" t="n">
        <f aca="false">SUM(B93:E93)</f>
        <v>197188825</v>
      </c>
    </row>
    <row r="94" customFormat="false" ht="12" hidden="false" customHeight="false" outlineLevel="0" collapsed="false">
      <c r="A94" s="236" t="n">
        <v>2019</v>
      </c>
      <c r="B94" s="245" t="n">
        <v>72815250</v>
      </c>
      <c r="C94" s="245" t="n">
        <v>113211781</v>
      </c>
      <c r="D94" s="245" t="n">
        <v>17173057</v>
      </c>
      <c r="E94" s="245" t="n">
        <v>6158306</v>
      </c>
      <c r="F94" s="246" t="n">
        <f aca="false">SUM(B94:E94)</f>
        <v>209358394</v>
      </c>
    </row>
    <row r="95" customFormat="false" ht="12" hidden="false" customHeight="false" outlineLevel="0" collapsed="false">
      <c r="A95" s="247" t="n">
        <v>2020</v>
      </c>
      <c r="B95" s="248" t="n">
        <v>28663486</v>
      </c>
      <c r="C95" s="248" t="n">
        <v>26502118</v>
      </c>
      <c r="D95" s="248" t="n">
        <v>5925320</v>
      </c>
      <c r="E95" s="248" t="n">
        <v>2672019</v>
      </c>
      <c r="F95" s="246" t="n">
        <f aca="false">SUM(B95:E95)</f>
        <v>63762943</v>
      </c>
    </row>
    <row r="96" customFormat="false" ht="12" hidden="false" customHeight="false" outlineLevel="0" collapsed="false">
      <c r="A96" s="247" t="n">
        <v>2021</v>
      </c>
      <c r="B96" s="248" t="n">
        <v>38075486</v>
      </c>
      <c r="C96" s="248" t="n">
        <v>40304627</v>
      </c>
      <c r="D96" s="248" t="n">
        <v>13073782</v>
      </c>
      <c r="E96" s="248" t="n">
        <v>2258274</v>
      </c>
      <c r="F96" s="246" t="n">
        <f aca="false">SUM(B96:E96)</f>
        <v>93712169</v>
      </c>
    </row>
    <row r="97" customFormat="false" ht="12" hidden="false" customHeight="false" outlineLevel="0" collapsed="false">
      <c r="A97" s="247" t="n">
        <v>2022</v>
      </c>
      <c r="B97" s="248" t="n">
        <v>60949063</v>
      </c>
      <c r="C97" s="248" t="n">
        <v>61225167</v>
      </c>
      <c r="D97" s="248" t="n">
        <v>18542408</v>
      </c>
      <c r="E97" s="248" t="n">
        <v>7825380</v>
      </c>
      <c r="F97" s="246" t="n">
        <f aca="false">SUM(B97:E97)</f>
        <v>148542018</v>
      </c>
    </row>
    <row r="98" customFormat="false" ht="12" hidden="false" customHeight="false" outlineLevel="0" collapsed="false">
      <c r="A98" s="247" t="n">
        <v>2023</v>
      </c>
      <c r="B98" s="248" t="n">
        <v>70612494</v>
      </c>
      <c r="C98" s="248" t="n">
        <v>74123620</v>
      </c>
      <c r="D98" s="248" t="n">
        <v>22870790</v>
      </c>
      <c r="E98" s="248" t="n">
        <v>8800021</v>
      </c>
      <c r="F98" s="246" t="n">
        <f aca="false">SUM(B98:E98)</f>
        <v>176406925</v>
      </c>
    </row>
    <row r="101" s="226" customFormat="true" ht="12" hidden="false" customHeight="false" outlineLevel="0" collapsed="false">
      <c r="A101" s="218" t="s">
        <v>150</v>
      </c>
      <c r="B101" s="205" t="s">
        <v>143</v>
      </c>
      <c r="C101" s="205" t="s">
        <v>144</v>
      </c>
      <c r="D101" s="205" t="s">
        <v>149</v>
      </c>
      <c r="E101" s="205" t="s">
        <v>145</v>
      </c>
      <c r="F101" s="205" t="s">
        <v>65</v>
      </c>
      <c r="G101" s="225"/>
    </row>
    <row r="102" s="226" customFormat="true" ht="12" hidden="false" customHeight="false" outlineLevel="0" collapsed="false">
      <c r="A102" s="222" t="n">
        <v>1980</v>
      </c>
      <c r="B102" s="249" t="n">
        <v>206279695.162945</v>
      </c>
      <c r="C102" s="249" t="n">
        <v>158451621.066625</v>
      </c>
      <c r="D102" s="249" t="n">
        <v>50513955.945283</v>
      </c>
      <c r="E102" s="249" t="n">
        <v>15477275.1872455</v>
      </c>
      <c r="F102" s="250" t="n">
        <f aca="false">B102+C102+D102+E102</f>
        <v>430722547.362098</v>
      </c>
      <c r="G102" s="251"/>
    </row>
    <row r="103" s="226" customFormat="true" ht="12" hidden="false" customHeight="false" outlineLevel="0" collapsed="false">
      <c r="A103" s="222" t="n">
        <v>1981</v>
      </c>
      <c r="B103" s="249" t="n">
        <v>268131081.762981</v>
      </c>
      <c r="C103" s="249" t="n">
        <v>165684305.526124</v>
      </c>
      <c r="D103" s="249" t="n">
        <v>78624139.9969815</v>
      </c>
      <c r="E103" s="249" t="n">
        <v>16878476.7903994</v>
      </c>
      <c r="F103" s="250" t="n">
        <f aca="false">B103+C103+D103+E103</f>
        <v>529318004.076487</v>
      </c>
      <c r="G103" s="251"/>
    </row>
    <row r="104" s="226" customFormat="true" ht="12" hidden="false" customHeight="false" outlineLevel="0" collapsed="false">
      <c r="A104" s="222" t="n">
        <v>1982</v>
      </c>
      <c r="B104" s="249" t="n">
        <v>339272238.881512</v>
      </c>
      <c r="C104" s="249" t="n">
        <v>193309180.327369</v>
      </c>
      <c r="D104" s="249" t="n">
        <v>60730948.5225404</v>
      </c>
      <c r="E104" s="249" t="n">
        <v>37399538.6892738</v>
      </c>
      <c r="F104" s="250" t="n">
        <f aca="false">B104+C104+D104+E104</f>
        <v>630711906.420695</v>
      </c>
      <c r="G104" s="251"/>
    </row>
    <row r="105" s="226" customFormat="true" ht="12" hidden="false" customHeight="false" outlineLevel="0" collapsed="false">
      <c r="A105" s="222" t="n">
        <v>1983</v>
      </c>
      <c r="B105" s="249" t="n">
        <v>316340186.932985</v>
      </c>
      <c r="C105" s="249" t="n">
        <v>237367083.513096</v>
      </c>
      <c r="D105" s="249" t="n">
        <v>72015824.8177853</v>
      </c>
      <c r="E105" s="249" t="n">
        <v>45614690.5970971</v>
      </c>
      <c r="F105" s="250" t="n">
        <f aca="false">B105+C105+D105+E105</f>
        <v>671337785.860963</v>
      </c>
      <c r="G105" s="251"/>
    </row>
    <row r="106" s="226" customFormat="true" ht="12" hidden="false" customHeight="false" outlineLevel="0" collapsed="false">
      <c r="A106" s="222" t="n">
        <v>1984</v>
      </c>
      <c r="B106" s="249" t="n">
        <v>339107776.881716</v>
      </c>
      <c r="C106" s="249" t="n">
        <v>255202734.325573</v>
      </c>
      <c r="D106" s="249" t="n">
        <v>71588510.9847139</v>
      </c>
      <c r="E106" s="249" t="n">
        <v>16712170.3099441</v>
      </c>
      <c r="F106" s="250" t="n">
        <f aca="false">B106+C106+D106+E106</f>
        <v>682611192.501948</v>
      </c>
      <c r="G106" s="251"/>
    </row>
    <row r="107" s="226" customFormat="true" ht="12" hidden="false" customHeight="false" outlineLevel="0" collapsed="false">
      <c r="A107" s="222" t="n">
        <v>1985</v>
      </c>
      <c r="B107" s="249" t="n">
        <v>299167796.059803</v>
      </c>
      <c r="C107" s="249" t="n">
        <v>262373768.402502</v>
      </c>
      <c r="D107" s="249" t="n">
        <v>78126888.1954152</v>
      </c>
      <c r="E107" s="249" t="n">
        <v>26258384.0099275</v>
      </c>
      <c r="F107" s="250" t="n">
        <f aca="false">B107+C107+D107+E107</f>
        <v>665926836.667648</v>
      </c>
      <c r="G107" s="251"/>
    </row>
    <row r="108" s="226" customFormat="true" ht="12" hidden="false" customHeight="false" outlineLevel="0" collapsed="false">
      <c r="A108" s="222" t="n">
        <v>1986</v>
      </c>
      <c r="B108" s="249" t="n">
        <v>299841102.389333</v>
      </c>
      <c r="C108" s="249" t="n">
        <v>290477729.485317</v>
      </c>
      <c r="D108" s="249" t="n">
        <v>71339939.0508829</v>
      </c>
      <c r="E108" s="249" t="n">
        <v>14081483.3899173</v>
      </c>
      <c r="F108" s="250" t="n">
        <f aca="false">B108+C108+D108+E108</f>
        <v>675740254.315451</v>
      </c>
      <c r="G108" s="251"/>
    </row>
    <row r="109" s="226" customFormat="true" ht="12" hidden="false" customHeight="false" outlineLevel="0" collapsed="false">
      <c r="A109" s="222" t="n">
        <v>1987</v>
      </c>
      <c r="B109" s="249" t="n">
        <v>208788518.149818</v>
      </c>
      <c r="C109" s="249" t="n">
        <v>252638297.937212</v>
      </c>
      <c r="D109" s="249" t="n">
        <v>69333387.4019181</v>
      </c>
      <c r="E109" s="249" t="n">
        <v>46723229.1141035</v>
      </c>
      <c r="F109" s="250" t="n">
        <f aca="false">B109+C109+D109+E109</f>
        <v>577483432.603052</v>
      </c>
      <c r="G109" s="251"/>
    </row>
    <row r="110" s="226" customFormat="true" ht="12" hidden="false" customHeight="false" outlineLevel="0" collapsed="false">
      <c r="A110" s="222" t="n">
        <v>1988</v>
      </c>
      <c r="B110" s="249" t="n">
        <v>219197066.271112</v>
      </c>
      <c r="C110" s="249" t="n">
        <v>253157676.494039</v>
      </c>
      <c r="D110" s="249" t="n">
        <v>59052899.6565324</v>
      </c>
      <c r="E110" s="249" t="n">
        <v>22320117.1723146</v>
      </c>
      <c r="F110" s="250" t="n">
        <f aca="false">B110+C110+D110+E110</f>
        <v>553727759.593998</v>
      </c>
      <c r="G110" s="251"/>
    </row>
    <row r="111" s="226" customFormat="true" ht="12" hidden="false" customHeight="false" outlineLevel="0" collapsed="false">
      <c r="A111" s="222" t="n">
        <v>1989</v>
      </c>
      <c r="B111" s="249" t="n">
        <v>189471672.685862</v>
      </c>
      <c r="C111" s="249" t="n">
        <v>317511513.712027</v>
      </c>
      <c r="D111" s="249" t="n">
        <v>43476079.3771543</v>
      </c>
      <c r="E111" s="249" t="n">
        <v>10376505.4721575</v>
      </c>
      <c r="F111" s="250" t="n">
        <f aca="false">B111+C111+D111+E111</f>
        <v>560835771.247201</v>
      </c>
      <c r="G111" s="251"/>
    </row>
    <row r="112" s="226" customFormat="true" ht="12" hidden="false" customHeight="false" outlineLevel="0" collapsed="false">
      <c r="A112" s="222" t="n">
        <v>1990</v>
      </c>
      <c r="B112" s="223" t="n">
        <v>218068409.971995</v>
      </c>
      <c r="C112" s="249" t="n">
        <v>330280033.599763</v>
      </c>
      <c r="D112" s="249" t="n">
        <v>30694879.38996</v>
      </c>
      <c r="E112" s="249" t="n">
        <v>4244331.56441657</v>
      </c>
      <c r="F112" s="250" t="n">
        <f aca="false">B112+C112+D112+E112</f>
        <v>583287654.526135</v>
      </c>
      <c r="G112" s="251"/>
    </row>
    <row r="113" s="226" customFormat="true" ht="12" hidden="false" customHeight="false" outlineLevel="0" collapsed="false">
      <c r="A113" s="222" t="n">
        <v>1991</v>
      </c>
      <c r="B113" s="249" t="n">
        <v>178059003.867632</v>
      </c>
      <c r="C113" s="249" t="n">
        <v>347572630.523037</v>
      </c>
      <c r="D113" s="249" t="n">
        <v>58364734.1212915</v>
      </c>
      <c r="E113" s="249" t="n">
        <v>7691958.61923876</v>
      </c>
      <c r="F113" s="250" t="n">
        <f aca="false">B113+C113+D113+E113</f>
        <v>591688327.131199</v>
      </c>
      <c r="G113" s="251"/>
    </row>
    <row r="114" s="226" customFormat="true" ht="12" hidden="false" customHeight="false" outlineLevel="0" collapsed="false">
      <c r="A114" s="222" t="n">
        <v>1992</v>
      </c>
      <c r="B114" s="249" t="n">
        <v>210912056.587873</v>
      </c>
      <c r="C114" s="249" t="n">
        <v>350505368.625997</v>
      </c>
      <c r="D114" s="249" t="n">
        <v>25695483.8503134</v>
      </c>
      <c r="E114" s="249" t="n">
        <v>13710772.9622521</v>
      </c>
      <c r="F114" s="250" t="n">
        <f aca="false">B114+C114+D114+E114</f>
        <v>600823682.026435</v>
      </c>
      <c r="G114" s="251"/>
    </row>
    <row r="115" s="226" customFormat="true" ht="12" hidden="false" customHeight="false" outlineLevel="0" collapsed="false">
      <c r="A115" s="222" t="n">
        <v>1993</v>
      </c>
      <c r="B115" s="249" t="n">
        <v>239740409.813448</v>
      </c>
      <c r="C115" s="249" t="n">
        <v>397115100.529523</v>
      </c>
      <c r="D115" s="249" t="n">
        <v>28316393.1477216</v>
      </c>
      <c r="E115" s="249" t="n">
        <v>23748406.8315454</v>
      </c>
      <c r="F115" s="250" t="n">
        <f aca="false">B115+C115+D115+E115</f>
        <v>688920310.322238</v>
      </c>
      <c r="G115" s="251"/>
    </row>
    <row r="116" s="226" customFormat="true" ht="12" hidden="false" customHeight="false" outlineLevel="0" collapsed="false">
      <c r="A116" s="222" t="n">
        <v>1994</v>
      </c>
      <c r="B116" s="249" t="n">
        <v>184838627.684437</v>
      </c>
      <c r="C116" s="249" t="n">
        <v>400397421.929771</v>
      </c>
      <c r="D116" s="249" t="n">
        <v>55967076.9577884</v>
      </c>
      <c r="E116" s="249" t="n">
        <v>12316044.3443701</v>
      </c>
      <c r="F116" s="250" t="n">
        <f aca="false">B116+C116+D116+E116</f>
        <v>653519170.916367</v>
      </c>
      <c r="G116" s="251"/>
    </row>
    <row r="117" s="226" customFormat="true" ht="12" hidden="false" customHeight="false" outlineLevel="0" collapsed="false">
      <c r="A117" s="222" t="n">
        <v>1995</v>
      </c>
      <c r="B117" s="249" t="n">
        <v>243249678.866145</v>
      </c>
      <c r="C117" s="249" t="n">
        <v>372717120.78933</v>
      </c>
      <c r="D117" s="249" t="n">
        <v>57743949.9845264</v>
      </c>
      <c r="E117" s="249" t="n">
        <v>16415775.4243037</v>
      </c>
      <c r="F117" s="250" t="n">
        <f aca="false">B117+C117+D117+E117</f>
        <v>690126525.064305</v>
      </c>
      <c r="G117" s="251"/>
    </row>
    <row r="118" s="226" customFormat="true" ht="12" hidden="false" customHeight="false" outlineLevel="0" collapsed="false">
      <c r="A118" s="222" t="n">
        <v>1996</v>
      </c>
      <c r="B118" s="249" t="n">
        <v>270924360.943401</v>
      </c>
      <c r="C118" s="249" t="n">
        <v>396844704.908479</v>
      </c>
      <c r="D118" s="249" t="n">
        <v>43482203.9824636</v>
      </c>
      <c r="E118" s="249" t="n">
        <v>14727100.8515394</v>
      </c>
      <c r="F118" s="250" t="n">
        <f aca="false">B118+C118+D118+E118</f>
        <v>725978370.685883</v>
      </c>
      <c r="G118" s="251"/>
    </row>
    <row r="119" s="256" customFormat="true" ht="12" hidden="false" customHeight="false" outlineLevel="0" collapsed="false">
      <c r="A119" s="252" t="n">
        <v>1997</v>
      </c>
      <c r="B119" s="253" t="n">
        <v>273321045.54</v>
      </c>
      <c r="C119" s="253" t="n">
        <v>413945668.83</v>
      </c>
      <c r="D119" s="253" t="n">
        <v>80260328.71</v>
      </c>
      <c r="E119" s="253" t="n">
        <v>22644028.15</v>
      </c>
      <c r="F119" s="254" t="n">
        <f aca="false">B119+C119+D119+E119</f>
        <v>790171071.23</v>
      </c>
      <c r="G119" s="255"/>
    </row>
    <row r="120" s="256" customFormat="true" ht="12" hidden="false" customHeight="false" outlineLevel="0" collapsed="false">
      <c r="A120" s="252" t="n">
        <v>1998</v>
      </c>
      <c r="B120" s="253" t="n">
        <v>251187333.82</v>
      </c>
      <c r="C120" s="253" t="n">
        <v>584698446.62</v>
      </c>
      <c r="D120" s="253" t="n">
        <v>70760450.9</v>
      </c>
      <c r="E120" s="253" t="n">
        <v>10379783.87</v>
      </c>
      <c r="F120" s="254" t="n">
        <f aca="false">B120+C120+D120+E120</f>
        <v>917026015.21</v>
      </c>
      <c r="G120" s="255"/>
    </row>
    <row r="121" s="256" customFormat="true" ht="12" hidden="false" customHeight="false" outlineLevel="0" collapsed="false">
      <c r="A121" s="252" t="n">
        <v>1999</v>
      </c>
      <c r="B121" s="253" t="n">
        <v>268199478.33</v>
      </c>
      <c r="C121" s="253" t="n">
        <v>448040581.26</v>
      </c>
      <c r="D121" s="253" t="n">
        <v>91746072.42</v>
      </c>
      <c r="E121" s="253" t="n">
        <v>15979806.76</v>
      </c>
      <c r="F121" s="254" t="n">
        <f aca="false">B121+C121+D121+E121</f>
        <v>823965938.77</v>
      </c>
      <c r="G121" s="255"/>
    </row>
    <row r="122" s="226" customFormat="true" ht="12" hidden="false" customHeight="false" outlineLevel="0" collapsed="false">
      <c r="A122" s="222" t="n">
        <v>2000</v>
      </c>
      <c r="B122" s="249" t="n">
        <v>251611972.57</v>
      </c>
      <c r="C122" s="249" t="n">
        <v>564652018.82</v>
      </c>
      <c r="D122" s="249" t="n">
        <v>54101784.24</v>
      </c>
      <c r="E122" s="249" t="n">
        <v>23585369.79</v>
      </c>
      <c r="F122" s="250" t="n">
        <f aca="false">B122+C122+D122+E122</f>
        <v>893951145.42</v>
      </c>
      <c r="G122" s="251"/>
    </row>
    <row r="123" s="226" customFormat="true" ht="12" hidden="false" customHeight="false" outlineLevel="0" collapsed="false">
      <c r="A123" s="222" t="n">
        <v>2001</v>
      </c>
      <c r="B123" s="249" t="n">
        <v>423032345.87</v>
      </c>
      <c r="C123" s="249" t="n">
        <v>476097768.29</v>
      </c>
      <c r="D123" s="249" t="n">
        <v>76832307.52</v>
      </c>
      <c r="E123" s="249" t="n">
        <v>45045017.83</v>
      </c>
      <c r="F123" s="250" t="n">
        <f aca="false">B123+C123+D123+E123</f>
        <v>1021007439.51</v>
      </c>
      <c r="G123" s="251"/>
    </row>
    <row r="124" s="226" customFormat="true" ht="12" hidden="false" customHeight="false" outlineLevel="0" collapsed="false">
      <c r="A124" s="222" t="n">
        <v>2002</v>
      </c>
      <c r="B124" s="249" t="n">
        <v>356440003.19</v>
      </c>
      <c r="C124" s="249" t="n">
        <v>517391924.1</v>
      </c>
      <c r="D124" s="249" t="n">
        <v>86071765.71</v>
      </c>
      <c r="E124" s="249" t="n">
        <v>70105173.43</v>
      </c>
      <c r="F124" s="250" t="n">
        <f aca="false">B124+C124+D124+E124</f>
        <v>1030008866.43</v>
      </c>
      <c r="G124" s="251"/>
    </row>
    <row r="125" s="226" customFormat="true" ht="12" hidden="false" customHeight="false" outlineLevel="0" collapsed="false">
      <c r="A125" s="222" t="n">
        <v>2003</v>
      </c>
      <c r="B125" s="249" t="n">
        <v>344370795.53</v>
      </c>
      <c r="C125" s="249" t="n">
        <v>526582833.54</v>
      </c>
      <c r="D125" s="249" t="n">
        <v>52427520.44</v>
      </c>
      <c r="E125" s="249" t="n">
        <v>72725167.16</v>
      </c>
      <c r="F125" s="250" t="n">
        <f aca="false">B125+C125+D125+E125</f>
        <v>996106316.67</v>
      </c>
      <c r="G125" s="251"/>
    </row>
    <row r="126" s="226" customFormat="true" ht="12" hidden="false" customHeight="false" outlineLevel="0" collapsed="false">
      <c r="A126" s="222" t="n">
        <v>2004</v>
      </c>
      <c r="B126" s="249" t="n">
        <v>435251038.75</v>
      </c>
      <c r="C126" s="249" t="n">
        <v>549422588.79</v>
      </c>
      <c r="D126" s="249" t="n">
        <v>106508389</v>
      </c>
      <c r="E126" s="249" t="n">
        <v>43107508.34</v>
      </c>
      <c r="F126" s="250" t="n">
        <f aca="false">B126+C126+D126+E126</f>
        <v>1134289524.88</v>
      </c>
      <c r="G126" s="251"/>
    </row>
    <row r="127" s="226" customFormat="true" ht="12" hidden="false" customHeight="false" outlineLevel="0" collapsed="false">
      <c r="A127" s="222" t="n">
        <v>2005</v>
      </c>
      <c r="B127" s="249" t="n">
        <v>373907267.01</v>
      </c>
      <c r="C127" s="249" t="n">
        <v>477216840.42</v>
      </c>
      <c r="D127" s="249" t="n">
        <v>159561174.32</v>
      </c>
      <c r="E127" s="249" t="n">
        <v>15803935.21</v>
      </c>
      <c r="F127" s="250" t="n">
        <f aca="false">B127+C127+D127+E127</f>
        <v>1026489216.96</v>
      </c>
      <c r="G127" s="251"/>
    </row>
    <row r="128" s="226" customFormat="true" ht="12" hidden="false" customHeight="false" outlineLevel="0" collapsed="false">
      <c r="A128" s="236" t="n">
        <v>2006</v>
      </c>
      <c r="B128" s="249" t="n">
        <v>497330325.69</v>
      </c>
      <c r="C128" s="249" t="n">
        <v>498999527.14</v>
      </c>
      <c r="D128" s="249" t="n">
        <v>97623040.89</v>
      </c>
      <c r="E128" s="249" t="n">
        <v>21484756.8</v>
      </c>
      <c r="F128" s="250" t="n">
        <f aca="false">B128+C128+D128+E128</f>
        <v>1115437650.52</v>
      </c>
      <c r="G128" s="251"/>
    </row>
    <row r="129" s="226" customFormat="true" ht="12" hidden="false" customHeight="false" outlineLevel="0" collapsed="false">
      <c r="A129" s="222" t="n">
        <v>2007</v>
      </c>
      <c r="B129" s="249" t="n">
        <v>380920873.03</v>
      </c>
      <c r="C129" s="249" t="n">
        <v>529903050.63</v>
      </c>
      <c r="D129" s="249" t="n">
        <v>127158448.72</v>
      </c>
      <c r="E129" s="249" t="n">
        <v>16369108.15</v>
      </c>
      <c r="F129" s="250" t="n">
        <f aca="false">B129+C129+D129+E129</f>
        <v>1054351480.53</v>
      </c>
      <c r="G129" s="251"/>
    </row>
    <row r="130" s="226" customFormat="true" ht="12" hidden="false" customHeight="false" outlineLevel="0" collapsed="false">
      <c r="A130" s="222" t="n">
        <v>2008</v>
      </c>
      <c r="B130" s="249" t="n">
        <v>514344625.1</v>
      </c>
      <c r="C130" s="249" t="n">
        <v>498778718.27</v>
      </c>
      <c r="D130" s="249" t="n">
        <v>104008445.78</v>
      </c>
      <c r="E130" s="249" t="n">
        <v>17296261.06</v>
      </c>
      <c r="F130" s="250" t="n">
        <f aca="false">B130+C130+D130+E130</f>
        <v>1134428050.21</v>
      </c>
      <c r="G130" s="251"/>
    </row>
    <row r="131" s="226" customFormat="true" ht="12" hidden="false" customHeight="false" outlineLevel="0" collapsed="false">
      <c r="A131" s="222" t="n">
        <v>2009</v>
      </c>
      <c r="B131" s="249" t="n">
        <v>437676340.35</v>
      </c>
      <c r="C131" s="249" t="n">
        <v>635464389.1</v>
      </c>
      <c r="D131" s="249" t="n">
        <v>116116034.55</v>
      </c>
      <c r="E131" s="249" t="n">
        <v>37561500.5</v>
      </c>
      <c r="F131" s="250" t="n">
        <f aca="false">B131+C131+D131+E131</f>
        <v>1226818264.5</v>
      </c>
      <c r="G131" s="251"/>
    </row>
    <row r="132" s="226" customFormat="true" ht="12" hidden="false" customHeight="false" outlineLevel="0" collapsed="false">
      <c r="A132" s="222" t="n">
        <v>2010</v>
      </c>
      <c r="B132" s="249" t="n">
        <v>441613945.75</v>
      </c>
      <c r="C132" s="249" t="n">
        <v>651690625.63</v>
      </c>
      <c r="D132" s="249" t="n">
        <v>189511292</v>
      </c>
      <c r="E132" s="249" t="n">
        <v>15774524.66</v>
      </c>
      <c r="F132" s="250" t="n">
        <f aca="false">B132+C132+D132+E132</f>
        <v>1298590388.04</v>
      </c>
      <c r="G132" s="251"/>
    </row>
    <row r="133" customFormat="false" ht="12" hidden="false" customHeight="false" outlineLevel="0" collapsed="false">
      <c r="A133" s="222" t="n">
        <v>2011</v>
      </c>
      <c r="B133" s="249" t="n">
        <v>540054203.27</v>
      </c>
      <c r="C133" s="249" t="n">
        <v>646368783.98</v>
      </c>
      <c r="D133" s="249" t="n">
        <v>144285449.22</v>
      </c>
      <c r="E133" s="249" t="n">
        <v>26195496.73</v>
      </c>
      <c r="F133" s="250" t="n">
        <f aca="false">B133+C133+D133+E133</f>
        <v>1356903933.2</v>
      </c>
    </row>
    <row r="134" customFormat="false" ht="12" hidden="false" customHeight="false" outlineLevel="0" collapsed="false">
      <c r="A134" s="222" t="n">
        <v>2012</v>
      </c>
      <c r="B134" s="249" t="n">
        <v>502646324.95</v>
      </c>
      <c r="C134" s="249" t="n">
        <v>575423948.67</v>
      </c>
      <c r="D134" s="249" t="n">
        <v>165280379.49</v>
      </c>
      <c r="E134" s="249" t="n">
        <v>45439559.81</v>
      </c>
      <c r="F134" s="250" t="n">
        <f aca="false">B134+C134+D134+E134</f>
        <v>1288790212.92</v>
      </c>
    </row>
    <row r="135" customFormat="false" ht="12" hidden="false" customHeight="false" outlineLevel="0" collapsed="false">
      <c r="A135" s="236" t="n">
        <v>2013</v>
      </c>
      <c r="B135" s="257" t="n">
        <v>393335563.45</v>
      </c>
      <c r="C135" s="257" t="n">
        <v>685772681.52</v>
      </c>
      <c r="D135" s="257" t="n">
        <v>95357910.69</v>
      </c>
      <c r="E135" s="257" t="n">
        <v>58223296.55</v>
      </c>
      <c r="F135" s="258" t="n">
        <f aca="false">B135+C135+D135+E135</f>
        <v>1232689452.21</v>
      </c>
    </row>
    <row r="136" customFormat="false" ht="12" hidden="false" customHeight="false" outlineLevel="0" collapsed="false">
      <c r="A136" s="247" t="n">
        <v>2014</v>
      </c>
      <c r="B136" s="259" t="n">
        <v>564038997.08</v>
      </c>
      <c r="C136" s="259" t="n">
        <v>606888388.33</v>
      </c>
      <c r="D136" s="259" t="n">
        <v>71478992.63</v>
      </c>
      <c r="E136" s="259" t="n">
        <v>64959307.29</v>
      </c>
      <c r="F136" s="258" t="n">
        <f aca="false">B136+C136+D136+E136</f>
        <v>1307365685.33</v>
      </c>
    </row>
    <row r="137" customFormat="false" ht="12" hidden="false" customHeight="false" outlineLevel="0" collapsed="false">
      <c r="A137" s="236" t="n">
        <v>2015</v>
      </c>
      <c r="B137" s="257" t="n">
        <v>442936619.41</v>
      </c>
      <c r="C137" s="257" t="n">
        <v>698970390.75</v>
      </c>
      <c r="D137" s="257" t="n">
        <v>122447860.95</v>
      </c>
      <c r="E137" s="257" t="n">
        <v>45378222.31</v>
      </c>
      <c r="F137" s="258" t="n">
        <f aca="false">B137+C137+D137+E137</f>
        <v>1309733093.42</v>
      </c>
    </row>
    <row r="138" customFormat="false" ht="12" hidden="false" customHeight="false" outlineLevel="0" collapsed="false">
      <c r="A138" s="247" t="n">
        <v>2016</v>
      </c>
      <c r="B138" s="259" t="n">
        <v>471365526.74</v>
      </c>
      <c r="C138" s="259" t="n">
        <v>747928351.86</v>
      </c>
      <c r="D138" s="259" t="n">
        <v>125851762.23</v>
      </c>
      <c r="E138" s="259" t="n">
        <v>21209154.94</v>
      </c>
      <c r="F138" s="258" t="n">
        <f aca="false">B138+C138+D138+E138</f>
        <v>1366354795.77</v>
      </c>
    </row>
    <row r="139" customFormat="false" ht="12" hidden="false" customHeight="false" outlineLevel="0" collapsed="false">
      <c r="A139" s="236" t="n">
        <v>2017</v>
      </c>
      <c r="B139" s="257" t="n">
        <v>491865874.4</v>
      </c>
      <c r="C139" s="257" t="n">
        <v>675186781.06</v>
      </c>
      <c r="D139" s="257" t="n">
        <v>157487574.7</v>
      </c>
      <c r="E139" s="257" t="n">
        <v>33317360.97</v>
      </c>
      <c r="F139" s="258" t="n">
        <f aca="false">B139+C139+D139+E139</f>
        <v>1357857591.13</v>
      </c>
    </row>
    <row r="140" customFormat="false" ht="12" hidden="false" customHeight="false" outlineLevel="0" collapsed="false">
      <c r="A140" s="247" t="n">
        <v>2018</v>
      </c>
      <c r="B140" s="259" t="n">
        <v>493494562.54</v>
      </c>
      <c r="C140" s="259" t="n">
        <v>611045054.27</v>
      </c>
      <c r="D140" s="259" t="n">
        <v>182140340.09</v>
      </c>
      <c r="E140" s="259" t="n">
        <v>23992690.95</v>
      </c>
      <c r="F140" s="258" t="n">
        <f aca="false">B140+C140+D140+E140</f>
        <v>1310672647.85</v>
      </c>
    </row>
    <row r="141" customFormat="false" ht="12" hidden="false" customHeight="false" outlineLevel="0" collapsed="false">
      <c r="A141" s="236" t="n">
        <v>2019</v>
      </c>
      <c r="B141" s="257" t="n">
        <v>467678028.19</v>
      </c>
      <c r="C141" s="257" t="n">
        <v>808467133.97</v>
      </c>
      <c r="D141" s="257" t="n">
        <v>108885217.44</v>
      </c>
      <c r="E141" s="257" t="n">
        <v>37648096.45</v>
      </c>
      <c r="F141" s="258" t="n">
        <f aca="false">B141+C141+D141+E141</f>
        <v>1422678476.05</v>
      </c>
    </row>
    <row r="142" customFormat="false" ht="12" hidden="false" customHeight="false" outlineLevel="0" collapsed="false">
      <c r="A142" s="247" t="n">
        <v>2020</v>
      </c>
      <c r="B142" s="259" t="n">
        <v>180709194.15</v>
      </c>
      <c r="C142" s="259" t="n">
        <v>185436369.22</v>
      </c>
      <c r="D142" s="259" t="n">
        <v>41190166.06</v>
      </c>
      <c r="E142" s="259" t="n">
        <v>16626953.24</v>
      </c>
      <c r="F142" s="258" t="n">
        <f aca="false">B142+C142+D142+E142</f>
        <v>423962682.67</v>
      </c>
    </row>
    <row r="143" customFormat="false" ht="12" hidden="false" customHeight="false" outlineLevel="0" collapsed="false">
      <c r="A143" s="247" t="n">
        <v>2021</v>
      </c>
      <c r="B143" s="259" t="n">
        <v>256488446.76</v>
      </c>
      <c r="C143" s="259" t="n">
        <v>295950942.85</v>
      </c>
      <c r="D143" s="259" t="n">
        <v>96879726.48</v>
      </c>
      <c r="E143" s="259" t="n">
        <v>14609340.61</v>
      </c>
      <c r="F143" s="258" t="n">
        <f aca="false">B143+C143+D143+E143</f>
        <v>663928456.7</v>
      </c>
    </row>
    <row r="144" customFormat="false" ht="12" hidden="false" customHeight="false" outlineLevel="0" collapsed="false">
      <c r="A144" s="247" t="n">
        <v>2022</v>
      </c>
      <c r="B144" s="259" t="n">
        <v>398571032.13</v>
      </c>
      <c r="C144" s="259" t="n">
        <v>488803989.54</v>
      </c>
      <c r="D144" s="259" t="n">
        <v>134467898.54</v>
      </c>
      <c r="E144" s="259" t="n">
        <v>53091204.66</v>
      </c>
      <c r="F144" s="258" t="n">
        <f aca="false">B144+C144+D144+E144</f>
        <v>1074934124.87</v>
      </c>
    </row>
    <row r="145" customFormat="false" ht="12" hidden="false" customHeight="false" outlineLevel="0" collapsed="false">
      <c r="A145" s="247" t="n">
        <v>2023</v>
      </c>
      <c r="B145" s="259" t="n">
        <v>481862334.76</v>
      </c>
      <c r="C145" s="259" t="n">
        <v>597698305.22</v>
      </c>
      <c r="D145" s="259" t="n">
        <v>167912271.47</v>
      </c>
      <c r="E145" s="259" t="n">
        <v>64072993.89</v>
      </c>
      <c r="F145" s="258" t="n">
        <f aca="false">B145+C145+D145+E145</f>
        <v>1311545905.34</v>
      </c>
    </row>
    <row r="148" s="226" customFormat="true" ht="12" hidden="false" customHeight="false" outlineLevel="0" collapsed="false">
      <c r="A148" s="218" t="s">
        <v>122</v>
      </c>
      <c r="B148" s="205" t="s">
        <v>143</v>
      </c>
      <c r="C148" s="205" t="s">
        <v>144</v>
      </c>
      <c r="D148" s="205" t="s">
        <v>149</v>
      </c>
      <c r="E148" s="205" t="s">
        <v>145</v>
      </c>
      <c r="F148" s="205" t="s">
        <v>65</v>
      </c>
      <c r="G148" s="225"/>
    </row>
    <row r="149" s="226" customFormat="true" ht="12" hidden="false" customHeight="false" outlineLevel="0" collapsed="false">
      <c r="A149" s="222" t="n">
        <v>1980</v>
      </c>
      <c r="B149" s="260"/>
      <c r="C149" s="260"/>
      <c r="D149" s="260"/>
      <c r="E149" s="260"/>
      <c r="F149" s="261"/>
      <c r="G149" s="251"/>
    </row>
    <row r="150" s="226" customFormat="true" ht="12" hidden="false" customHeight="false" outlineLevel="0" collapsed="false">
      <c r="A150" s="222" t="n">
        <v>1981</v>
      </c>
      <c r="B150" s="260"/>
      <c r="C150" s="260"/>
      <c r="D150" s="260"/>
      <c r="E150" s="260"/>
      <c r="F150" s="261"/>
      <c r="G150" s="251"/>
    </row>
    <row r="151" s="226" customFormat="true" ht="12" hidden="false" customHeight="false" outlineLevel="0" collapsed="false">
      <c r="A151" s="222" t="n">
        <v>1982</v>
      </c>
      <c r="B151" s="260"/>
      <c r="C151" s="260"/>
      <c r="D151" s="260"/>
      <c r="E151" s="260"/>
      <c r="F151" s="261"/>
      <c r="G151" s="251"/>
    </row>
    <row r="152" s="226" customFormat="true" ht="12" hidden="false" customHeight="false" outlineLevel="0" collapsed="false">
      <c r="A152" s="222" t="n">
        <v>1983</v>
      </c>
      <c r="B152" s="260"/>
      <c r="C152" s="260"/>
      <c r="D152" s="260"/>
      <c r="E152" s="260"/>
      <c r="F152" s="261"/>
      <c r="G152" s="251"/>
    </row>
    <row r="153" s="226" customFormat="true" ht="12" hidden="false" customHeight="false" outlineLevel="0" collapsed="false">
      <c r="A153" s="222" t="n">
        <v>1984</v>
      </c>
      <c r="B153" s="260"/>
      <c r="C153" s="260"/>
      <c r="D153" s="260"/>
      <c r="E153" s="260"/>
      <c r="F153" s="261"/>
      <c r="G153" s="251"/>
    </row>
    <row r="154" s="226" customFormat="true" ht="12" hidden="false" customHeight="false" outlineLevel="0" collapsed="false">
      <c r="A154" s="222" t="n">
        <v>1985</v>
      </c>
      <c r="B154" s="260"/>
      <c r="C154" s="260"/>
      <c r="D154" s="260"/>
      <c r="E154" s="260"/>
      <c r="F154" s="261"/>
      <c r="G154" s="251"/>
    </row>
    <row r="155" s="226" customFormat="true" ht="12" hidden="false" customHeight="false" outlineLevel="0" collapsed="false">
      <c r="A155" s="222" t="n">
        <v>1986</v>
      </c>
      <c r="B155" s="260"/>
      <c r="C155" s="260"/>
      <c r="D155" s="260"/>
      <c r="E155" s="260"/>
      <c r="F155" s="261"/>
      <c r="G155" s="251"/>
    </row>
    <row r="156" s="226" customFormat="true" ht="12" hidden="false" customHeight="false" outlineLevel="0" collapsed="false">
      <c r="A156" s="222" t="n">
        <v>1987</v>
      </c>
      <c r="B156" s="260"/>
      <c r="C156" s="260"/>
      <c r="D156" s="260"/>
      <c r="E156" s="260"/>
      <c r="F156" s="261"/>
      <c r="G156" s="251"/>
    </row>
    <row r="157" s="226" customFormat="true" ht="12" hidden="false" customHeight="false" outlineLevel="0" collapsed="false">
      <c r="A157" s="222" t="n">
        <v>1988</v>
      </c>
      <c r="B157" s="260"/>
      <c r="C157" s="260"/>
      <c r="D157" s="260"/>
      <c r="E157" s="260"/>
      <c r="F157" s="261"/>
      <c r="G157" s="251"/>
    </row>
    <row r="158" s="226" customFormat="true" ht="12" hidden="false" customHeight="false" outlineLevel="0" collapsed="false">
      <c r="A158" s="222" t="n">
        <v>1989</v>
      </c>
      <c r="B158" s="260"/>
      <c r="C158" s="260"/>
      <c r="D158" s="260"/>
      <c r="E158" s="260"/>
      <c r="F158" s="261"/>
      <c r="G158" s="251"/>
    </row>
    <row r="159" s="226" customFormat="true" ht="12" hidden="false" customHeight="false" outlineLevel="0" collapsed="false">
      <c r="A159" s="222" t="n">
        <v>1990</v>
      </c>
      <c r="B159" s="262"/>
      <c r="C159" s="260"/>
      <c r="D159" s="260"/>
      <c r="E159" s="260"/>
      <c r="F159" s="261"/>
      <c r="G159" s="251"/>
    </row>
    <row r="160" s="226" customFormat="true" ht="12" hidden="false" customHeight="false" outlineLevel="0" collapsed="false">
      <c r="A160" s="222" t="n">
        <v>1991</v>
      </c>
      <c r="B160" s="260"/>
      <c r="C160" s="260"/>
      <c r="D160" s="260"/>
      <c r="E160" s="260"/>
      <c r="F160" s="261"/>
      <c r="G160" s="251"/>
    </row>
    <row r="161" s="226" customFormat="true" ht="12" hidden="false" customHeight="false" outlineLevel="0" collapsed="false">
      <c r="A161" s="222" t="n">
        <v>1992</v>
      </c>
      <c r="B161" s="260" t="n">
        <v>1218563</v>
      </c>
      <c r="C161" s="260" t="n">
        <v>1960562</v>
      </c>
      <c r="D161" s="260" t="n">
        <v>348491</v>
      </c>
      <c r="E161" s="260" t="n">
        <v>71375</v>
      </c>
      <c r="F161" s="261" t="n">
        <f aca="false">B161+C161+D161+E161</f>
        <v>3598991</v>
      </c>
      <c r="G161" s="251"/>
    </row>
    <row r="162" s="226" customFormat="true" ht="12" hidden="false" customHeight="false" outlineLevel="0" collapsed="false">
      <c r="A162" s="222" t="n">
        <v>1993</v>
      </c>
      <c r="B162" s="260" t="n">
        <v>1238453</v>
      </c>
      <c r="C162" s="260" t="n">
        <v>2063267</v>
      </c>
      <c r="D162" s="260" t="n">
        <v>255202</v>
      </c>
      <c r="E162" s="260" t="n">
        <v>160570</v>
      </c>
      <c r="F162" s="261" t="n">
        <f aca="false">B162+C162+D162+E162</f>
        <v>3717492</v>
      </c>
      <c r="G162" s="251"/>
    </row>
    <row r="163" s="226" customFormat="true" ht="12" hidden="false" customHeight="false" outlineLevel="0" collapsed="false">
      <c r="A163" s="222" t="n">
        <v>1994</v>
      </c>
      <c r="B163" s="260" t="n">
        <v>1164082</v>
      </c>
      <c r="C163" s="260" t="n">
        <v>2173353</v>
      </c>
      <c r="D163" s="260" t="n">
        <v>347683</v>
      </c>
      <c r="E163" s="260" t="n">
        <v>93491</v>
      </c>
      <c r="F163" s="261" t="n">
        <f aca="false">B163+C163+D163+E163</f>
        <v>3778609</v>
      </c>
      <c r="G163" s="251"/>
    </row>
    <row r="164" s="226" customFormat="true" ht="12" hidden="false" customHeight="false" outlineLevel="0" collapsed="false">
      <c r="A164" s="222" t="n">
        <v>1995</v>
      </c>
      <c r="B164" s="260" t="n">
        <v>1298453</v>
      </c>
      <c r="C164" s="260" t="n">
        <v>2142275</v>
      </c>
      <c r="D164" s="260" t="n">
        <v>363923</v>
      </c>
      <c r="E164" s="260" t="n">
        <v>104822</v>
      </c>
      <c r="F164" s="261" t="n">
        <f aca="false">B164+C164+D164+E164</f>
        <v>3909473</v>
      </c>
      <c r="G164" s="251"/>
    </row>
    <row r="165" s="226" customFormat="true" ht="12" hidden="false" customHeight="false" outlineLevel="0" collapsed="false">
      <c r="A165" s="222" t="n">
        <v>1996</v>
      </c>
      <c r="B165" s="260" t="n">
        <v>1653924.34702846</v>
      </c>
      <c r="C165" s="260" t="n">
        <v>2165842.31787354</v>
      </c>
      <c r="D165" s="260" t="n">
        <v>308328.67794672</v>
      </c>
      <c r="E165" s="260" t="n">
        <v>83085.6571512844</v>
      </c>
      <c r="F165" s="261" t="n">
        <f aca="false">B165+C165+D165+E165</f>
        <v>4211181</v>
      </c>
      <c r="G165" s="251"/>
    </row>
    <row r="166" s="256" customFormat="true" ht="12" hidden="false" customHeight="false" outlineLevel="0" collapsed="false">
      <c r="A166" s="252" t="n">
        <v>1997</v>
      </c>
      <c r="B166" s="263" t="n">
        <v>1646651</v>
      </c>
      <c r="C166" s="263" t="n">
        <v>2275237</v>
      </c>
      <c r="D166" s="263" t="n">
        <v>394795</v>
      </c>
      <c r="E166" s="263" t="n">
        <v>176735</v>
      </c>
      <c r="F166" s="264" t="n">
        <f aca="false">B166+C166+D166+E166</f>
        <v>4493418</v>
      </c>
      <c r="G166" s="255"/>
    </row>
    <row r="167" s="256" customFormat="true" ht="12" hidden="false" customHeight="false" outlineLevel="0" collapsed="false">
      <c r="A167" s="252" t="n">
        <v>1998</v>
      </c>
      <c r="B167" s="263" t="n">
        <v>1455967.05</v>
      </c>
      <c r="C167" s="263" t="n">
        <v>2623447.65</v>
      </c>
      <c r="D167" s="263" t="n">
        <v>487744.15</v>
      </c>
      <c r="E167" s="263" t="n">
        <v>60413.54</v>
      </c>
      <c r="F167" s="264" t="n">
        <f aca="false">B167+C167+D167+E167</f>
        <v>4627572.39</v>
      </c>
      <c r="G167" s="255"/>
    </row>
    <row r="168" s="256" customFormat="true" ht="12" hidden="false" customHeight="false" outlineLevel="0" collapsed="false">
      <c r="A168" s="252" t="n">
        <v>1999</v>
      </c>
      <c r="B168" s="263" t="n">
        <v>1783919</v>
      </c>
      <c r="C168" s="263" t="n">
        <v>2561956</v>
      </c>
      <c r="D168" s="263" t="n">
        <v>535768</v>
      </c>
      <c r="E168" s="263" t="n">
        <v>117354</v>
      </c>
      <c r="F168" s="264" t="n">
        <f aca="false">B168+C168+D168+E168</f>
        <v>4998997</v>
      </c>
      <c r="G168" s="255"/>
    </row>
    <row r="169" s="226" customFormat="true" ht="12" hidden="false" customHeight="false" outlineLevel="0" collapsed="false">
      <c r="A169" s="222" t="n">
        <v>2000</v>
      </c>
      <c r="B169" s="260" t="n">
        <v>1589050</v>
      </c>
      <c r="C169" s="260" t="n">
        <v>3115826</v>
      </c>
      <c r="D169" s="260" t="n">
        <v>369473</v>
      </c>
      <c r="E169" s="260" t="n">
        <v>175821</v>
      </c>
      <c r="F169" s="261" t="n">
        <f aca="false">B169+C169+D169+E169</f>
        <v>5250170</v>
      </c>
      <c r="G169" s="251"/>
    </row>
    <row r="170" s="226" customFormat="true" ht="12" hidden="false" customHeight="false" outlineLevel="0" collapsed="false">
      <c r="A170" s="222" t="n">
        <v>2001</v>
      </c>
      <c r="B170" s="260" t="n">
        <v>2273260</v>
      </c>
      <c r="C170" s="260" t="n">
        <v>2516745</v>
      </c>
      <c r="D170" s="260" t="n">
        <v>543970</v>
      </c>
      <c r="E170" s="260" t="n">
        <v>199745</v>
      </c>
      <c r="F170" s="261" t="n">
        <f aca="false">B170+C170+D170+E170</f>
        <v>5533720</v>
      </c>
      <c r="G170" s="251"/>
    </row>
    <row r="171" s="226" customFormat="true" ht="12" hidden="false" customHeight="false" outlineLevel="0" collapsed="false">
      <c r="A171" s="222" t="n">
        <v>2002</v>
      </c>
      <c r="B171" s="260" t="n">
        <v>2111898</v>
      </c>
      <c r="C171" s="260" t="n">
        <v>2716128</v>
      </c>
      <c r="D171" s="260" t="n">
        <v>502953</v>
      </c>
      <c r="E171" s="260" t="n">
        <v>293265</v>
      </c>
      <c r="F171" s="261" t="n">
        <f aca="false">B171+C171+D171+E171</f>
        <v>5624244</v>
      </c>
      <c r="G171" s="251"/>
    </row>
    <row r="172" s="226" customFormat="true" ht="12" hidden="false" customHeight="false" outlineLevel="0" collapsed="false">
      <c r="A172" s="222" t="n">
        <v>2003</v>
      </c>
      <c r="B172" s="260" t="n">
        <v>2359448.83</v>
      </c>
      <c r="C172" s="260" t="n">
        <v>2704056.81</v>
      </c>
      <c r="D172" s="260" t="n">
        <v>391410.71</v>
      </c>
      <c r="E172" s="260" t="n">
        <v>318598.67</v>
      </c>
      <c r="F172" s="261" t="n">
        <f aca="false">B172+C172+D172+E172</f>
        <v>5773515.02</v>
      </c>
      <c r="G172" s="251"/>
    </row>
    <row r="173" s="226" customFormat="true" ht="12" hidden="false" customHeight="false" outlineLevel="0" collapsed="false">
      <c r="A173" s="222" t="n">
        <v>2004</v>
      </c>
      <c r="B173" s="260" t="n">
        <v>2502665</v>
      </c>
      <c r="C173" s="260" t="n">
        <v>2732268</v>
      </c>
      <c r="D173" s="260" t="n">
        <v>523650</v>
      </c>
      <c r="E173" s="260" t="n">
        <v>271069</v>
      </c>
      <c r="F173" s="261" t="n">
        <f aca="false">B173+C173+D173+E173</f>
        <v>6029652</v>
      </c>
      <c r="G173" s="251"/>
    </row>
    <row r="174" s="226" customFormat="true" ht="12" hidden="false" customHeight="false" outlineLevel="0" collapsed="false">
      <c r="A174" s="222" t="n">
        <v>2005</v>
      </c>
      <c r="B174" s="260" t="n">
        <v>2536350</v>
      </c>
      <c r="C174" s="260" t="n">
        <v>2567814</v>
      </c>
      <c r="D174" s="260" t="n">
        <v>799281</v>
      </c>
      <c r="E174" s="260" t="n">
        <v>160163</v>
      </c>
      <c r="F174" s="261" t="n">
        <f aca="false">B174+C174+D174+E174</f>
        <v>6063608</v>
      </c>
      <c r="G174" s="251"/>
    </row>
    <row r="175" s="226" customFormat="true" ht="12" hidden="false" customHeight="false" outlineLevel="0" collapsed="false">
      <c r="A175" s="236" t="n">
        <v>2006</v>
      </c>
      <c r="B175" s="260" t="n">
        <v>2737271</v>
      </c>
      <c r="C175" s="260" t="n">
        <v>2658712</v>
      </c>
      <c r="D175" s="260" t="n">
        <v>620664</v>
      </c>
      <c r="E175" s="260" t="n">
        <v>198432</v>
      </c>
      <c r="F175" s="261" t="n">
        <f aca="false">B175+C175+D175+E175</f>
        <v>6215079</v>
      </c>
      <c r="G175" s="251"/>
    </row>
    <row r="176" s="226" customFormat="true" ht="12" hidden="false" customHeight="false" outlineLevel="0" collapsed="false">
      <c r="A176" s="222" t="n">
        <v>2007</v>
      </c>
      <c r="B176" s="260" t="n">
        <v>2688210</v>
      </c>
      <c r="C176" s="260" t="n">
        <v>2706882</v>
      </c>
      <c r="D176" s="260" t="n">
        <v>717800</v>
      </c>
      <c r="E176" s="260" t="n">
        <v>150296</v>
      </c>
      <c r="F176" s="261" t="n">
        <f aca="false">B176+C176+D176+E176</f>
        <v>6263188</v>
      </c>
      <c r="G176" s="251"/>
    </row>
    <row r="177" s="226" customFormat="true" ht="12" hidden="false" customHeight="false" outlineLevel="0" collapsed="false">
      <c r="A177" s="222" t="n">
        <v>2008</v>
      </c>
      <c r="B177" s="260" t="n">
        <v>2906614</v>
      </c>
      <c r="C177" s="260" t="n">
        <v>2798747</v>
      </c>
      <c r="D177" s="260" t="n">
        <v>688044</v>
      </c>
      <c r="E177" s="260" t="n">
        <v>152727</v>
      </c>
      <c r="F177" s="261" t="n">
        <f aca="false">B177+C177+D177+E177</f>
        <v>6546132</v>
      </c>
      <c r="G177" s="251"/>
    </row>
    <row r="178" s="226" customFormat="true" ht="12" hidden="false" customHeight="false" outlineLevel="0" collapsed="false">
      <c r="A178" s="222" t="n">
        <v>2009</v>
      </c>
      <c r="B178" s="260" t="n">
        <v>2835570</v>
      </c>
      <c r="C178" s="260" t="n">
        <v>2928463</v>
      </c>
      <c r="D178" s="260" t="n">
        <v>648744</v>
      </c>
      <c r="E178" s="260" t="n">
        <v>262052</v>
      </c>
      <c r="F178" s="261" t="n">
        <f aca="false">B178+C178+D178+E178</f>
        <v>6674829</v>
      </c>
      <c r="G178" s="251"/>
    </row>
    <row r="179" s="226" customFormat="true" ht="12" hidden="false" customHeight="false" outlineLevel="0" collapsed="false">
      <c r="A179" s="222" t="n">
        <v>2010</v>
      </c>
      <c r="B179" s="260" t="n">
        <v>2793033</v>
      </c>
      <c r="C179" s="260" t="n">
        <v>2939245</v>
      </c>
      <c r="D179" s="260" t="n">
        <v>938349</v>
      </c>
      <c r="E179" s="260" t="n">
        <v>132652</v>
      </c>
      <c r="F179" s="261" t="n">
        <f aca="false">B179+C179+D179+E179</f>
        <v>6803279</v>
      </c>
      <c r="G179" s="251"/>
    </row>
    <row r="180" customFormat="false" ht="12" hidden="false" customHeight="false" outlineLevel="0" collapsed="false">
      <c r="A180" s="222" t="n">
        <v>2011</v>
      </c>
      <c r="B180" s="260" t="n">
        <v>3002535</v>
      </c>
      <c r="C180" s="260" t="n">
        <v>3051042</v>
      </c>
      <c r="D180" s="260" t="n">
        <v>745848</v>
      </c>
      <c r="E180" s="260" t="n">
        <v>194650</v>
      </c>
      <c r="F180" s="261" t="n">
        <f aca="false">B180+C180+D180+E180</f>
        <v>6994075</v>
      </c>
    </row>
    <row r="181" customFormat="false" ht="12" hidden="false" customHeight="false" outlineLevel="0" collapsed="false">
      <c r="A181" s="222" t="n">
        <v>2012</v>
      </c>
      <c r="B181" s="260" t="n">
        <v>3209732</v>
      </c>
      <c r="C181" s="260" t="n">
        <v>2860996</v>
      </c>
      <c r="D181" s="260" t="n">
        <v>782071</v>
      </c>
      <c r="E181" s="260" t="n">
        <v>246615</v>
      </c>
      <c r="F181" s="261" t="n">
        <f aca="false">B181+C181+D181+E181</f>
        <v>7099414</v>
      </c>
    </row>
    <row r="182" customFormat="false" ht="12" hidden="false" customHeight="false" outlineLevel="0" collapsed="false">
      <c r="A182" s="236" t="n">
        <v>2013</v>
      </c>
      <c r="B182" s="265" t="n">
        <v>2955793</v>
      </c>
      <c r="C182" s="265" t="n">
        <v>3321900</v>
      </c>
      <c r="D182" s="265" t="n">
        <v>597975</v>
      </c>
      <c r="E182" s="265" t="n">
        <v>329921</v>
      </c>
      <c r="F182" s="266" t="n">
        <f aca="false">B182+C182+D182+E182</f>
        <v>7205589</v>
      </c>
    </row>
    <row r="183" customFormat="false" ht="12" hidden="false" customHeight="false" outlineLevel="0" collapsed="false">
      <c r="A183" s="236" t="n">
        <v>2014</v>
      </c>
      <c r="B183" s="265" t="n">
        <v>3477757</v>
      </c>
      <c r="C183" s="265" t="n">
        <v>3132856</v>
      </c>
      <c r="D183" s="265" t="n">
        <v>571668</v>
      </c>
      <c r="E183" s="265" t="n">
        <v>322331</v>
      </c>
      <c r="F183" s="266" t="n">
        <f aca="false">B183+C183+D183+E183</f>
        <v>7504612</v>
      </c>
    </row>
    <row r="184" customFormat="false" ht="12" hidden="false" customHeight="false" outlineLevel="0" collapsed="false">
      <c r="A184" s="236" t="n">
        <v>2015</v>
      </c>
      <c r="B184" s="265" t="n">
        <v>3258383</v>
      </c>
      <c r="C184" s="265" t="n">
        <v>3295293</v>
      </c>
      <c r="D184" s="265" t="n">
        <v>828045</v>
      </c>
      <c r="E184" s="265" t="n">
        <v>320905</v>
      </c>
      <c r="F184" s="266" t="n">
        <f aca="false">B184+C184+D184+E184</f>
        <v>7702626</v>
      </c>
    </row>
    <row r="185" customFormat="false" ht="12" hidden="false" customHeight="false" outlineLevel="0" collapsed="false">
      <c r="A185" s="236" t="n">
        <v>2016</v>
      </c>
      <c r="B185" s="265" t="n">
        <v>3308788</v>
      </c>
      <c r="C185" s="265" t="n">
        <v>3653536</v>
      </c>
      <c r="D185" s="265" t="n">
        <v>774655</v>
      </c>
      <c r="E185" s="265" t="n">
        <v>193171</v>
      </c>
      <c r="F185" s="266" t="n">
        <f aca="false">B185+C185+D185+E185</f>
        <v>7930150</v>
      </c>
    </row>
    <row r="186" customFormat="false" ht="12" hidden="false" customHeight="false" outlineLevel="0" collapsed="false">
      <c r="A186" s="236" t="n">
        <v>2017</v>
      </c>
      <c r="B186" s="265" t="n">
        <v>3611806</v>
      </c>
      <c r="C186" s="265" t="n">
        <v>3193076</v>
      </c>
      <c r="D186" s="265" t="n">
        <v>1013712</v>
      </c>
      <c r="E186" s="265" t="n">
        <v>254260</v>
      </c>
      <c r="F186" s="266" t="n">
        <f aca="false">B186+C186+D186+E186</f>
        <v>8072854</v>
      </c>
    </row>
    <row r="187" customFormat="false" ht="12" hidden="false" customHeight="false" outlineLevel="0" collapsed="false">
      <c r="A187" s="236" t="n">
        <v>2018</v>
      </c>
      <c r="B187" s="265" t="n">
        <v>3620655</v>
      </c>
      <c r="C187" s="265" t="n">
        <v>3282528</v>
      </c>
      <c r="D187" s="265" t="n">
        <v>1218169</v>
      </c>
      <c r="E187" s="265" t="n">
        <v>217709</v>
      </c>
      <c r="F187" s="266" t="n">
        <f aca="false">B187+C187+D187+E187</f>
        <v>8339061</v>
      </c>
    </row>
    <row r="188" customFormat="false" ht="12" hidden="false" customHeight="false" outlineLevel="0" collapsed="false">
      <c r="A188" s="236" t="n">
        <v>2019</v>
      </c>
      <c r="B188" s="265" t="n">
        <v>3613498</v>
      </c>
      <c r="C188" s="265" t="n">
        <v>3693270</v>
      </c>
      <c r="D188" s="265" t="n">
        <v>861509</v>
      </c>
      <c r="E188" s="265" t="n">
        <v>298543</v>
      </c>
      <c r="F188" s="266" t="n">
        <f aca="false">B188+C188+D188+E188</f>
        <v>8466820</v>
      </c>
    </row>
    <row r="189" customFormat="false" ht="12" hidden="false" customHeight="false" outlineLevel="0" collapsed="false">
      <c r="A189" s="236" t="n">
        <v>2020</v>
      </c>
      <c r="B189" s="265" t="n">
        <v>2127760</v>
      </c>
      <c r="C189" s="265" t="n">
        <v>1391783</v>
      </c>
      <c r="D189" s="265" t="n">
        <v>407937</v>
      </c>
      <c r="E189" s="265" t="n">
        <v>231729</v>
      </c>
      <c r="F189" s="266" t="n">
        <f aca="false">B189+C189+D189+E189</f>
        <v>4159209</v>
      </c>
    </row>
    <row r="190" customFormat="false" ht="12" hidden="false" customHeight="false" outlineLevel="0" collapsed="false">
      <c r="A190" s="236" t="n">
        <v>2021</v>
      </c>
      <c r="B190" s="265" t="n">
        <v>2470763</v>
      </c>
      <c r="C190" s="265" t="n">
        <v>1738671</v>
      </c>
      <c r="D190" s="265" t="n">
        <v>598047</v>
      </c>
      <c r="E190" s="265" t="n">
        <v>150512</v>
      </c>
      <c r="F190" s="266" t="n">
        <f aca="false">B190+C190+D190+E190</f>
        <v>4957993</v>
      </c>
    </row>
    <row r="191" customFormat="false" ht="12" hidden="false" customHeight="false" outlineLevel="0" collapsed="false">
      <c r="A191" s="236" t="n">
        <v>2022</v>
      </c>
      <c r="B191" s="265" t="n">
        <v>4311920</v>
      </c>
      <c r="C191" s="265" t="n">
        <v>2422874</v>
      </c>
      <c r="D191" s="265" t="n">
        <v>1003299</v>
      </c>
      <c r="E191" s="265" t="n">
        <v>521163</v>
      </c>
      <c r="F191" s="266" t="n">
        <f aca="false">B191+C191+D191+E191</f>
        <v>8259256</v>
      </c>
    </row>
    <row r="192" customFormat="false" ht="12" hidden="false" customHeight="false" outlineLevel="0" collapsed="false">
      <c r="A192" s="236" t="n">
        <v>2023</v>
      </c>
      <c r="B192" s="265" t="n">
        <v>3963955</v>
      </c>
      <c r="C192" s="265" t="n">
        <v>2790115</v>
      </c>
      <c r="D192" s="265" t="n">
        <v>998026</v>
      </c>
      <c r="E192" s="265" t="n">
        <v>425984</v>
      </c>
      <c r="F192" s="266" t="n">
        <f aca="false">B192+C192+D192+E192</f>
        <v>8178080</v>
      </c>
    </row>
  </sheetData>
  <mergeCells count="12">
    <mergeCell ref="D8:E8"/>
    <mergeCell ref="D9:E9"/>
    <mergeCell ref="D10:E10"/>
    <mergeCell ref="D11:E11"/>
    <mergeCell ref="D12:E12"/>
    <mergeCell ref="D13:E13"/>
    <mergeCell ref="D14:E14"/>
    <mergeCell ref="D15:E15"/>
    <mergeCell ref="D16:E16"/>
    <mergeCell ref="D17:E17"/>
    <mergeCell ref="D18:E18"/>
    <mergeCell ref="D19:E19"/>
  </mergeCells>
  <hyperlinks>
    <hyperlink ref="A2" location="Sommaire!A1" display="Retour au menu &quot;Fréquentation et films dans les salles de cinéma&quot;"/>
  </hyperlinks>
  <printOptions headings="false" gridLines="false" gridLinesSet="true" horizontalCentered="false" verticalCentered="false"/>
  <pageMargins left="0.590277777777778" right="0.590277777777778" top="0.590277777777778" bottom="0.59027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&amp;RFréquentation et films dans les salles de cinéma</oddFooter>
  </headerFooter>
  <rowBreaks count="3" manualBreakCount="3">
    <brk id="53" man="true" max="16383" min="0"/>
    <brk id="100" man="true" max="16383" min="0"/>
    <brk id="147" man="true" max="16383" min="0"/>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G14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 zeroHeight="false" outlineLevelRow="0" outlineLevelCol="0"/>
  <cols>
    <col collapsed="false" customWidth="true" hidden="false" outlineLevel="0" max="1" min="1" style="191" width="11.29"/>
    <col collapsed="false" customWidth="true" hidden="false" outlineLevel="0" max="2" min="2" style="267" width="6.86"/>
    <col collapsed="false" customWidth="true" hidden="false" outlineLevel="0" max="4" min="3" style="268" width="7.43"/>
    <col collapsed="false" customWidth="true" hidden="false" outlineLevel="0" max="5" min="5" style="268" width="6"/>
    <col collapsed="false" customWidth="true" hidden="false" outlineLevel="0" max="6" min="6" style="267" width="6.86"/>
    <col collapsed="false" customWidth="true" hidden="false" outlineLevel="0" max="7" min="7" style="267" width="5.43"/>
    <col collapsed="false" customWidth="true" hidden="false" outlineLevel="0" max="9" min="8" style="267" width="4.43"/>
    <col collapsed="false" customWidth="true" hidden="false" outlineLevel="0" max="10" min="10" style="267" width="5.43"/>
    <col collapsed="false" customWidth="true" hidden="false" outlineLevel="0" max="11" min="11" style="267" width="6.86"/>
    <col collapsed="false" customWidth="true" hidden="false" outlineLevel="0" max="13" min="12" style="267" width="4.43"/>
    <col collapsed="false" customWidth="true" hidden="false" outlineLevel="0" max="14" min="14" style="267" width="5.43"/>
    <col collapsed="false" customWidth="true" hidden="false" outlineLevel="0" max="18" min="15" style="267" width="4.43"/>
    <col collapsed="false" customWidth="true" hidden="false" outlineLevel="0" max="19" min="19" style="267" width="5.43"/>
    <col collapsed="false" customWidth="true" hidden="false" outlineLevel="0" max="20" min="20" style="267" width="4.43"/>
    <col collapsed="false" customWidth="true" hidden="false" outlineLevel="0" max="21" min="21" style="267" width="5.43"/>
    <col collapsed="false" customWidth="true" hidden="false" outlineLevel="0" max="22" min="22" style="267" width="4.43"/>
    <col collapsed="false" customWidth="true" hidden="false" outlineLevel="0" max="23" min="23" style="267" width="5.43"/>
    <col collapsed="false" customWidth="true" hidden="false" outlineLevel="0" max="29" min="24" style="267" width="4.43"/>
    <col collapsed="false" customWidth="true" hidden="false" outlineLevel="0" max="30" min="30" style="267" width="5.43"/>
    <col collapsed="false" customWidth="true" hidden="false" outlineLevel="0" max="31" min="31" style="267" width="4.43"/>
    <col collapsed="false" customWidth="true" hidden="false" outlineLevel="0" max="32" min="32" style="267" width="5.43"/>
    <col collapsed="false" customWidth="true" hidden="false" outlineLevel="0" max="33" min="33" style="267" width="7.86"/>
    <col collapsed="false" customWidth="false" hidden="false" outlineLevel="0" max="16384" min="34" style="269" width="11.43"/>
  </cols>
  <sheetData>
    <row r="1" s="194" customFormat="true" ht="12.75" hidden="false" customHeight="false" outlineLevel="0" collapsed="false">
      <c r="B1" s="195"/>
      <c r="C1" s="270"/>
      <c r="D1" s="270"/>
      <c r="E1" s="270"/>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row>
    <row r="2" s="200" customFormat="true" ht="12.75" hidden="false" customHeight="false" outlineLevel="0" collapsed="false">
      <c r="A2" s="197" t="s">
        <v>26</v>
      </c>
      <c r="B2" s="198"/>
      <c r="C2" s="271"/>
      <c r="D2" s="271"/>
      <c r="E2" s="271"/>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row>
    <row r="3" s="194" customFormat="true" ht="12.75" hidden="false" customHeight="false" outlineLevel="0" collapsed="false">
      <c r="B3" s="195"/>
      <c r="C3" s="270"/>
      <c r="D3" s="270"/>
      <c r="E3" s="270"/>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row>
    <row r="4" s="194" customFormat="true" ht="12.75" hidden="false" customHeight="false" outlineLevel="0" collapsed="false">
      <c r="B4" s="195"/>
      <c r="C4" s="270"/>
      <c r="D4" s="270"/>
      <c r="E4" s="270"/>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row>
    <row r="5" s="194" customFormat="true" ht="12.75" hidden="false" customHeight="false" outlineLevel="0" collapsed="false">
      <c r="A5" s="201" t="s">
        <v>151</v>
      </c>
      <c r="B5" s="196"/>
      <c r="C5" s="272"/>
      <c r="D5" s="272"/>
      <c r="E5" s="272"/>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row>
    <row r="6" customFormat="false" ht="3" hidden="false" customHeight="true" outlineLevel="0" collapsed="false"/>
    <row r="7" s="276" customFormat="true" ht="72" hidden="false" customHeight="false" outlineLevel="0" collapsed="false">
      <c r="A7" s="204" t="s">
        <v>142</v>
      </c>
      <c r="B7" s="273" t="s">
        <v>152</v>
      </c>
      <c r="C7" s="274" t="n">
        <v>1</v>
      </c>
      <c r="D7" s="275" t="s">
        <v>153</v>
      </c>
      <c r="E7" s="275" t="s">
        <v>154</v>
      </c>
      <c r="F7" s="273" t="s">
        <v>155</v>
      </c>
      <c r="G7" s="273" t="s">
        <v>156</v>
      </c>
      <c r="H7" s="273" t="s">
        <v>157</v>
      </c>
      <c r="I7" s="273" t="s">
        <v>158</v>
      </c>
      <c r="J7" s="273" t="s">
        <v>159</v>
      </c>
      <c r="K7" s="273" t="s">
        <v>160</v>
      </c>
      <c r="L7" s="273" t="s">
        <v>161</v>
      </c>
      <c r="M7" s="273" t="s">
        <v>162</v>
      </c>
      <c r="N7" s="273" t="s">
        <v>163</v>
      </c>
      <c r="O7" s="273" t="s">
        <v>164</v>
      </c>
      <c r="P7" s="273" t="s">
        <v>165</v>
      </c>
      <c r="Q7" s="273" t="s">
        <v>166</v>
      </c>
      <c r="R7" s="273" t="s">
        <v>167</v>
      </c>
      <c r="S7" s="273" t="s">
        <v>168</v>
      </c>
      <c r="T7" s="273" t="s">
        <v>169</v>
      </c>
      <c r="U7" s="273" t="s">
        <v>170</v>
      </c>
      <c r="V7" s="273" t="s">
        <v>171</v>
      </c>
      <c r="W7" s="273" t="s">
        <v>172</v>
      </c>
      <c r="X7" s="273" t="s">
        <v>173</v>
      </c>
      <c r="Y7" s="273" t="s">
        <v>174</v>
      </c>
      <c r="Z7" s="273" t="s">
        <v>175</v>
      </c>
      <c r="AA7" s="273" t="s">
        <v>176</v>
      </c>
      <c r="AB7" s="273" t="s">
        <v>177</v>
      </c>
      <c r="AC7" s="273" t="s">
        <v>178</v>
      </c>
      <c r="AD7" s="273" t="s">
        <v>179</v>
      </c>
      <c r="AE7" s="273" t="s">
        <v>180</v>
      </c>
      <c r="AF7" s="273" t="s">
        <v>181</v>
      </c>
      <c r="AG7" s="273" t="s">
        <v>42</v>
      </c>
    </row>
    <row r="8" s="276" customFormat="true" ht="12" hidden="false" customHeight="false" outlineLevel="0" collapsed="false">
      <c r="A8" s="207" t="n">
        <v>1992</v>
      </c>
      <c r="B8" s="277" t="n">
        <f aca="false">SUM(C8:E8)</f>
        <v>1464</v>
      </c>
      <c r="C8" s="278" t="n">
        <v>1362</v>
      </c>
      <c r="D8" s="278" t="n">
        <v>78</v>
      </c>
      <c r="E8" s="278" t="n">
        <v>24</v>
      </c>
      <c r="F8" s="277" t="n">
        <v>1177</v>
      </c>
      <c r="G8" s="279" t="n">
        <v>99</v>
      </c>
      <c r="H8" s="279" t="n">
        <v>8</v>
      </c>
      <c r="I8" s="279" t="n">
        <v>22</v>
      </c>
      <c r="J8" s="279" t="n">
        <v>63</v>
      </c>
      <c r="K8" s="279" t="n">
        <v>226</v>
      </c>
      <c r="L8" s="279" t="n">
        <v>14</v>
      </c>
      <c r="M8" s="279" t="n">
        <v>5</v>
      </c>
      <c r="N8" s="279" t="n">
        <v>181</v>
      </c>
      <c r="O8" s="279" t="n">
        <v>16</v>
      </c>
      <c r="P8" s="279" t="n">
        <v>28</v>
      </c>
      <c r="Q8" s="279" t="n">
        <v>16</v>
      </c>
      <c r="R8" s="279" t="n">
        <v>98</v>
      </c>
      <c r="S8" s="279" t="n">
        <v>52</v>
      </c>
      <c r="T8" s="279" t="n">
        <v>7</v>
      </c>
      <c r="U8" s="279" t="n">
        <v>15</v>
      </c>
      <c r="V8" s="279" t="n">
        <v>8</v>
      </c>
      <c r="W8" s="279" t="n">
        <v>36</v>
      </c>
      <c r="X8" s="279" t="n">
        <v>15</v>
      </c>
      <c r="Y8" s="279"/>
      <c r="Z8" s="279" t="n">
        <v>4</v>
      </c>
      <c r="AA8" s="279" t="n">
        <v>180</v>
      </c>
      <c r="AB8" s="279" t="n">
        <v>14</v>
      </c>
      <c r="AC8" s="279" t="n">
        <v>8</v>
      </c>
      <c r="AD8" s="279" t="n">
        <v>93</v>
      </c>
      <c r="AE8" s="279" t="n">
        <v>6</v>
      </c>
      <c r="AF8" s="277" t="n">
        <v>97</v>
      </c>
      <c r="AG8" s="280" t="n">
        <f aca="false">B8+SUM(F8:AF8)</f>
        <v>3952</v>
      </c>
    </row>
    <row r="9" s="276" customFormat="true" ht="12" hidden="false" customHeight="false" outlineLevel="0" collapsed="false">
      <c r="A9" s="207" t="n">
        <v>1993</v>
      </c>
      <c r="B9" s="277" t="n">
        <f aca="false">SUM(C9:E9)</f>
        <v>1547</v>
      </c>
      <c r="C9" s="278" t="n">
        <v>1440</v>
      </c>
      <c r="D9" s="278" t="n">
        <v>81</v>
      </c>
      <c r="E9" s="278" t="n">
        <v>26</v>
      </c>
      <c r="F9" s="277" t="n">
        <v>1176</v>
      </c>
      <c r="G9" s="279" t="n">
        <v>112</v>
      </c>
      <c r="H9" s="279" t="n">
        <v>9</v>
      </c>
      <c r="I9" s="279" t="n">
        <v>24</v>
      </c>
      <c r="J9" s="279" t="n">
        <v>57</v>
      </c>
      <c r="K9" s="279" t="n">
        <v>202</v>
      </c>
      <c r="L9" s="279" t="n">
        <v>14</v>
      </c>
      <c r="M9" s="279" t="n">
        <v>5</v>
      </c>
      <c r="N9" s="279" t="n">
        <v>203</v>
      </c>
      <c r="O9" s="279" t="n">
        <v>13</v>
      </c>
      <c r="P9" s="279" t="n">
        <v>39</v>
      </c>
      <c r="Q9" s="279" t="n">
        <v>17</v>
      </c>
      <c r="R9" s="279" t="n">
        <v>78</v>
      </c>
      <c r="S9" s="279" t="n">
        <v>48</v>
      </c>
      <c r="T9" s="279" t="n">
        <v>5</v>
      </c>
      <c r="U9" s="279" t="n">
        <v>14</v>
      </c>
      <c r="V9" s="279" t="n">
        <v>6</v>
      </c>
      <c r="W9" s="279" t="n">
        <v>35</v>
      </c>
      <c r="X9" s="279" t="n">
        <v>11</v>
      </c>
      <c r="Y9" s="279"/>
      <c r="Z9" s="279" t="n">
        <v>3</v>
      </c>
      <c r="AA9" s="279" t="n">
        <v>188</v>
      </c>
      <c r="AB9" s="279" t="n">
        <v>20</v>
      </c>
      <c r="AC9" s="279" t="n">
        <v>9</v>
      </c>
      <c r="AD9" s="279" t="n">
        <v>104</v>
      </c>
      <c r="AE9" s="279" t="n">
        <v>11</v>
      </c>
      <c r="AF9" s="277" t="n">
        <v>116</v>
      </c>
      <c r="AG9" s="280" t="n">
        <f aca="false">B9+SUM(F9:AF9)</f>
        <v>4066</v>
      </c>
    </row>
    <row r="10" s="276" customFormat="true" ht="12" hidden="false" customHeight="false" outlineLevel="0" collapsed="false">
      <c r="A10" s="207" t="n">
        <v>1994</v>
      </c>
      <c r="B10" s="277" t="n">
        <f aca="false">SUM(C10:E10)</f>
        <v>1635</v>
      </c>
      <c r="C10" s="278" t="n">
        <v>1497</v>
      </c>
      <c r="D10" s="278" t="n">
        <v>96</v>
      </c>
      <c r="E10" s="278" t="n">
        <v>42</v>
      </c>
      <c r="F10" s="277" t="n">
        <v>1214</v>
      </c>
      <c r="G10" s="279" t="n">
        <v>114</v>
      </c>
      <c r="H10" s="279" t="n">
        <v>13</v>
      </c>
      <c r="I10" s="279" t="n">
        <v>24</v>
      </c>
      <c r="J10" s="279" t="n">
        <v>66</v>
      </c>
      <c r="K10" s="279" t="n">
        <v>208</v>
      </c>
      <c r="L10" s="279" t="n">
        <v>9</v>
      </c>
      <c r="M10" s="279" t="n">
        <v>7</v>
      </c>
      <c r="N10" s="279" t="n">
        <v>213</v>
      </c>
      <c r="O10" s="279" t="n">
        <v>13</v>
      </c>
      <c r="P10" s="279" t="n">
        <v>23</v>
      </c>
      <c r="Q10" s="279" t="n">
        <v>17</v>
      </c>
      <c r="R10" s="279" t="n">
        <v>61</v>
      </c>
      <c r="S10" s="279" t="n">
        <v>48</v>
      </c>
      <c r="T10" s="279" t="n">
        <v>10</v>
      </c>
      <c r="U10" s="279" t="n">
        <v>17</v>
      </c>
      <c r="V10" s="279" t="n">
        <v>3</v>
      </c>
      <c r="W10" s="279" t="n">
        <v>35</v>
      </c>
      <c r="X10" s="279" t="n">
        <v>18</v>
      </c>
      <c r="Y10" s="279" t="n">
        <v>12</v>
      </c>
      <c r="Z10" s="279" t="n">
        <v>15</v>
      </c>
      <c r="AA10" s="279" t="n">
        <v>141</v>
      </c>
      <c r="AB10" s="279" t="n">
        <v>24</v>
      </c>
      <c r="AC10" s="279" t="n">
        <v>8</v>
      </c>
      <c r="AD10" s="279" t="n">
        <v>117</v>
      </c>
      <c r="AE10" s="279" t="n">
        <v>17</v>
      </c>
      <c r="AF10" s="277" t="n">
        <v>109</v>
      </c>
      <c r="AG10" s="280" t="n">
        <f aca="false">B10+SUM(F10:AF10)</f>
        <v>4191</v>
      </c>
    </row>
    <row r="11" s="276" customFormat="true" ht="12" hidden="false" customHeight="false" outlineLevel="0" collapsed="false">
      <c r="A11" s="207" t="n">
        <v>1995</v>
      </c>
      <c r="B11" s="277" t="n">
        <f aca="false">SUM(C11:E11)</f>
        <v>1527</v>
      </c>
      <c r="C11" s="278" t="n">
        <v>1366</v>
      </c>
      <c r="D11" s="278" t="n">
        <v>106</v>
      </c>
      <c r="E11" s="278" t="n">
        <v>55</v>
      </c>
      <c r="F11" s="277" t="n">
        <v>1184</v>
      </c>
      <c r="G11" s="279" t="n">
        <v>106</v>
      </c>
      <c r="H11" s="279" t="n">
        <v>14</v>
      </c>
      <c r="I11" s="279" t="n">
        <v>24</v>
      </c>
      <c r="J11" s="279" t="n">
        <v>63</v>
      </c>
      <c r="K11" s="279" t="n">
        <v>230</v>
      </c>
      <c r="L11" s="279" t="n">
        <v>10</v>
      </c>
      <c r="M11" s="279" t="n">
        <v>9</v>
      </c>
      <c r="N11" s="279" t="n">
        <v>145</v>
      </c>
      <c r="O11" s="279" t="n">
        <v>9</v>
      </c>
      <c r="P11" s="279" t="n">
        <v>23</v>
      </c>
      <c r="Q11" s="279" t="n">
        <v>17</v>
      </c>
      <c r="R11" s="279" t="n">
        <v>68</v>
      </c>
      <c r="S11" s="279" t="n">
        <v>39</v>
      </c>
      <c r="T11" s="279" t="n">
        <v>9</v>
      </c>
      <c r="U11" s="279" t="n">
        <v>17</v>
      </c>
      <c r="V11" s="279" t="n">
        <v>1</v>
      </c>
      <c r="W11" s="279" t="n">
        <v>29</v>
      </c>
      <c r="X11" s="279" t="n">
        <v>8</v>
      </c>
      <c r="Y11" s="279" t="n">
        <v>7</v>
      </c>
      <c r="Z11" s="279" t="n">
        <v>22</v>
      </c>
      <c r="AA11" s="279" t="n">
        <v>111</v>
      </c>
      <c r="AB11" s="279" t="n">
        <v>21</v>
      </c>
      <c r="AC11" s="279" t="n">
        <v>12</v>
      </c>
      <c r="AD11" s="279" t="n">
        <v>102</v>
      </c>
      <c r="AE11" s="279" t="n">
        <v>18</v>
      </c>
      <c r="AF11" s="277" t="n">
        <v>108</v>
      </c>
      <c r="AG11" s="280" t="n">
        <f aca="false">B11+SUM(F11:AF11)</f>
        <v>3933</v>
      </c>
    </row>
    <row r="12" s="276" customFormat="true" ht="12" hidden="false" customHeight="false" outlineLevel="0" collapsed="false">
      <c r="A12" s="207" t="n">
        <v>1996</v>
      </c>
      <c r="B12" s="277" t="n">
        <f aca="false">SUM(C12:E12)</f>
        <v>1499</v>
      </c>
      <c r="C12" s="278" t="n">
        <v>1293</v>
      </c>
      <c r="D12" s="278" t="n">
        <v>124</v>
      </c>
      <c r="E12" s="278" t="n">
        <v>82</v>
      </c>
      <c r="F12" s="277" t="n">
        <v>1155</v>
      </c>
      <c r="G12" s="279" t="n">
        <v>100</v>
      </c>
      <c r="H12" s="279" t="n">
        <v>11</v>
      </c>
      <c r="I12" s="279" t="n">
        <v>22</v>
      </c>
      <c r="J12" s="279" t="n">
        <v>67</v>
      </c>
      <c r="K12" s="279" t="n">
        <v>209</v>
      </c>
      <c r="L12" s="279" t="n">
        <v>13</v>
      </c>
      <c r="M12" s="279" t="n">
        <v>11</v>
      </c>
      <c r="N12" s="279" t="n">
        <v>126</v>
      </c>
      <c r="O12" s="279" t="n">
        <v>9</v>
      </c>
      <c r="P12" s="279" t="n">
        <v>30</v>
      </c>
      <c r="Q12" s="279" t="n">
        <v>8</v>
      </c>
      <c r="R12" s="279" t="n">
        <v>63</v>
      </c>
      <c r="S12" s="279" t="n">
        <v>35</v>
      </c>
      <c r="T12" s="279" t="n">
        <v>10</v>
      </c>
      <c r="U12" s="279" t="n">
        <v>19</v>
      </c>
      <c r="V12" s="279" t="n">
        <v>3</v>
      </c>
      <c r="W12" s="279" t="n">
        <v>29</v>
      </c>
      <c r="X12" s="279" t="n">
        <v>13</v>
      </c>
      <c r="Y12" s="279" t="n">
        <v>3</v>
      </c>
      <c r="Z12" s="279" t="n">
        <v>5</v>
      </c>
      <c r="AA12" s="279" t="n">
        <v>35</v>
      </c>
      <c r="AB12" s="279" t="n">
        <v>19</v>
      </c>
      <c r="AC12" s="279" t="n">
        <v>20</v>
      </c>
      <c r="AD12" s="279" t="n">
        <v>122</v>
      </c>
      <c r="AE12" s="279" t="n">
        <v>22</v>
      </c>
      <c r="AF12" s="277" t="n">
        <v>114</v>
      </c>
      <c r="AG12" s="280" t="n">
        <f aca="false">B12+SUM(F12:AF12)</f>
        <v>3772</v>
      </c>
    </row>
    <row r="13" s="276" customFormat="true" ht="12" hidden="false" customHeight="false" outlineLevel="0" collapsed="false">
      <c r="A13" s="207" t="n">
        <v>1997</v>
      </c>
      <c r="B13" s="277" t="n">
        <f aca="false">SUM(C13:E13)</f>
        <v>1619</v>
      </c>
      <c r="C13" s="278" t="n">
        <v>1341</v>
      </c>
      <c r="D13" s="278" t="n">
        <v>165</v>
      </c>
      <c r="E13" s="278" t="n">
        <v>113</v>
      </c>
      <c r="F13" s="277" t="n">
        <v>1249</v>
      </c>
      <c r="G13" s="279" t="n">
        <v>110</v>
      </c>
      <c r="H13" s="279" t="n">
        <v>12</v>
      </c>
      <c r="I13" s="279" t="n">
        <v>22</v>
      </c>
      <c r="J13" s="279" t="n">
        <v>64</v>
      </c>
      <c r="K13" s="279" t="n">
        <v>231</v>
      </c>
      <c r="L13" s="279" t="n">
        <v>6</v>
      </c>
      <c r="M13" s="279" t="n">
        <v>11</v>
      </c>
      <c r="N13" s="279" t="n">
        <v>149</v>
      </c>
      <c r="O13" s="279" t="n">
        <v>14</v>
      </c>
      <c r="P13" s="279" t="n">
        <v>26</v>
      </c>
      <c r="Q13" s="279" t="n">
        <v>14</v>
      </c>
      <c r="R13" s="279" t="n">
        <v>57</v>
      </c>
      <c r="S13" s="279" t="n">
        <v>47</v>
      </c>
      <c r="T13" s="279" t="n">
        <v>8</v>
      </c>
      <c r="U13" s="279" t="n">
        <v>20</v>
      </c>
      <c r="V13" s="279" t="n">
        <v>6</v>
      </c>
      <c r="W13" s="279" t="n">
        <v>41</v>
      </c>
      <c r="X13" s="279" t="n">
        <v>9</v>
      </c>
      <c r="Y13" s="279" t="n">
        <v>4</v>
      </c>
      <c r="Z13" s="279" t="n">
        <v>11</v>
      </c>
      <c r="AA13" s="279" t="n">
        <v>38</v>
      </c>
      <c r="AB13" s="279" t="n">
        <v>23</v>
      </c>
      <c r="AC13" s="279" t="n">
        <v>22</v>
      </c>
      <c r="AD13" s="279" t="n">
        <v>148</v>
      </c>
      <c r="AE13" s="279" t="n">
        <v>21</v>
      </c>
      <c r="AF13" s="277" t="n">
        <v>128</v>
      </c>
      <c r="AG13" s="280" t="n">
        <f aca="false">B13+SUM(F13:AF13)</f>
        <v>4110</v>
      </c>
    </row>
    <row r="14" s="276" customFormat="true" ht="12" hidden="false" customHeight="false" outlineLevel="0" collapsed="false">
      <c r="A14" s="207" t="n">
        <v>1998</v>
      </c>
      <c r="B14" s="277" t="n">
        <f aca="false">SUM(C14:E14)</f>
        <v>1523</v>
      </c>
      <c r="C14" s="278" t="n">
        <v>1228</v>
      </c>
      <c r="D14" s="278" t="n">
        <v>174</v>
      </c>
      <c r="E14" s="278" t="n">
        <v>121</v>
      </c>
      <c r="F14" s="277" t="n">
        <v>1286</v>
      </c>
      <c r="G14" s="279" t="n">
        <v>103</v>
      </c>
      <c r="H14" s="279" t="n">
        <v>11</v>
      </c>
      <c r="I14" s="279" t="n">
        <v>15</v>
      </c>
      <c r="J14" s="279" t="n">
        <v>58</v>
      </c>
      <c r="K14" s="279" t="n">
        <v>263</v>
      </c>
      <c r="L14" s="279" t="n">
        <v>10</v>
      </c>
      <c r="M14" s="279" t="n">
        <v>14</v>
      </c>
      <c r="N14" s="279" t="n">
        <v>115</v>
      </c>
      <c r="O14" s="279" t="n">
        <v>14</v>
      </c>
      <c r="P14" s="279" t="n">
        <v>8</v>
      </c>
      <c r="Q14" s="279" t="n">
        <v>9</v>
      </c>
      <c r="R14" s="279" t="n">
        <v>60</v>
      </c>
      <c r="S14" s="279" t="n">
        <v>48</v>
      </c>
      <c r="T14" s="279" t="n">
        <v>8</v>
      </c>
      <c r="U14" s="279" t="n">
        <v>16</v>
      </c>
      <c r="V14" s="279" t="n">
        <v>6</v>
      </c>
      <c r="W14" s="279" t="n">
        <v>44</v>
      </c>
      <c r="X14" s="279" t="n">
        <v>13</v>
      </c>
      <c r="Y14" s="279" t="n">
        <v>9</v>
      </c>
      <c r="Z14" s="279" t="n">
        <v>15</v>
      </c>
      <c r="AA14" s="279" t="n">
        <v>25</v>
      </c>
      <c r="AB14" s="279" t="n">
        <v>19</v>
      </c>
      <c r="AC14" s="279" t="n">
        <v>19</v>
      </c>
      <c r="AD14" s="279" t="n">
        <v>108</v>
      </c>
      <c r="AE14" s="279" t="n">
        <v>18</v>
      </c>
      <c r="AF14" s="277" t="n">
        <v>116</v>
      </c>
      <c r="AG14" s="280" t="n">
        <f aca="false">B14+SUM(F14:AF14)</f>
        <v>3953</v>
      </c>
    </row>
    <row r="15" s="276" customFormat="true" ht="12" hidden="false" customHeight="false" outlineLevel="0" collapsed="false">
      <c r="A15" s="207" t="n">
        <v>1999</v>
      </c>
      <c r="B15" s="277" t="n">
        <f aca="false">SUM(C15:E15)</f>
        <v>1612</v>
      </c>
      <c r="C15" s="278" t="n">
        <v>1244</v>
      </c>
      <c r="D15" s="278" t="n">
        <v>225</v>
      </c>
      <c r="E15" s="278" t="n">
        <v>143</v>
      </c>
      <c r="F15" s="277" t="n">
        <v>1373</v>
      </c>
      <c r="G15" s="279" t="n">
        <v>96</v>
      </c>
      <c r="H15" s="279" t="n">
        <v>21</v>
      </c>
      <c r="I15" s="279" t="n">
        <v>16</v>
      </c>
      <c r="J15" s="279" t="n">
        <v>69</v>
      </c>
      <c r="K15" s="279" t="n">
        <v>247</v>
      </c>
      <c r="L15" s="279" t="n">
        <v>8</v>
      </c>
      <c r="M15" s="279" t="n">
        <v>14</v>
      </c>
      <c r="N15" s="279" t="n">
        <v>125</v>
      </c>
      <c r="O15" s="279" t="n">
        <v>18</v>
      </c>
      <c r="P15" s="279" t="n">
        <v>8</v>
      </c>
      <c r="Q15" s="279" t="n">
        <v>8</v>
      </c>
      <c r="R15" s="279" t="n">
        <v>64</v>
      </c>
      <c r="S15" s="279" t="n">
        <v>20</v>
      </c>
      <c r="T15" s="279" t="n">
        <v>11</v>
      </c>
      <c r="U15" s="279" t="n">
        <v>20</v>
      </c>
      <c r="V15" s="279" t="n">
        <v>20</v>
      </c>
      <c r="W15" s="279" t="n">
        <v>46</v>
      </c>
      <c r="X15" s="279" t="n">
        <v>15</v>
      </c>
      <c r="Y15" s="279" t="n">
        <v>8</v>
      </c>
      <c r="Z15" s="279" t="n">
        <v>14</v>
      </c>
      <c r="AA15" s="279" t="n">
        <v>25</v>
      </c>
      <c r="AB15" s="279" t="n">
        <v>12</v>
      </c>
      <c r="AC15" s="279" t="n">
        <v>19</v>
      </c>
      <c r="AD15" s="279" t="n">
        <v>132</v>
      </c>
      <c r="AE15" s="279" t="n">
        <v>18</v>
      </c>
      <c r="AF15" s="277" t="n">
        <v>109</v>
      </c>
      <c r="AG15" s="280" t="n">
        <f aca="false">B15+SUM(F15:AF15)</f>
        <v>4148</v>
      </c>
    </row>
    <row r="16" s="276" customFormat="true" ht="12" hidden="false" customHeight="false" outlineLevel="0" collapsed="false">
      <c r="A16" s="207" t="n">
        <v>2000</v>
      </c>
      <c r="B16" s="277" t="n">
        <f aca="false">SUM(C16:E16)</f>
        <v>1690</v>
      </c>
      <c r="C16" s="278" t="n">
        <v>1301</v>
      </c>
      <c r="D16" s="278" t="n">
        <v>236</v>
      </c>
      <c r="E16" s="278" t="n">
        <v>153</v>
      </c>
      <c r="F16" s="277" t="n">
        <v>1377</v>
      </c>
      <c r="G16" s="279" t="n">
        <v>86</v>
      </c>
      <c r="H16" s="279" t="n">
        <v>17</v>
      </c>
      <c r="I16" s="279" t="n">
        <v>18</v>
      </c>
      <c r="J16" s="279" t="n">
        <v>63</v>
      </c>
      <c r="K16" s="279" t="n">
        <v>288</v>
      </c>
      <c r="L16" s="279" t="n">
        <v>6</v>
      </c>
      <c r="M16" s="279" t="n">
        <v>14</v>
      </c>
      <c r="N16" s="279" t="n">
        <v>127</v>
      </c>
      <c r="O16" s="279" t="n">
        <v>18</v>
      </c>
      <c r="P16" s="279" t="n">
        <v>18</v>
      </c>
      <c r="Q16" s="279" t="n">
        <v>17</v>
      </c>
      <c r="R16" s="279" t="n">
        <v>113</v>
      </c>
      <c r="S16" s="279" t="n">
        <v>46</v>
      </c>
      <c r="T16" s="279" t="n">
        <v>13</v>
      </c>
      <c r="U16" s="279" t="n">
        <v>15</v>
      </c>
      <c r="V16" s="279" t="n">
        <v>6</v>
      </c>
      <c r="W16" s="279" t="n">
        <v>46</v>
      </c>
      <c r="X16" s="279" t="n">
        <v>21</v>
      </c>
      <c r="Y16" s="279" t="n">
        <v>2</v>
      </c>
      <c r="Z16" s="279" t="n">
        <v>23</v>
      </c>
      <c r="AA16" s="279" t="n">
        <v>25</v>
      </c>
      <c r="AB16" s="279" t="n">
        <v>18</v>
      </c>
      <c r="AC16" s="279" t="n">
        <v>24</v>
      </c>
      <c r="AD16" s="279" t="n">
        <v>136</v>
      </c>
      <c r="AE16" s="279" t="n">
        <v>21</v>
      </c>
      <c r="AF16" s="277" t="n">
        <v>125</v>
      </c>
      <c r="AG16" s="280" t="n">
        <f aca="false">B16+SUM(F16:AF16)</f>
        <v>4373</v>
      </c>
    </row>
    <row r="17" s="276" customFormat="true" ht="12" hidden="false" customHeight="false" outlineLevel="0" collapsed="false">
      <c r="A17" s="207" t="n">
        <v>2001</v>
      </c>
      <c r="B17" s="277" t="n">
        <f aca="false">SUM(C17:E17)</f>
        <v>1808</v>
      </c>
      <c r="C17" s="278" t="n">
        <v>1429</v>
      </c>
      <c r="D17" s="278" t="n">
        <v>242</v>
      </c>
      <c r="E17" s="278" t="n">
        <v>137</v>
      </c>
      <c r="F17" s="277" t="n">
        <v>1378</v>
      </c>
      <c r="G17" s="279" t="n">
        <v>79</v>
      </c>
      <c r="H17" s="279" t="n">
        <v>16</v>
      </c>
      <c r="I17" s="279" t="n">
        <v>18</v>
      </c>
      <c r="J17" s="279" t="n">
        <v>66</v>
      </c>
      <c r="K17" s="279" t="n">
        <v>278</v>
      </c>
      <c r="L17" s="279" t="n">
        <v>6</v>
      </c>
      <c r="M17" s="279" t="n">
        <v>9</v>
      </c>
      <c r="N17" s="279" t="n">
        <v>117</v>
      </c>
      <c r="O17" s="279" t="n">
        <v>14</v>
      </c>
      <c r="P17" s="279" t="n">
        <v>13</v>
      </c>
      <c r="Q17" s="279" t="n">
        <v>14</v>
      </c>
      <c r="R17" s="279" t="n">
        <v>72</v>
      </c>
      <c r="S17" s="279" t="n">
        <v>43</v>
      </c>
      <c r="T17" s="279" t="n">
        <v>8</v>
      </c>
      <c r="U17" s="279" t="n">
        <v>27</v>
      </c>
      <c r="V17" s="279" t="n">
        <v>7</v>
      </c>
      <c r="W17" s="279" t="n">
        <v>35</v>
      </c>
      <c r="X17" s="279" t="n">
        <v>28</v>
      </c>
      <c r="Y17" s="279" t="n">
        <v>3</v>
      </c>
      <c r="Z17" s="279" t="n">
        <v>15</v>
      </c>
      <c r="AA17" s="279" t="n">
        <v>25</v>
      </c>
      <c r="AB17" s="279" t="n">
        <v>24</v>
      </c>
      <c r="AC17" s="279" t="n">
        <v>30</v>
      </c>
      <c r="AD17" s="279" t="n">
        <v>149</v>
      </c>
      <c r="AE17" s="279" t="n">
        <v>22</v>
      </c>
      <c r="AF17" s="277" t="n">
        <v>145</v>
      </c>
      <c r="AG17" s="280" t="n">
        <f aca="false">B17+SUM(F17:AF17)</f>
        <v>4449</v>
      </c>
    </row>
    <row r="18" s="276" customFormat="true" ht="12" hidden="false" customHeight="false" outlineLevel="0" collapsed="false">
      <c r="A18" s="207" t="n">
        <v>2002</v>
      </c>
      <c r="B18" s="277" t="n">
        <f aca="false">SUM(C18:E18)</f>
        <v>1836</v>
      </c>
      <c r="C18" s="278" t="n">
        <v>1432</v>
      </c>
      <c r="D18" s="278" t="n">
        <v>258</v>
      </c>
      <c r="E18" s="278" t="n">
        <v>146</v>
      </c>
      <c r="F18" s="277" t="n">
        <v>1336</v>
      </c>
      <c r="G18" s="279" t="n">
        <v>85</v>
      </c>
      <c r="H18" s="279" t="n">
        <v>13</v>
      </c>
      <c r="I18" s="279" t="n">
        <v>18</v>
      </c>
      <c r="J18" s="279" t="n">
        <v>78</v>
      </c>
      <c r="K18" s="279" t="n">
        <v>270</v>
      </c>
      <c r="L18" s="279" t="n">
        <v>12</v>
      </c>
      <c r="M18" s="279" t="n">
        <v>11</v>
      </c>
      <c r="N18" s="279" t="n">
        <v>138</v>
      </c>
      <c r="O18" s="279" t="n">
        <v>15</v>
      </c>
      <c r="P18" s="279" t="n">
        <v>19</v>
      </c>
      <c r="Q18" s="279" t="n">
        <v>23</v>
      </c>
      <c r="R18" s="279" t="n">
        <v>61</v>
      </c>
      <c r="S18" s="279" t="n">
        <v>43</v>
      </c>
      <c r="T18" s="279" t="n">
        <v>9</v>
      </c>
      <c r="U18" s="279" t="n">
        <v>25</v>
      </c>
      <c r="V18" s="279" t="n">
        <v>9</v>
      </c>
      <c r="W18" s="279" t="n">
        <v>45</v>
      </c>
      <c r="X18" s="279" t="n">
        <v>31</v>
      </c>
      <c r="Y18" s="279" t="n">
        <v>1</v>
      </c>
      <c r="Z18" s="279" t="n">
        <v>18</v>
      </c>
      <c r="AA18" s="279" t="n">
        <v>21</v>
      </c>
      <c r="AB18" s="279" t="n">
        <v>22</v>
      </c>
      <c r="AC18" s="279" t="n">
        <v>29</v>
      </c>
      <c r="AD18" s="279" t="n">
        <v>121</v>
      </c>
      <c r="AE18" s="279" t="n">
        <v>19</v>
      </c>
      <c r="AF18" s="277" t="n">
        <v>138</v>
      </c>
      <c r="AG18" s="280" t="n">
        <f aca="false">B18+SUM(F18:AF18)</f>
        <v>4446</v>
      </c>
    </row>
    <row r="19" s="276" customFormat="true" ht="12" hidden="false" customHeight="false" outlineLevel="0" collapsed="false">
      <c r="A19" s="231" t="n">
        <v>2003</v>
      </c>
      <c r="B19" s="277" t="n">
        <f aca="false">SUM(C19:E19)</f>
        <v>1883</v>
      </c>
      <c r="C19" s="278" t="n">
        <v>1406</v>
      </c>
      <c r="D19" s="278" t="n">
        <v>302</v>
      </c>
      <c r="E19" s="278" t="n">
        <v>175</v>
      </c>
      <c r="F19" s="277" t="n">
        <v>1286</v>
      </c>
      <c r="G19" s="279" t="n">
        <v>85</v>
      </c>
      <c r="H19" s="279" t="n">
        <v>14</v>
      </c>
      <c r="I19" s="279" t="n">
        <v>22</v>
      </c>
      <c r="J19" s="279" t="n">
        <v>77</v>
      </c>
      <c r="K19" s="279" t="n">
        <v>267</v>
      </c>
      <c r="L19" s="279" t="n">
        <v>9</v>
      </c>
      <c r="M19" s="279" t="n">
        <v>13</v>
      </c>
      <c r="N19" s="279" t="n">
        <v>132</v>
      </c>
      <c r="O19" s="279" t="n">
        <v>13</v>
      </c>
      <c r="P19" s="279" t="n">
        <v>12</v>
      </c>
      <c r="Q19" s="279" t="n">
        <v>12</v>
      </c>
      <c r="R19" s="279" t="n">
        <v>68</v>
      </c>
      <c r="S19" s="279" t="n">
        <v>19</v>
      </c>
      <c r="T19" s="279" t="n">
        <v>14</v>
      </c>
      <c r="U19" s="279" t="n">
        <v>23</v>
      </c>
      <c r="V19" s="279" t="n">
        <v>10</v>
      </c>
      <c r="W19" s="279" t="n">
        <v>46</v>
      </c>
      <c r="X19" s="279" t="n">
        <v>35</v>
      </c>
      <c r="Y19" s="279" t="n">
        <v>3</v>
      </c>
      <c r="Z19" s="279" t="n">
        <v>9</v>
      </c>
      <c r="AA19" s="279" t="n">
        <v>28</v>
      </c>
      <c r="AB19" s="279" t="n">
        <v>17</v>
      </c>
      <c r="AC19" s="279" t="n">
        <v>35</v>
      </c>
      <c r="AD19" s="279" t="n">
        <v>153</v>
      </c>
      <c r="AE19" s="279" t="n">
        <v>26</v>
      </c>
      <c r="AF19" s="277" t="n">
        <v>175</v>
      </c>
      <c r="AG19" s="280" t="n">
        <f aca="false">B19+SUM(F19:AF19)</f>
        <v>4486</v>
      </c>
    </row>
    <row r="20" s="276" customFormat="true" ht="12" hidden="false" customHeight="false" outlineLevel="0" collapsed="false">
      <c r="A20" s="207" t="n">
        <v>2004</v>
      </c>
      <c r="B20" s="277" t="n">
        <f aca="false">SUM(C20:E20)</f>
        <v>1923</v>
      </c>
      <c r="C20" s="278" t="n">
        <v>1372</v>
      </c>
      <c r="D20" s="278" t="n">
        <v>354</v>
      </c>
      <c r="E20" s="278" t="n">
        <v>197</v>
      </c>
      <c r="F20" s="277" t="n">
        <v>1308</v>
      </c>
      <c r="G20" s="279" t="n">
        <v>104</v>
      </c>
      <c r="H20" s="279" t="n">
        <v>12</v>
      </c>
      <c r="I20" s="279" t="n">
        <v>23</v>
      </c>
      <c r="J20" s="279" t="n">
        <v>85</v>
      </c>
      <c r="K20" s="279" t="n">
        <v>257</v>
      </c>
      <c r="L20" s="279" t="n">
        <v>9</v>
      </c>
      <c r="M20" s="279" t="n">
        <v>6</v>
      </c>
      <c r="N20" s="279" t="n">
        <v>135</v>
      </c>
      <c r="O20" s="279" t="n">
        <v>12</v>
      </c>
      <c r="P20" s="279" t="n">
        <v>23</v>
      </c>
      <c r="Q20" s="279" t="n">
        <v>11</v>
      </c>
      <c r="R20" s="279" t="n">
        <v>93</v>
      </c>
      <c r="S20" s="279" t="n">
        <v>46</v>
      </c>
      <c r="T20" s="279" t="n">
        <v>19</v>
      </c>
      <c r="U20" s="279" t="n">
        <v>17</v>
      </c>
      <c r="V20" s="279" t="n">
        <v>14</v>
      </c>
      <c r="W20" s="279" t="n">
        <v>39</v>
      </c>
      <c r="X20" s="279" t="n">
        <v>49</v>
      </c>
      <c r="Y20" s="279" t="n">
        <v>6</v>
      </c>
      <c r="Z20" s="279" t="n">
        <v>5</v>
      </c>
      <c r="AA20" s="279" t="n">
        <v>23</v>
      </c>
      <c r="AB20" s="279" t="n">
        <v>29</v>
      </c>
      <c r="AC20" s="279" t="n">
        <v>30</v>
      </c>
      <c r="AD20" s="279" t="n">
        <v>104</v>
      </c>
      <c r="AE20" s="279" t="n">
        <v>29</v>
      </c>
      <c r="AF20" s="277" t="n">
        <v>189</v>
      </c>
      <c r="AG20" s="280" t="n">
        <f aca="false">B20+SUM(F20:AF20)</f>
        <v>4600</v>
      </c>
    </row>
    <row r="21" s="276" customFormat="true" ht="12" hidden="false" customHeight="false" outlineLevel="0" collapsed="false">
      <c r="A21" s="231" t="n">
        <v>2005</v>
      </c>
      <c r="B21" s="277" t="n">
        <f aca="false">SUM(C21:E21)</f>
        <v>1878</v>
      </c>
      <c r="C21" s="278" t="n">
        <v>1334</v>
      </c>
      <c r="D21" s="278" t="n">
        <v>342</v>
      </c>
      <c r="E21" s="278" t="n">
        <v>202</v>
      </c>
      <c r="F21" s="277" t="n">
        <v>1266</v>
      </c>
      <c r="G21" s="279" t="n">
        <v>112</v>
      </c>
      <c r="H21" s="279" t="n">
        <v>14</v>
      </c>
      <c r="I21" s="279" t="n">
        <v>28</v>
      </c>
      <c r="J21" s="279" t="n">
        <v>82</v>
      </c>
      <c r="K21" s="279" t="n">
        <v>262</v>
      </c>
      <c r="L21" s="279" t="n">
        <v>9</v>
      </c>
      <c r="M21" s="279" t="n">
        <v>8</v>
      </c>
      <c r="N21" s="279" t="n">
        <v>118</v>
      </c>
      <c r="O21" s="279" t="n">
        <v>13</v>
      </c>
      <c r="P21" s="279" t="n">
        <v>12</v>
      </c>
      <c r="Q21" s="279" t="n">
        <v>3</v>
      </c>
      <c r="R21" s="279" t="n">
        <v>88</v>
      </c>
      <c r="S21" s="279" t="n">
        <v>44</v>
      </c>
      <c r="T21" s="279" t="n">
        <v>19</v>
      </c>
      <c r="U21" s="279" t="n">
        <v>18</v>
      </c>
      <c r="V21" s="279" t="n">
        <v>34</v>
      </c>
      <c r="W21" s="279" t="n">
        <v>39</v>
      </c>
      <c r="X21" s="279" t="n">
        <v>44</v>
      </c>
      <c r="Y21" s="279" t="n">
        <v>8</v>
      </c>
      <c r="Z21" s="279" t="n">
        <v>4</v>
      </c>
      <c r="AA21" s="279" t="n">
        <v>22</v>
      </c>
      <c r="AB21" s="279" t="n">
        <v>30</v>
      </c>
      <c r="AC21" s="279" t="n">
        <v>24</v>
      </c>
      <c r="AD21" s="279" t="n">
        <v>119</v>
      </c>
      <c r="AE21" s="279" t="n">
        <v>16</v>
      </c>
      <c r="AF21" s="277" t="n">
        <v>219</v>
      </c>
      <c r="AG21" s="280" t="n">
        <f aca="false">B21+SUM(F21:AF21)</f>
        <v>4533</v>
      </c>
    </row>
    <row r="22" s="276" customFormat="true" ht="12" hidden="false" customHeight="false" outlineLevel="0" collapsed="false">
      <c r="A22" s="207" t="n">
        <v>2006</v>
      </c>
      <c r="B22" s="277" t="n">
        <f aca="false">SUM(C22:E22)</f>
        <v>2124</v>
      </c>
      <c r="C22" s="278" t="n">
        <v>1497</v>
      </c>
      <c r="D22" s="278" t="n">
        <v>391</v>
      </c>
      <c r="E22" s="278" t="n">
        <v>236</v>
      </c>
      <c r="F22" s="277" t="n">
        <v>1354</v>
      </c>
      <c r="G22" s="279" t="n">
        <v>121</v>
      </c>
      <c r="H22" s="279" t="n">
        <v>13</v>
      </c>
      <c r="I22" s="279" t="n">
        <v>30</v>
      </c>
      <c r="J22" s="279" t="n">
        <v>76</v>
      </c>
      <c r="K22" s="279" t="n">
        <v>280</v>
      </c>
      <c r="L22" s="279" t="n">
        <v>7</v>
      </c>
      <c r="M22" s="279" t="n">
        <v>6</v>
      </c>
      <c r="N22" s="279" t="n">
        <v>130</v>
      </c>
      <c r="O22" s="279" t="n">
        <v>17</v>
      </c>
      <c r="P22" s="279" t="n">
        <v>19</v>
      </c>
      <c r="Q22" s="279" t="n">
        <v>2</v>
      </c>
      <c r="R22" s="279" t="n">
        <v>104</v>
      </c>
      <c r="S22" s="279" t="n">
        <v>39</v>
      </c>
      <c r="T22" s="279" t="n">
        <v>18</v>
      </c>
      <c r="U22" s="279" t="n">
        <v>18</v>
      </c>
      <c r="V22" s="279" t="n">
        <v>19</v>
      </c>
      <c r="W22" s="279" t="n">
        <v>52</v>
      </c>
      <c r="X22" s="279" t="n">
        <v>45</v>
      </c>
      <c r="Y22" s="279" t="n">
        <v>8</v>
      </c>
      <c r="Z22" s="279" t="n">
        <v>4</v>
      </c>
      <c r="AA22" s="279" t="n">
        <v>10</v>
      </c>
      <c r="AB22" s="279" t="n">
        <v>31</v>
      </c>
      <c r="AC22" s="279" t="n">
        <v>25</v>
      </c>
      <c r="AD22" s="279" t="n">
        <v>133</v>
      </c>
      <c r="AE22" s="279" t="n">
        <v>31</v>
      </c>
      <c r="AF22" s="277" t="n">
        <v>242</v>
      </c>
      <c r="AG22" s="280" t="n">
        <f aca="false">B22+SUM(F22:AF22)</f>
        <v>4958</v>
      </c>
    </row>
    <row r="23" s="276" customFormat="true" ht="12" hidden="false" customHeight="false" outlineLevel="0" collapsed="false">
      <c r="A23" s="231" t="n">
        <v>2007</v>
      </c>
      <c r="B23" s="277" t="n">
        <f aca="false">SUM(C23:E23)</f>
        <v>2164</v>
      </c>
      <c r="C23" s="278" t="n">
        <v>1522</v>
      </c>
      <c r="D23" s="278" t="n">
        <v>396</v>
      </c>
      <c r="E23" s="278" t="n">
        <v>246</v>
      </c>
      <c r="F23" s="277" t="n">
        <v>1380</v>
      </c>
      <c r="G23" s="279" t="n">
        <v>166</v>
      </c>
      <c r="H23" s="279" t="n">
        <v>16</v>
      </c>
      <c r="I23" s="279" t="n">
        <v>34</v>
      </c>
      <c r="J23" s="279" t="n">
        <v>90</v>
      </c>
      <c r="K23" s="279" t="n">
        <v>287</v>
      </c>
      <c r="L23" s="279" t="n">
        <v>11</v>
      </c>
      <c r="M23" s="279" t="n">
        <v>12</v>
      </c>
      <c r="N23" s="279" t="n">
        <v>128</v>
      </c>
      <c r="O23" s="279" t="n">
        <v>17</v>
      </c>
      <c r="P23" s="279" t="n">
        <v>12</v>
      </c>
      <c r="Q23" s="279" t="n">
        <v>3</v>
      </c>
      <c r="R23" s="279" t="n">
        <v>92</v>
      </c>
      <c r="S23" s="279" t="n">
        <v>30</v>
      </c>
      <c r="T23" s="279" t="n">
        <v>23</v>
      </c>
      <c r="U23" s="279" t="n">
        <v>17</v>
      </c>
      <c r="V23" s="279" t="n">
        <v>21</v>
      </c>
      <c r="W23" s="279" t="n">
        <v>48</v>
      </c>
      <c r="X23" s="279" t="n">
        <v>59</v>
      </c>
      <c r="Y23" s="279" t="n">
        <v>13</v>
      </c>
      <c r="Z23" s="279" t="n">
        <v>12</v>
      </c>
      <c r="AA23" s="279" t="n">
        <v>18</v>
      </c>
      <c r="AB23" s="279" t="n">
        <v>30</v>
      </c>
      <c r="AC23" s="279" t="n">
        <v>33</v>
      </c>
      <c r="AD23" s="279" t="n">
        <v>149</v>
      </c>
      <c r="AE23" s="279" t="n">
        <v>22</v>
      </c>
      <c r="AF23" s="277" t="n">
        <v>256</v>
      </c>
      <c r="AG23" s="280" t="n">
        <f aca="false">B23+SUM(F23:AF23)</f>
        <v>5143</v>
      </c>
    </row>
    <row r="24" s="276" customFormat="true" ht="12" hidden="false" customHeight="false" outlineLevel="0" collapsed="false">
      <c r="A24" s="207" t="n">
        <v>2008</v>
      </c>
      <c r="B24" s="277" t="n">
        <f aca="false">SUM(C24:E24)</f>
        <v>2105</v>
      </c>
      <c r="C24" s="278" t="n">
        <v>1401</v>
      </c>
      <c r="D24" s="278" t="n">
        <v>351</v>
      </c>
      <c r="E24" s="278" t="n">
        <v>353</v>
      </c>
      <c r="F24" s="277" t="n">
        <v>1496</v>
      </c>
      <c r="G24" s="279" t="n">
        <v>144</v>
      </c>
      <c r="H24" s="279" t="n">
        <v>19</v>
      </c>
      <c r="I24" s="279" t="n">
        <v>34</v>
      </c>
      <c r="J24" s="279" t="n">
        <v>100</v>
      </c>
      <c r="K24" s="279" t="n">
        <v>287</v>
      </c>
      <c r="L24" s="279" t="n">
        <v>11</v>
      </c>
      <c r="M24" s="279" t="n">
        <v>14</v>
      </c>
      <c r="N24" s="279" t="n">
        <v>127</v>
      </c>
      <c r="O24" s="279" t="n">
        <v>16</v>
      </c>
      <c r="P24" s="279" t="n">
        <v>16</v>
      </c>
      <c r="Q24" s="279" t="n">
        <v>4</v>
      </c>
      <c r="R24" s="279" t="n">
        <v>91</v>
      </c>
      <c r="S24" s="279" t="n">
        <v>28</v>
      </c>
      <c r="T24" s="279" t="n">
        <v>21</v>
      </c>
      <c r="U24" s="279" t="n">
        <v>27</v>
      </c>
      <c r="V24" s="279" t="n">
        <v>23</v>
      </c>
      <c r="W24" s="279" t="n">
        <v>47</v>
      </c>
      <c r="X24" s="279" t="n">
        <v>64</v>
      </c>
      <c r="Y24" s="279" t="n">
        <v>20</v>
      </c>
      <c r="Z24" s="279" t="n">
        <v>4</v>
      </c>
      <c r="AA24" s="279" t="n">
        <v>16</v>
      </c>
      <c r="AB24" s="279" t="n">
        <v>27</v>
      </c>
      <c r="AC24" s="279" t="n">
        <v>23</v>
      </c>
      <c r="AD24" s="279" t="n">
        <v>142</v>
      </c>
      <c r="AE24" s="279" t="n">
        <v>23</v>
      </c>
      <c r="AF24" s="277" t="n">
        <v>293</v>
      </c>
      <c r="AG24" s="280" t="n">
        <f aca="false">B24+SUM(F24:AF24)</f>
        <v>5222</v>
      </c>
    </row>
    <row r="25" s="276" customFormat="true" ht="12" hidden="false" customHeight="false" outlineLevel="0" collapsed="false">
      <c r="A25" s="231" t="n">
        <v>2009</v>
      </c>
      <c r="B25" s="277" t="n">
        <f aca="false">SUM(C25:E25)</f>
        <v>2312</v>
      </c>
      <c r="C25" s="278" t="n">
        <v>1503</v>
      </c>
      <c r="D25" s="278" t="n">
        <v>409</v>
      </c>
      <c r="E25" s="278" t="n">
        <v>400</v>
      </c>
      <c r="F25" s="277" t="n">
        <v>1556</v>
      </c>
      <c r="G25" s="279" t="n">
        <v>159</v>
      </c>
      <c r="H25" s="279" t="n">
        <v>19</v>
      </c>
      <c r="I25" s="279" t="n">
        <v>32</v>
      </c>
      <c r="J25" s="279" t="n">
        <v>103</v>
      </c>
      <c r="K25" s="279" t="n">
        <v>293</v>
      </c>
      <c r="L25" s="279" t="n">
        <v>16</v>
      </c>
      <c r="M25" s="279" t="n">
        <v>10</v>
      </c>
      <c r="N25" s="279" t="n">
        <v>153</v>
      </c>
      <c r="O25" s="279" t="n">
        <v>22</v>
      </c>
      <c r="P25" s="279" t="n">
        <v>19</v>
      </c>
      <c r="Q25" s="279" t="n">
        <v>11</v>
      </c>
      <c r="R25" s="279" t="n">
        <v>105</v>
      </c>
      <c r="S25" s="279" t="n">
        <v>35</v>
      </c>
      <c r="T25" s="279" t="n">
        <v>22</v>
      </c>
      <c r="U25" s="279" t="n">
        <v>27</v>
      </c>
      <c r="V25" s="279" t="n">
        <v>48</v>
      </c>
      <c r="W25" s="279" t="n">
        <v>50</v>
      </c>
      <c r="X25" s="279" t="n">
        <v>53</v>
      </c>
      <c r="Y25" s="279" t="n">
        <v>20</v>
      </c>
      <c r="Z25" s="279" t="n">
        <v>6</v>
      </c>
      <c r="AA25" s="279" t="n">
        <v>14</v>
      </c>
      <c r="AB25" s="279" t="n">
        <v>37</v>
      </c>
      <c r="AC25" s="279" t="n">
        <v>35</v>
      </c>
      <c r="AD25" s="279" t="n">
        <v>171</v>
      </c>
      <c r="AE25" s="279" t="n">
        <v>18</v>
      </c>
      <c r="AF25" s="277" t="n">
        <v>352</v>
      </c>
      <c r="AG25" s="280" t="n">
        <f aca="false">B25+SUM(F25:AF25)</f>
        <v>5698</v>
      </c>
    </row>
    <row r="26" s="276" customFormat="true" ht="12" hidden="false" customHeight="false" outlineLevel="0" collapsed="false">
      <c r="A26" s="231" t="n">
        <v>2010</v>
      </c>
      <c r="B26" s="277" t="n">
        <f aca="false">SUM(C26:E26)</f>
        <v>2421</v>
      </c>
      <c r="C26" s="278" t="n">
        <v>1542</v>
      </c>
      <c r="D26" s="278" t="n">
        <v>440</v>
      </c>
      <c r="E26" s="278" t="n">
        <v>439</v>
      </c>
      <c r="F26" s="277" t="n">
        <v>1562</v>
      </c>
      <c r="G26" s="279" t="n">
        <v>171</v>
      </c>
      <c r="H26" s="279" t="n">
        <v>22</v>
      </c>
      <c r="I26" s="279" t="n">
        <v>33</v>
      </c>
      <c r="J26" s="279" t="n">
        <v>126</v>
      </c>
      <c r="K26" s="279" t="n">
        <v>323</v>
      </c>
      <c r="L26" s="279" t="n">
        <v>11</v>
      </c>
      <c r="M26" s="279" t="n">
        <v>14</v>
      </c>
      <c r="N26" s="279" t="n">
        <v>171</v>
      </c>
      <c r="O26" s="279" t="n">
        <v>12</v>
      </c>
      <c r="P26" s="279" t="n">
        <v>31</v>
      </c>
      <c r="Q26" s="279" t="n">
        <v>6</v>
      </c>
      <c r="R26" s="279" t="n">
        <v>150</v>
      </c>
      <c r="S26" s="279" t="n">
        <v>38</v>
      </c>
      <c r="T26" s="279" t="n">
        <v>23</v>
      </c>
      <c r="U26" s="279" t="n">
        <v>20</v>
      </c>
      <c r="V26" s="279" t="n">
        <v>43</v>
      </c>
      <c r="W26" s="279" t="n">
        <v>49</v>
      </c>
      <c r="X26" s="279" t="n">
        <v>77</v>
      </c>
      <c r="Y26" s="279" t="n">
        <v>21</v>
      </c>
      <c r="Z26" s="279" t="n">
        <v>6</v>
      </c>
      <c r="AA26" s="279" t="n">
        <v>9</v>
      </c>
      <c r="AB26" s="279" t="n">
        <v>32</v>
      </c>
      <c r="AC26" s="279" t="n">
        <v>20</v>
      </c>
      <c r="AD26" s="279" t="n">
        <v>183</v>
      </c>
      <c r="AE26" s="279" t="n">
        <v>32</v>
      </c>
      <c r="AF26" s="277" t="n">
        <v>344</v>
      </c>
      <c r="AG26" s="280" t="n">
        <f aca="false">B26+SUM(F26:AF26)</f>
        <v>5950</v>
      </c>
    </row>
    <row r="27" s="276" customFormat="true" ht="12" hidden="false" customHeight="false" outlineLevel="0" collapsed="false">
      <c r="A27" s="231" t="n">
        <v>2011</v>
      </c>
      <c r="B27" s="277" t="n">
        <f aca="false">SUM(C27:E27)</f>
        <v>2587</v>
      </c>
      <c r="C27" s="278" t="n">
        <v>1693</v>
      </c>
      <c r="D27" s="278" t="n">
        <v>450</v>
      </c>
      <c r="E27" s="278" t="n">
        <v>444</v>
      </c>
      <c r="F27" s="277" t="n">
        <v>1703</v>
      </c>
      <c r="G27" s="279" t="n">
        <v>201</v>
      </c>
      <c r="H27" s="279" t="n">
        <v>28</v>
      </c>
      <c r="I27" s="279" t="n">
        <v>37</v>
      </c>
      <c r="J27" s="279" t="n">
        <v>116</v>
      </c>
      <c r="K27" s="279" t="n">
        <v>343</v>
      </c>
      <c r="L27" s="279" t="n">
        <v>16</v>
      </c>
      <c r="M27" s="279" t="n">
        <v>14</v>
      </c>
      <c r="N27" s="279" t="n">
        <v>201</v>
      </c>
      <c r="O27" s="279" t="n">
        <v>12</v>
      </c>
      <c r="P27" s="279" t="n">
        <v>29</v>
      </c>
      <c r="Q27" s="279" t="n">
        <v>4</v>
      </c>
      <c r="R27" s="279" t="n">
        <v>74</v>
      </c>
      <c r="S27" s="279" t="n">
        <v>41</v>
      </c>
      <c r="T27" s="279" t="n">
        <v>29</v>
      </c>
      <c r="U27" s="279" t="n">
        <v>30</v>
      </c>
      <c r="V27" s="279" t="n">
        <v>49</v>
      </c>
      <c r="W27" s="279" t="n">
        <v>47</v>
      </c>
      <c r="X27" s="279" t="n">
        <v>96</v>
      </c>
      <c r="Y27" s="279" t="n">
        <v>51</v>
      </c>
      <c r="Z27" s="279" t="n">
        <v>14</v>
      </c>
      <c r="AA27" s="279" t="n">
        <v>13</v>
      </c>
      <c r="AB27" s="279" t="n">
        <v>39</v>
      </c>
      <c r="AC27" s="279" t="n">
        <v>24</v>
      </c>
      <c r="AD27" s="279" t="n">
        <v>154</v>
      </c>
      <c r="AE27" s="279" t="n">
        <v>51</v>
      </c>
      <c r="AF27" s="277" t="n">
        <v>401</v>
      </c>
      <c r="AG27" s="280" t="n">
        <f aca="false">B27+SUM(F27:AF27)</f>
        <v>6404</v>
      </c>
    </row>
    <row r="28" s="276" customFormat="true" ht="12" hidden="false" customHeight="false" outlineLevel="0" collapsed="false">
      <c r="A28" s="231" t="n">
        <v>2012</v>
      </c>
      <c r="B28" s="277" t="n">
        <f aca="false">SUM(C28:E28)</f>
        <v>2746</v>
      </c>
      <c r="C28" s="278" t="n">
        <v>1804</v>
      </c>
      <c r="D28" s="278" t="n">
        <v>473</v>
      </c>
      <c r="E28" s="278" t="n">
        <v>469</v>
      </c>
      <c r="F28" s="277" t="n">
        <v>1674</v>
      </c>
      <c r="G28" s="279" t="n">
        <v>180</v>
      </c>
      <c r="H28" s="279" t="n">
        <v>34</v>
      </c>
      <c r="I28" s="279" t="n">
        <v>35</v>
      </c>
      <c r="J28" s="279" t="n">
        <v>140</v>
      </c>
      <c r="K28" s="279" t="n">
        <v>338</v>
      </c>
      <c r="L28" s="279" t="n">
        <v>15</v>
      </c>
      <c r="M28" s="279" t="n">
        <v>10</v>
      </c>
      <c r="N28" s="279" t="n">
        <v>224</v>
      </c>
      <c r="O28" s="279" t="n">
        <v>10</v>
      </c>
      <c r="P28" s="279" t="n">
        <v>36</v>
      </c>
      <c r="Q28" s="279" t="n">
        <v>5</v>
      </c>
      <c r="R28" s="279" t="n">
        <v>85</v>
      </c>
      <c r="S28" s="279" t="n">
        <v>35</v>
      </c>
      <c r="T28" s="279" t="n">
        <v>39</v>
      </c>
      <c r="U28" s="279" t="n">
        <v>22</v>
      </c>
      <c r="V28" s="279" t="n">
        <v>57</v>
      </c>
      <c r="W28" s="279" t="n">
        <v>50</v>
      </c>
      <c r="X28" s="279" t="n">
        <v>109</v>
      </c>
      <c r="Y28" s="279" t="n">
        <v>54</v>
      </c>
      <c r="Z28" s="279" t="n">
        <v>11</v>
      </c>
      <c r="AA28" s="279" t="n">
        <v>55</v>
      </c>
      <c r="AB28" s="279" t="n">
        <v>56</v>
      </c>
      <c r="AC28" s="279" t="n">
        <v>23</v>
      </c>
      <c r="AD28" s="279" t="n">
        <v>158</v>
      </c>
      <c r="AE28" s="279" t="n">
        <v>39</v>
      </c>
      <c r="AF28" s="277" t="n">
        <v>421</v>
      </c>
      <c r="AG28" s="280" t="n">
        <f aca="false">B28+SUM(F28:AF28)</f>
        <v>6661</v>
      </c>
    </row>
    <row r="29" s="276" customFormat="true" ht="12" hidden="false" customHeight="false" outlineLevel="0" collapsed="false">
      <c r="A29" s="231" t="n">
        <v>2013</v>
      </c>
      <c r="B29" s="277" t="n">
        <f aca="false">SUM(C29:E29)</f>
        <v>2831</v>
      </c>
      <c r="C29" s="278" t="n">
        <v>1849</v>
      </c>
      <c r="D29" s="278" t="n">
        <v>535</v>
      </c>
      <c r="E29" s="278" t="n">
        <v>447</v>
      </c>
      <c r="F29" s="277" t="n">
        <v>1735</v>
      </c>
      <c r="G29" s="279" t="n">
        <v>181</v>
      </c>
      <c r="H29" s="279" t="n">
        <v>56</v>
      </c>
      <c r="I29" s="279" t="n">
        <v>34</v>
      </c>
      <c r="J29" s="279" t="n">
        <v>105</v>
      </c>
      <c r="K29" s="279" t="n">
        <v>338</v>
      </c>
      <c r="L29" s="279" t="n">
        <v>19</v>
      </c>
      <c r="M29" s="279" t="n">
        <v>19</v>
      </c>
      <c r="N29" s="279" t="n">
        <v>215</v>
      </c>
      <c r="O29" s="279" t="n">
        <v>16</v>
      </c>
      <c r="P29" s="279" t="n">
        <v>35</v>
      </c>
      <c r="Q29" s="279" t="n">
        <v>5</v>
      </c>
      <c r="R29" s="279" t="n">
        <v>68</v>
      </c>
      <c r="S29" s="279" t="n">
        <v>27</v>
      </c>
      <c r="T29" s="279" t="n">
        <v>30</v>
      </c>
      <c r="U29" s="279" t="n">
        <v>24</v>
      </c>
      <c r="V29" s="279" t="n">
        <v>59</v>
      </c>
      <c r="W29" s="279" t="n">
        <v>59</v>
      </c>
      <c r="X29" s="279" t="n">
        <v>94</v>
      </c>
      <c r="Y29" s="279" t="n">
        <v>49</v>
      </c>
      <c r="Z29" s="279" t="n">
        <v>6</v>
      </c>
      <c r="AA29" s="279" t="n">
        <v>26</v>
      </c>
      <c r="AB29" s="279" t="n">
        <v>115</v>
      </c>
      <c r="AC29" s="279" t="n">
        <v>37</v>
      </c>
      <c r="AD29" s="279" t="n">
        <v>157</v>
      </c>
      <c r="AE29" s="279" t="n">
        <v>30</v>
      </c>
      <c r="AF29" s="277" t="n">
        <v>487</v>
      </c>
      <c r="AG29" s="280" t="n">
        <f aca="false">B29+SUM(F29:AF29)</f>
        <v>6857</v>
      </c>
    </row>
    <row r="30" s="276" customFormat="true" ht="12" hidden="false" customHeight="false" outlineLevel="0" collapsed="false">
      <c r="A30" s="231" t="n">
        <v>2014</v>
      </c>
      <c r="B30" s="277" t="n">
        <f aca="false">SUM(C30:E30)</f>
        <v>2933</v>
      </c>
      <c r="C30" s="278" t="n">
        <v>1929</v>
      </c>
      <c r="D30" s="278" t="n">
        <v>525</v>
      </c>
      <c r="E30" s="278" t="n">
        <v>479</v>
      </c>
      <c r="F30" s="277" t="n">
        <v>1669</v>
      </c>
      <c r="G30" s="279" t="n">
        <v>218</v>
      </c>
      <c r="H30" s="279" t="n">
        <v>42</v>
      </c>
      <c r="I30" s="279" t="n">
        <v>26</v>
      </c>
      <c r="J30" s="279" t="n">
        <v>146</v>
      </c>
      <c r="K30" s="279" t="n">
        <v>347</v>
      </c>
      <c r="L30" s="279" t="n">
        <v>16</v>
      </c>
      <c r="M30" s="279" t="n">
        <v>18</v>
      </c>
      <c r="N30" s="279" t="n">
        <v>231</v>
      </c>
      <c r="O30" s="279" t="n">
        <v>21</v>
      </c>
      <c r="P30" s="279" t="n">
        <v>37</v>
      </c>
      <c r="Q30" s="279" t="n">
        <v>5</v>
      </c>
      <c r="R30" s="279" t="n">
        <v>79</v>
      </c>
      <c r="S30" s="279" t="n">
        <v>45</v>
      </c>
      <c r="T30" s="279" t="n">
        <v>43</v>
      </c>
      <c r="U30" s="279" t="n">
        <v>30</v>
      </c>
      <c r="V30" s="279" t="n">
        <v>62</v>
      </c>
      <c r="W30" s="279" t="n">
        <v>63</v>
      </c>
      <c r="X30" s="279" t="n">
        <v>92</v>
      </c>
      <c r="Y30" s="279" t="n">
        <v>48</v>
      </c>
      <c r="Z30" s="279" t="n">
        <v>10</v>
      </c>
      <c r="AA30" s="279" t="n">
        <v>13</v>
      </c>
      <c r="AB30" s="279" t="n">
        <v>104</v>
      </c>
      <c r="AC30" s="279" t="n">
        <v>25</v>
      </c>
      <c r="AD30" s="279" t="n">
        <v>178</v>
      </c>
      <c r="AE30" s="279" t="n">
        <v>51</v>
      </c>
      <c r="AF30" s="277" t="n">
        <v>509</v>
      </c>
      <c r="AG30" s="280" t="n">
        <f aca="false">B30+SUM(F30:AF30)</f>
        <v>7061</v>
      </c>
    </row>
    <row r="31" s="276" customFormat="true" ht="12" hidden="false" customHeight="false" outlineLevel="0" collapsed="false">
      <c r="A31" s="231" t="n">
        <v>2015</v>
      </c>
      <c r="B31" s="277" t="n">
        <f aca="false">SUM(C31:E31)</f>
        <v>3108</v>
      </c>
      <c r="C31" s="281" t="n">
        <v>2071</v>
      </c>
      <c r="D31" s="281" t="n">
        <v>532</v>
      </c>
      <c r="E31" s="281" t="n">
        <v>505</v>
      </c>
      <c r="F31" s="282" t="n">
        <v>1677</v>
      </c>
      <c r="G31" s="283" t="n">
        <v>235</v>
      </c>
      <c r="H31" s="283" t="n">
        <v>56</v>
      </c>
      <c r="I31" s="283" t="n">
        <v>44</v>
      </c>
      <c r="J31" s="283" t="n">
        <v>135</v>
      </c>
      <c r="K31" s="283" t="n">
        <v>328</v>
      </c>
      <c r="L31" s="283" t="n">
        <v>13</v>
      </c>
      <c r="M31" s="283" t="n">
        <v>17</v>
      </c>
      <c r="N31" s="283" t="n">
        <v>218</v>
      </c>
      <c r="O31" s="283" t="n">
        <v>20</v>
      </c>
      <c r="P31" s="283" t="n">
        <v>34</v>
      </c>
      <c r="Q31" s="283" t="n">
        <v>10</v>
      </c>
      <c r="R31" s="283" t="n">
        <v>98</v>
      </c>
      <c r="S31" s="283" t="n">
        <v>44</v>
      </c>
      <c r="T31" s="283" t="n">
        <v>43</v>
      </c>
      <c r="U31" s="283" t="n">
        <v>32</v>
      </c>
      <c r="V31" s="283" t="n">
        <v>56</v>
      </c>
      <c r="W31" s="283" t="n">
        <v>67</v>
      </c>
      <c r="X31" s="283" t="n">
        <v>100</v>
      </c>
      <c r="Y31" s="283" t="n">
        <v>64</v>
      </c>
      <c r="Z31" s="283" t="n">
        <v>9</v>
      </c>
      <c r="AA31" s="283" t="n">
        <v>13</v>
      </c>
      <c r="AB31" s="283" t="n">
        <v>127</v>
      </c>
      <c r="AC31" s="283" t="n">
        <v>38</v>
      </c>
      <c r="AD31" s="283" t="n">
        <v>187</v>
      </c>
      <c r="AE31" s="283" t="n">
        <v>53</v>
      </c>
      <c r="AF31" s="282" t="n">
        <v>574</v>
      </c>
      <c r="AG31" s="280" t="n">
        <f aca="false">B31+SUM(F31:AF31)</f>
        <v>7400</v>
      </c>
    </row>
    <row r="32" s="276" customFormat="true" ht="12" hidden="false" customHeight="false" outlineLevel="0" collapsed="false">
      <c r="A32" s="231" t="n">
        <v>2016</v>
      </c>
      <c r="B32" s="277" t="n">
        <f aca="false">SUM(C32:E32)</f>
        <v>3321</v>
      </c>
      <c r="C32" s="278" t="n">
        <v>2203</v>
      </c>
      <c r="D32" s="278" t="n">
        <v>576</v>
      </c>
      <c r="E32" s="278" t="n">
        <v>542</v>
      </c>
      <c r="F32" s="277" t="n">
        <v>1725</v>
      </c>
      <c r="G32" s="279" t="n">
        <v>189</v>
      </c>
      <c r="H32" s="279" t="n">
        <v>47</v>
      </c>
      <c r="I32" s="279" t="n">
        <v>41</v>
      </c>
      <c r="J32" s="279" t="n">
        <v>157</v>
      </c>
      <c r="K32" s="279" t="n">
        <v>383</v>
      </c>
      <c r="L32" s="279" t="n">
        <v>20</v>
      </c>
      <c r="M32" s="279" t="n">
        <v>19</v>
      </c>
      <c r="N32" s="279" t="n">
        <v>229</v>
      </c>
      <c r="O32" s="279" t="n">
        <v>24</v>
      </c>
      <c r="P32" s="279" t="n">
        <v>46</v>
      </c>
      <c r="Q32" s="279" t="n">
        <v>17</v>
      </c>
      <c r="R32" s="279" t="n">
        <v>94</v>
      </c>
      <c r="S32" s="279" t="n">
        <v>43</v>
      </c>
      <c r="T32" s="279" t="n">
        <v>40</v>
      </c>
      <c r="U32" s="279" t="n">
        <v>46</v>
      </c>
      <c r="V32" s="279" t="n">
        <v>51</v>
      </c>
      <c r="W32" s="279" t="n">
        <v>82</v>
      </c>
      <c r="X32" s="279" t="n">
        <v>67</v>
      </c>
      <c r="Y32" s="279" t="n">
        <v>62</v>
      </c>
      <c r="Z32" s="279" t="n">
        <v>14</v>
      </c>
      <c r="AA32" s="279" t="n">
        <v>9</v>
      </c>
      <c r="AB32" s="279" t="n">
        <v>127</v>
      </c>
      <c r="AC32" s="279" t="n">
        <v>40</v>
      </c>
      <c r="AD32" s="279" t="n">
        <v>154</v>
      </c>
      <c r="AE32" s="279" t="n">
        <v>35</v>
      </c>
      <c r="AF32" s="277" t="n">
        <v>720</v>
      </c>
      <c r="AG32" s="280" t="n">
        <f aca="false">B32+SUM(F32:AF32)</f>
        <v>7802</v>
      </c>
    </row>
    <row r="33" s="276" customFormat="true" ht="12" hidden="false" customHeight="false" outlineLevel="0" collapsed="false">
      <c r="A33" s="231" t="n">
        <v>2017</v>
      </c>
      <c r="B33" s="277" t="n">
        <f aca="false">SUM(C33:E33)</f>
        <v>3466</v>
      </c>
      <c r="C33" s="281" t="n">
        <v>2338</v>
      </c>
      <c r="D33" s="281" t="n">
        <v>600</v>
      </c>
      <c r="E33" s="281" t="n">
        <v>528</v>
      </c>
      <c r="F33" s="282" t="n">
        <v>1689</v>
      </c>
      <c r="G33" s="283" t="n">
        <v>162</v>
      </c>
      <c r="H33" s="283" t="n">
        <v>44</v>
      </c>
      <c r="I33" s="283" t="n">
        <v>29</v>
      </c>
      <c r="J33" s="283" t="n">
        <v>101</v>
      </c>
      <c r="K33" s="283" t="n">
        <v>386</v>
      </c>
      <c r="L33" s="283" t="n">
        <v>7</v>
      </c>
      <c r="M33" s="283" t="n">
        <v>12</v>
      </c>
      <c r="N33" s="283" t="n">
        <v>187</v>
      </c>
      <c r="O33" s="283" t="n">
        <v>23</v>
      </c>
      <c r="P33" s="283" t="n">
        <v>28</v>
      </c>
      <c r="Q33" s="283" t="n">
        <v>12</v>
      </c>
      <c r="R33" s="283" t="n">
        <v>103</v>
      </c>
      <c r="S33" s="283" t="n">
        <v>42</v>
      </c>
      <c r="T33" s="283" t="n">
        <v>30</v>
      </c>
      <c r="U33" s="283" t="n">
        <v>32</v>
      </c>
      <c r="V33" s="283" t="n">
        <v>25</v>
      </c>
      <c r="W33" s="283" t="n">
        <v>60</v>
      </c>
      <c r="X33" s="283" t="n">
        <v>39</v>
      </c>
      <c r="Y33" s="283" t="n">
        <v>52</v>
      </c>
      <c r="Z33" s="283" t="n">
        <v>9</v>
      </c>
      <c r="AA33" s="283" t="n">
        <v>7</v>
      </c>
      <c r="AB33" s="283" t="n">
        <v>50</v>
      </c>
      <c r="AC33" s="283" t="n">
        <v>28</v>
      </c>
      <c r="AD33" s="283" t="n">
        <v>158</v>
      </c>
      <c r="AE33" s="283" t="n">
        <v>27</v>
      </c>
      <c r="AF33" s="282" t="n">
        <v>1124</v>
      </c>
      <c r="AG33" s="280" t="n">
        <f aca="false">B33+SUM(F33:AF33)</f>
        <v>7932</v>
      </c>
    </row>
    <row r="34" s="276" customFormat="true" ht="12" hidden="false" customHeight="false" outlineLevel="0" collapsed="false">
      <c r="A34" s="231" t="n">
        <v>2018</v>
      </c>
      <c r="B34" s="277" t="n">
        <f aca="false">SUM(C34:E34)</f>
        <v>3445</v>
      </c>
      <c r="C34" s="278" t="n">
        <v>2356</v>
      </c>
      <c r="D34" s="278" t="n">
        <v>537</v>
      </c>
      <c r="E34" s="278" t="n">
        <v>552</v>
      </c>
      <c r="F34" s="277" t="n">
        <v>1725</v>
      </c>
      <c r="G34" s="279" t="n">
        <v>189</v>
      </c>
      <c r="H34" s="279" t="n">
        <v>37</v>
      </c>
      <c r="I34" s="279" t="n">
        <v>36</v>
      </c>
      <c r="J34" s="279" t="n">
        <v>112</v>
      </c>
      <c r="K34" s="279" t="n">
        <v>366</v>
      </c>
      <c r="L34" s="279" t="n">
        <v>11</v>
      </c>
      <c r="M34" s="279" t="n">
        <v>15</v>
      </c>
      <c r="N34" s="279" t="n">
        <v>179</v>
      </c>
      <c r="O34" s="279" t="n">
        <v>18</v>
      </c>
      <c r="P34" s="279" t="n">
        <v>26</v>
      </c>
      <c r="Q34" s="279" t="n">
        <v>11</v>
      </c>
      <c r="R34" s="279" t="n">
        <v>82</v>
      </c>
      <c r="S34" s="279" t="n">
        <v>53</v>
      </c>
      <c r="T34" s="279" t="n">
        <v>30</v>
      </c>
      <c r="U34" s="279" t="n">
        <v>30</v>
      </c>
      <c r="V34" s="279" t="n">
        <v>25</v>
      </c>
      <c r="W34" s="279" t="n">
        <v>53</v>
      </c>
      <c r="X34" s="279" t="n">
        <v>42</v>
      </c>
      <c r="Y34" s="279" t="n">
        <v>46</v>
      </c>
      <c r="Z34" s="279" t="n">
        <v>17</v>
      </c>
      <c r="AA34" s="279" t="n">
        <v>12</v>
      </c>
      <c r="AB34" s="279" t="n">
        <v>42</v>
      </c>
      <c r="AC34" s="279" t="n">
        <v>25</v>
      </c>
      <c r="AD34" s="279" t="n">
        <v>202</v>
      </c>
      <c r="AE34" s="279" t="n">
        <v>32</v>
      </c>
      <c r="AF34" s="277" t="n">
        <v>1252</v>
      </c>
      <c r="AG34" s="280" t="n">
        <f aca="false">B34+SUM(F34:AF34)</f>
        <v>8113</v>
      </c>
    </row>
    <row r="35" s="276" customFormat="true" ht="12" hidden="false" customHeight="false" outlineLevel="0" collapsed="false">
      <c r="A35" s="231" t="n">
        <v>2019</v>
      </c>
      <c r="B35" s="277" t="n">
        <f aca="false">SUM(C35:E35)</f>
        <v>3614</v>
      </c>
      <c r="C35" s="281" t="n">
        <v>2464</v>
      </c>
      <c r="D35" s="281" t="n">
        <v>577</v>
      </c>
      <c r="E35" s="281" t="n">
        <v>573</v>
      </c>
      <c r="F35" s="282" t="n">
        <v>1753</v>
      </c>
      <c r="G35" s="283" t="n">
        <v>174</v>
      </c>
      <c r="H35" s="283" t="n">
        <v>33</v>
      </c>
      <c r="I35" s="283" t="n">
        <v>32</v>
      </c>
      <c r="J35" s="283" t="n">
        <v>110</v>
      </c>
      <c r="K35" s="283" t="n">
        <v>376</v>
      </c>
      <c r="L35" s="283" t="n">
        <v>18</v>
      </c>
      <c r="M35" s="283" t="n">
        <v>17</v>
      </c>
      <c r="N35" s="283" t="n">
        <v>162</v>
      </c>
      <c r="O35" s="283" t="n">
        <v>15</v>
      </c>
      <c r="P35" s="283" t="n">
        <v>24</v>
      </c>
      <c r="Q35" s="283" t="n">
        <v>5</v>
      </c>
      <c r="R35" s="283" t="n">
        <v>75</v>
      </c>
      <c r="S35" s="283" t="n">
        <v>51</v>
      </c>
      <c r="T35" s="283" t="n">
        <v>27</v>
      </c>
      <c r="U35" s="283" t="n">
        <v>28</v>
      </c>
      <c r="V35" s="283" t="n">
        <v>23</v>
      </c>
      <c r="W35" s="283" t="n">
        <v>54</v>
      </c>
      <c r="X35" s="283" t="n">
        <v>43</v>
      </c>
      <c r="Y35" s="283" t="n">
        <v>46</v>
      </c>
      <c r="Z35" s="283" t="n">
        <v>17</v>
      </c>
      <c r="AA35" s="283" t="n">
        <v>15</v>
      </c>
      <c r="AB35" s="283" t="n">
        <v>65</v>
      </c>
      <c r="AC35" s="283" t="n">
        <v>27</v>
      </c>
      <c r="AD35" s="283" t="n">
        <v>181</v>
      </c>
      <c r="AE35" s="283" t="n">
        <v>33</v>
      </c>
      <c r="AF35" s="282" t="n">
        <v>1189</v>
      </c>
      <c r="AG35" s="280" t="n">
        <f aca="false">B35+SUM(F35:AF35)</f>
        <v>8207</v>
      </c>
    </row>
    <row r="36" s="276" customFormat="true" ht="12" hidden="false" customHeight="false" outlineLevel="0" collapsed="false">
      <c r="A36" s="231" t="n">
        <v>2020</v>
      </c>
      <c r="B36" s="277" t="n">
        <f aca="false">SUM(C36:E36)</f>
        <v>2461</v>
      </c>
      <c r="C36" s="278" t="n">
        <v>1681</v>
      </c>
      <c r="D36" s="278" t="n">
        <v>397</v>
      </c>
      <c r="E36" s="278" t="n">
        <v>383</v>
      </c>
      <c r="F36" s="277" t="n">
        <v>1369</v>
      </c>
      <c r="G36" s="279" t="n">
        <v>152</v>
      </c>
      <c r="H36" s="279" t="n">
        <v>21</v>
      </c>
      <c r="I36" s="279" t="n">
        <v>25</v>
      </c>
      <c r="J36" s="279" t="n">
        <v>74</v>
      </c>
      <c r="K36" s="279" t="n">
        <v>260</v>
      </c>
      <c r="L36" s="279" t="n">
        <v>8</v>
      </c>
      <c r="M36" s="279" t="n">
        <v>10</v>
      </c>
      <c r="N36" s="279" t="n">
        <v>120</v>
      </c>
      <c r="O36" s="279" t="n">
        <v>13</v>
      </c>
      <c r="P36" s="279" t="n">
        <v>16</v>
      </c>
      <c r="Q36" s="279" t="n">
        <v>3</v>
      </c>
      <c r="R36" s="279" t="n">
        <v>61</v>
      </c>
      <c r="S36" s="279" t="n">
        <v>36</v>
      </c>
      <c r="T36" s="279" t="n">
        <v>19</v>
      </c>
      <c r="U36" s="279" t="n">
        <v>25</v>
      </c>
      <c r="V36" s="279" t="n">
        <v>18</v>
      </c>
      <c r="W36" s="279" t="n">
        <v>43</v>
      </c>
      <c r="X36" s="279" t="n">
        <v>32</v>
      </c>
      <c r="Y36" s="279" t="n">
        <v>48</v>
      </c>
      <c r="Z36" s="279" t="n">
        <v>5</v>
      </c>
      <c r="AA36" s="279" t="n">
        <v>5</v>
      </c>
      <c r="AB36" s="279" t="n">
        <v>33</v>
      </c>
      <c r="AC36" s="279" t="n">
        <v>15</v>
      </c>
      <c r="AD36" s="279" t="n">
        <v>182</v>
      </c>
      <c r="AE36" s="279" t="n">
        <v>17</v>
      </c>
      <c r="AF36" s="277" t="n">
        <v>669</v>
      </c>
      <c r="AG36" s="280" t="n">
        <f aca="false">B36+SUM(F36:AF36)</f>
        <v>5740</v>
      </c>
    </row>
    <row r="37" s="276" customFormat="true" ht="12" hidden="false" customHeight="false" outlineLevel="0" collapsed="false">
      <c r="A37" s="231" t="n">
        <v>2021</v>
      </c>
      <c r="B37" s="277" t="n">
        <f aca="false">SUM(C37:E37)</f>
        <v>2692</v>
      </c>
      <c r="C37" s="278" t="n">
        <v>1862</v>
      </c>
      <c r="D37" s="278" t="n">
        <v>430</v>
      </c>
      <c r="E37" s="278" t="n">
        <v>400</v>
      </c>
      <c r="F37" s="277" t="n">
        <v>1305</v>
      </c>
      <c r="G37" s="279" t="n">
        <v>143</v>
      </c>
      <c r="H37" s="279" t="n">
        <v>16</v>
      </c>
      <c r="I37" s="279" t="n">
        <v>29</v>
      </c>
      <c r="J37" s="279" t="n">
        <v>96</v>
      </c>
      <c r="K37" s="279" t="n">
        <v>297</v>
      </c>
      <c r="L37" s="279" t="n">
        <v>8</v>
      </c>
      <c r="M37" s="279" t="n">
        <v>14</v>
      </c>
      <c r="N37" s="279" t="n">
        <v>123</v>
      </c>
      <c r="O37" s="279" t="n">
        <v>11</v>
      </c>
      <c r="P37" s="279" t="n">
        <v>9</v>
      </c>
      <c r="Q37" s="279" t="n">
        <v>5</v>
      </c>
      <c r="R37" s="279" t="n">
        <v>48</v>
      </c>
      <c r="S37" s="279" t="n">
        <v>34</v>
      </c>
      <c r="T37" s="279" t="n">
        <v>26</v>
      </c>
      <c r="U37" s="279" t="n">
        <v>20</v>
      </c>
      <c r="V37" s="279" t="n">
        <v>16</v>
      </c>
      <c r="W37" s="279" t="n">
        <v>48</v>
      </c>
      <c r="X37" s="279" t="n">
        <v>31</v>
      </c>
      <c r="Y37" s="279" t="n">
        <v>30</v>
      </c>
      <c r="Z37" s="279" t="n">
        <v>8</v>
      </c>
      <c r="AA37" s="279" t="n">
        <v>11</v>
      </c>
      <c r="AB37" s="279" t="n">
        <v>14</v>
      </c>
      <c r="AC37" s="279" t="n">
        <v>35</v>
      </c>
      <c r="AD37" s="279" t="n">
        <v>164</v>
      </c>
      <c r="AE37" s="279" t="n">
        <v>22</v>
      </c>
      <c r="AF37" s="277" t="n">
        <v>935</v>
      </c>
      <c r="AG37" s="280" t="n">
        <f aca="false">B37+SUM(F37:AF37)</f>
        <v>6190</v>
      </c>
    </row>
    <row r="38" s="276" customFormat="true" ht="12" hidden="false" customHeight="false" outlineLevel="0" collapsed="false">
      <c r="A38" s="231" t="n">
        <v>2022</v>
      </c>
      <c r="B38" s="277" t="n">
        <f aca="false">SUM(C38:E38)</f>
        <v>3838</v>
      </c>
      <c r="C38" s="278" t="n">
        <v>2665</v>
      </c>
      <c r="D38" s="278" t="n">
        <v>587</v>
      </c>
      <c r="E38" s="278" t="n">
        <v>586</v>
      </c>
      <c r="F38" s="277" t="n">
        <v>1730</v>
      </c>
      <c r="G38" s="279" t="n">
        <v>195</v>
      </c>
      <c r="H38" s="279" t="n">
        <v>32</v>
      </c>
      <c r="I38" s="279" t="n">
        <v>31</v>
      </c>
      <c r="J38" s="279" t="n">
        <v>123</v>
      </c>
      <c r="K38" s="279" t="n">
        <v>419</v>
      </c>
      <c r="L38" s="279" t="n">
        <v>11</v>
      </c>
      <c r="M38" s="279" t="n">
        <v>15</v>
      </c>
      <c r="N38" s="279" t="n">
        <v>158</v>
      </c>
      <c r="O38" s="279" t="n">
        <v>15</v>
      </c>
      <c r="P38" s="279" t="n">
        <v>25</v>
      </c>
      <c r="Q38" s="279" t="n">
        <v>4</v>
      </c>
      <c r="R38" s="279" t="n">
        <v>51</v>
      </c>
      <c r="S38" s="279" t="n">
        <v>46</v>
      </c>
      <c r="T38" s="279" t="n">
        <v>33</v>
      </c>
      <c r="U38" s="279" t="n">
        <v>34</v>
      </c>
      <c r="V38" s="279" t="n">
        <v>25</v>
      </c>
      <c r="W38" s="279" t="n">
        <v>61</v>
      </c>
      <c r="X38" s="279" t="n">
        <v>42</v>
      </c>
      <c r="Y38" s="279" t="n">
        <v>61</v>
      </c>
      <c r="Z38" s="279" t="n">
        <v>9</v>
      </c>
      <c r="AA38" s="279" t="n">
        <v>10</v>
      </c>
      <c r="AB38" s="279" t="n">
        <v>37</v>
      </c>
      <c r="AC38" s="279" t="n">
        <v>43</v>
      </c>
      <c r="AD38" s="279" t="n">
        <v>223</v>
      </c>
      <c r="AE38" s="279" t="n">
        <v>31</v>
      </c>
      <c r="AF38" s="277" t="n">
        <v>1288</v>
      </c>
      <c r="AG38" s="280" t="n">
        <f aca="false">B38+SUM(F38:AF38)</f>
        <v>8590</v>
      </c>
    </row>
    <row r="39" s="276" customFormat="true" ht="12" hidden="false" customHeight="false" outlineLevel="0" collapsed="false">
      <c r="A39" s="231" t="n">
        <v>2023</v>
      </c>
      <c r="B39" s="277" t="n">
        <f aca="false">SUM(C39:E39)</f>
        <v>4239</v>
      </c>
      <c r="C39" s="278" t="n">
        <v>2959</v>
      </c>
      <c r="D39" s="278" t="n">
        <v>651</v>
      </c>
      <c r="E39" s="278" t="n">
        <v>629</v>
      </c>
      <c r="F39" s="277" t="n">
        <v>1880</v>
      </c>
      <c r="G39" s="279" t="n">
        <v>189</v>
      </c>
      <c r="H39" s="279" t="n">
        <v>42</v>
      </c>
      <c r="I39" s="279" t="n">
        <v>35</v>
      </c>
      <c r="J39" s="279" t="n">
        <v>135</v>
      </c>
      <c r="K39" s="279" t="n">
        <v>412</v>
      </c>
      <c r="L39" s="279" t="n">
        <v>8</v>
      </c>
      <c r="M39" s="279" t="n">
        <v>19</v>
      </c>
      <c r="N39" s="279" t="n">
        <v>174</v>
      </c>
      <c r="O39" s="279" t="n">
        <v>10</v>
      </c>
      <c r="P39" s="279" t="n">
        <v>32</v>
      </c>
      <c r="Q39" s="279" t="n">
        <v>9</v>
      </c>
      <c r="R39" s="279" t="n">
        <v>51</v>
      </c>
      <c r="S39" s="279" t="n">
        <v>51</v>
      </c>
      <c r="T39" s="279" t="n">
        <v>33</v>
      </c>
      <c r="U39" s="279" t="n">
        <v>32</v>
      </c>
      <c r="V39" s="279" t="n">
        <v>33</v>
      </c>
      <c r="W39" s="279" t="n">
        <v>73</v>
      </c>
      <c r="X39" s="279" t="n">
        <v>46</v>
      </c>
      <c r="Y39" s="279" t="n">
        <v>54</v>
      </c>
      <c r="Z39" s="279" t="n">
        <v>9</v>
      </c>
      <c r="AA39" s="279" t="n">
        <v>13</v>
      </c>
      <c r="AB39" s="279" t="n">
        <v>74</v>
      </c>
      <c r="AC39" s="279" t="n">
        <v>41</v>
      </c>
      <c r="AD39" s="279" t="n">
        <v>223</v>
      </c>
      <c r="AE39" s="279" t="n">
        <v>30</v>
      </c>
      <c r="AF39" s="277" t="n">
        <v>1354</v>
      </c>
      <c r="AG39" s="280" t="n">
        <f aca="false">B39+SUM(F39:AF39)</f>
        <v>9301</v>
      </c>
    </row>
    <row r="40" s="276" customFormat="true" ht="12" hidden="false" customHeight="false" outlineLevel="0" collapsed="false">
      <c r="A40" s="217"/>
      <c r="B40" s="283"/>
      <c r="C40" s="284"/>
      <c r="D40" s="284"/>
      <c r="E40" s="284"/>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5"/>
    </row>
    <row r="41" s="276" customFormat="true" ht="12" hidden="false" customHeight="false" outlineLevel="0" collapsed="false">
      <c r="A41" s="191"/>
      <c r="B41" s="286"/>
      <c r="C41" s="287"/>
      <c r="D41" s="287"/>
      <c r="E41" s="287"/>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8"/>
    </row>
    <row r="42" s="276" customFormat="true" ht="72" hidden="false" customHeight="false" outlineLevel="0" collapsed="false">
      <c r="A42" s="218" t="s">
        <v>147</v>
      </c>
      <c r="B42" s="273" t="s">
        <v>152</v>
      </c>
      <c r="C42" s="274" t="n">
        <v>1</v>
      </c>
      <c r="D42" s="275" t="s">
        <v>153</v>
      </c>
      <c r="E42" s="275" t="s">
        <v>154</v>
      </c>
      <c r="F42" s="273" t="s">
        <v>155</v>
      </c>
      <c r="G42" s="273" t="s">
        <v>156</v>
      </c>
      <c r="H42" s="273" t="s">
        <v>157</v>
      </c>
      <c r="I42" s="273" t="s">
        <v>158</v>
      </c>
      <c r="J42" s="273" t="s">
        <v>159</v>
      </c>
      <c r="K42" s="273" t="s">
        <v>160</v>
      </c>
      <c r="L42" s="273" t="s">
        <v>161</v>
      </c>
      <c r="M42" s="273" t="s">
        <v>162</v>
      </c>
      <c r="N42" s="273" t="s">
        <v>163</v>
      </c>
      <c r="O42" s="273" t="s">
        <v>164</v>
      </c>
      <c r="P42" s="273" t="s">
        <v>165</v>
      </c>
      <c r="Q42" s="273" t="s">
        <v>166</v>
      </c>
      <c r="R42" s="273" t="s">
        <v>167</v>
      </c>
      <c r="S42" s="273" t="s">
        <v>168</v>
      </c>
      <c r="T42" s="273" t="s">
        <v>169</v>
      </c>
      <c r="U42" s="273" t="s">
        <v>170</v>
      </c>
      <c r="V42" s="273" t="s">
        <v>171</v>
      </c>
      <c r="W42" s="273" t="s">
        <v>172</v>
      </c>
      <c r="X42" s="273" t="s">
        <v>173</v>
      </c>
      <c r="Y42" s="273" t="s">
        <v>174</v>
      </c>
      <c r="Z42" s="273" t="s">
        <v>175</v>
      </c>
      <c r="AA42" s="273" t="s">
        <v>176</v>
      </c>
      <c r="AB42" s="273" t="s">
        <v>177</v>
      </c>
      <c r="AC42" s="273" t="s">
        <v>178</v>
      </c>
      <c r="AD42" s="273" t="s">
        <v>179</v>
      </c>
      <c r="AE42" s="273" t="s">
        <v>180</v>
      </c>
      <c r="AF42" s="273" t="s">
        <v>181</v>
      </c>
      <c r="AG42" s="273" t="s">
        <v>42</v>
      </c>
    </row>
    <row r="43" s="276" customFormat="true" ht="12" hidden="false" customHeight="false" outlineLevel="0" collapsed="false">
      <c r="A43" s="222" t="n">
        <v>1992</v>
      </c>
      <c r="B43" s="289" t="n">
        <v>40542070</v>
      </c>
      <c r="C43" s="290" t="n">
        <v>40398735</v>
      </c>
      <c r="D43" s="290" t="n">
        <v>84285</v>
      </c>
      <c r="E43" s="290" t="n">
        <v>59050</v>
      </c>
      <c r="F43" s="289" t="n">
        <v>67464425</v>
      </c>
      <c r="G43" s="289" t="n">
        <v>555685</v>
      </c>
      <c r="H43" s="289" t="n">
        <v>330675</v>
      </c>
      <c r="I43" s="289" t="n">
        <v>134470</v>
      </c>
      <c r="J43" s="289" t="n">
        <v>216274</v>
      </c>
      <c r="K43" s="289" t="n">
        <v>2393926</v>
      </c>
      <c r="L43" s="289" t="n">
        <v>15627</v>
      </c>
      <c r="M43" s="289" t="n">
        <v>188360</v>
      </c>
      <c r="N43" s="289" t="n">
        <v>791375</v>
      </c>
      <c r="O43" s="289" t="n">
        <v>339404</v>
      </c>
      <c r="P43" s="289" t="n">
        <v>14508</v>
      </c>
      <c r="Q43" s="289" t="n">
        <v>25501</v>
      </c>
      <c r="R43" s="289" t="n">
        <v>179753</v>
      </c>
      <c r="S43" s="289" t="n">
        <v>198329</v>
      </c>
      <c r="T43" s="289" t="n">
        <v>7727</v>
      </c>
      <c r="U43" s="289" t="n">
        <v>185604</v>
      </c>
      <c r="V43" s="289" t="n">
        <v>2816</v>
      </c>
      <c r="W43" s="289" t="n">
        <v>791694</v>
      </c>
      <c r="X43" s="289" t="n">
        <v>32712</v>
      </c>
      <c r="Y43" s="289"/>
      <c r="Z43" s="289" t="n">
        <v>352</v>
      </c>
      <c r="AA43" s="289" t="n">
        <v>847703</v>
      </c>
      <c r="AB43" s="289" t="n">
        <v>96439</v>
      </c>
      <c r="AC43" s="289" t="n">
        <v>65539</v>
      </c>
      <c r="AD43" s="289" t="n">
        <v>326103</v>
      </c>
      <c r="AE43" s="289" t="n">
        <v>50898</v>
      </c>
      <c r="AF43" s="289" t="n">
        <v>197086</v>
      </c>
      <c r="AG43" s="291" t="n">
        <f aca="false">B43+SUM(F43:AF43)</f>
        <v>115995055</v>
      </c>
    </row>
    <row r="44" s="276" customFormat="true" ht="12" hidden="false" customHeight="false" outlineLevel="0" collapsed="false">
      <c r="A44" s="222" t="n">
        <v>1993</v>
      </c>
      <c r="B44" s="289" t="n">
        <v>46604570</v>
      </c>
      <c r="C44" s="290" t="n">
        <v>45587623</v>
      </c>
      <c r="D44" s="290" t="n">
        <v>978395</v>
      </c>
      <c r="E44" s="290" t="n">
        <v>38552</v>
      </c>
      <c r="F44" s="289" t="n">
        <v>75839045</v>
      </c>
      <c r="G44" s="289" t="n">
        <v>509747</v>
      </c>
      <c r="H44" s="289" t="n">
        <v>146705</v>
      </c>
      <c r="I44" s="289" t="n">
        <v>124836</v>
      </c>
      <c r="J44" s="289" t="n">
        <v>599010</v>
      </c>
      <c r="K44" s="289" t="n">
        <v>3592549</v>
      </c>
      <c r="L44" s="289" t="n">
        <v>20640</v>
      </c>
      <c r="M44" s="289" t="n">
        <v>19511</v>
      </c>
      <c r="N44" s="289" t="n">
        <v>347692</v>
      </c>
      <c r="O44" s="289" t="n">
        <v>12397</v>
      </c>
      <c r="P44" s="289" t="n">
        <v>11816</v>
      </c>
      <c r="Q44" s="289" t="n">
        <v>8429</v>
      </c>
      <c r="R44" s="289" t="n">
        <v>97339</v>
      </c>
      <c r="S44" s="289" t="n">
        <v>151307</v>
      </c>
      <c r="T44" s="289" t="n">
        <v>5685</v>
      </c>
      <c r="U44" s="289" t="n">
        <v>2590033</v>
      </c>
      <c r="V44" s="289" t="n">
        <v>1941</v>
      </c>
      <c r="W44" s="289" t="n">
        <v>272655</v>
      </c>
      <c r="X44" s="289" t="n">
        <v>18582</v>
      </c>
      <c r="Y44" s="289"/>
      <c r="Z44" s="289" t="n">
        <v>323</v>
      </c>
      <c r="AA44" s="289" t="n">
        <v>934009</v>
      </c>
      <c r="AB44" s="289" t="n">
        <v>124631</v>
      </c>
      <c r="AC44" s="289" t="n">
        <v>30677</v>
      </c>
      <c r="AD44" s="289" t="n">
        <v>105126</v>
      </c>
      <c r="AE44" s="289" t="n">
        <v>61300</v>
      </c>
      <c r="AF44" s="289" t="n">
        <v>493185</v>
      </c>
      <c r="AG44" s="291" t="n">
        <f aca="false">B44+SUM(F44:AF44)</f>
        <v>132723740</v>
      </c>
    </row>
    <row r="45" s="276" customFormat="true" ht="12" hidden="false" customHeight="false" outlineLevel="0" collapsed="false">
      <c r="A45" s="222" t="n">
        <v>1994</v>
      </c>
      <c r="B45" s="289" t="n">
        <v>35254009</v>
      </c>
      <c r="C45" s="290" t="n">
        <v>31291857</v>
      </c>
      <c r="D45" s="290" t="n">
        <v>3837359</v>
      </c>
      <c r="E45" s="290" t="n">
        <v>124793</v>
      </c>
      <c r="F45" s="289" t="n">
        <v>75813562</v>
      </c>
      <c r="G45" s="289" t="n">
        <v>579350</v>
      </c>
      <c r="H45" s="289" t="n">
        <v>44261</v>
      </c>
      <c r="I45" s="289" t="n">
        <v>89157</v>
      </c>
      <c r="J45" s="289" t="n">
        <v>275303</v>
      </c>
      <c r="K45" s="289" t="n">
        <v>8737235</v>
      </c>
      <c r="L45" s="289" t="n">
        <v>7634</v>
      </c>
      <c r="M45" s="289" t="n">
        <v>578287</v>
      </c>
      <c r="N45" s="289" t="n">
        <v>285055</v>
      </c>
      <c r="O45" s="289" t="n">
        <v>7250</v>
      </c>
      <c r="P45" s="289" t="n">
        <v>5266</v>
      </c>
      <c r="Q45" s="289" t="n">
        <v>16293</v>
      </c>
      <c r="R45" s="289" t="n">
        <v>62894</v>
      </c>
      <c r="S45" s="289" t="n">
        <v>51705</v>
      </c>
      <c r="T45" s="289" t="n">
        <v>7188</v>
      </c>
      <c r="U45" s="289" t="n">
        <v>491274</v>
      </c>
      <c r="V45" s="289" t="n">
        <v>507</v>
      </c>
      <c r="W45" s="289" t="n">
        <v>502708</v>
      </c>
      <c r="X45" s="289" t="n">
        <v>21584</v>
      </c>
      <c r="Y45" s="289" t="n">
        <v>9777</v>
      </c>
      <c r="Z45" s="289" t="n">
        <v>1674</v>
      </c>
      <c r="AA45" s="289" t="n">
        <v>530798</v>
      </c>
      <c r="AB45" s="289" t="n">
        <v>49065</v>
      </c>
      <c r="AC45" s="289" t="n">
        <v>63077</v>
      </c>
      <c r="AD45" s="289" t="n">
        <v>385461</v>
      </c>
      <c r="AE45" s="289" t="n">
        <v>55765</v>
      </c>
      <c r="AF45" s="289" t="n">
        <v>492652</v>
      </c>
      <c r="AG45" s="291" t="n">
        <f aca="false">B45+SUM(F45:AF45)</f>
        <v>124418791</v>
      </c>
    </row>
    <row r="46" s="276" customFormat="true" ht="12" hidden="false" customHeight="false" outlineLevel="0" collapsed="false">
      <c r="A46" s="222" t="n">
        <v>1995</v>
      </c>
      <c r="B46" s="289" t="n">
        <v>45861860</v>
      </c>
      <c r="C46" s="290" t="n">
        <v>36351164</v>
      </c>
      <c r="D46" s="290" t="n">
        <v>6599521</v>
      </c>
      <c r="E46" s="290" t="n">
        <v>2911176</v>
      </c>
      <c r="F46" s="289" t="n">
        <v>70246419</v>
      </c>
      <c r="G46" s="289" t="n">
        <v>1511345</v>
      </c>
      <c r="H46" s="289" t="n">
        <v>55847</v>
      </c>
      <c r="I46" s="289" t="n">
        <v>49576</v>
      </c>
      <c r="J46" s="289" t="n">
        <v>156064</v>
      </c>
      <c r="K46" s="289" t="n">
        <v>8428456</v>
      </c>
      <c r="L46" s="289" t="n">
        <v>9072</v>
      </c>
      <c r="M46" s="289" t="n">
        <v>128897</v>
      </c>
      <c r="N46" s="289" t="n">
        <v>121510</v>
      </c>
      <c r="O46" s="289" t="n">
        <v>31279</v>
      </c>
      <c r="P46" s="289" t="n">
        <v>3190</v>
      </c>
      <c r="Q46" s="289" t="n">
        <v>341097</v>
      </c>
      <c r="R46" s="289" t="n">
        <v>48390</v>
      </c>
      <c r="S46" s="289" t="n">
        <v>26840</v>
      </c>
      <c r="T46" s="289" t="n">
        <v>4370</v>
      </c>
      <c r="U46" s="289" t="n">
        <v>697185</v>
      </c>
      <c r="V46" s="289" t="n">
        <v>77</v>
      </c>
      <c r="W46" s="289" t="n">
        <v>264200</v>
      </c>
      <c r="X46" s="289" t="n">
        <v>61075</v>
      </c>
      <c r="Y46" s="289" t="n">
        <v>11701</v>
      </c>
      <c r="Z46" s="289" t="n">
        <v>18411</v>
      </c>
      <c r="AA46" s="289" t="n">
        <v>243261</v>
      </c>
      <c r="AB46" s="289" t="n">
        <v>39640</v>
      </c>
      <c r="AC46" s="289" t="n">
        <v>359401</v>
      </c>
      <c r="AD46" s="289" t="n">
        <v>910170</v>
      </c>
      <c r="AE46" s="289" t="n">
        <v>93257</v>
      </c>
      <c r="AF46" s="289" t="n">
        <v>512885</v>
      </c>
      <c r="AG46" s="291" t="n">
        <f aca="false">B46+SUM(F46:AF46)</f>
        <v>130235475</v>
      </c>
    </row>
    <row r="47" s="276" customFormat="true" ht="12" hidden="false" customHeight="false" outlineLevel="0" collapsed="false">
      <c r="A47" s="222" t="n">
        <v>1996</v>
      </c>
      <c r="B47" s="289" t="n">
        <v>51258954</v>
      </c>
      <c r="C47" s="290" t="n">
        <v>36311217</v>
      </c>
      <c r="D47" s="290" t="n">
        <v>10179875</v>
      </c>
      <c r="E47" s="290" t="n">
        <v>4767863</v>
      </c>
      <c r="F47" s="289" t="n">
        <v>74292348</v>
      </c>
      <c r="G47" s="289" t="n">
        <v>497838</v>
      </c>
      <c r="H47" s="289" t="n">
        <v>25487</v>
      </c>
      <c r="I47" s="289" t="n">
        <v>29875</v>
      </c>
      <c r="J47" s="289" t="n">
        <v>352967</v>
      </c>
      <c r="K47" s="289" t="n">
        <v>7085651</v>
      </c>
      <c r="L47" s="289" t="n">
        <v>5652</v>
      </c>
      <c r="M47" s="289" t="n">
        <v>155125</v>
      </c>
      <c r="N47" s="289" t="n">
        <v>95973</v>
      </c>
      <c r="O47" s="289" t="n">
        <v>34851</v>
      </c>
      <c r="P47" s="289" t="n">
        <v>5978</v>
      </c>
      <c r="Q47" s="289" t="n">
        <v>18184</v>
      </c>
      <c r="R47" s="289" t="n">
        <v>27276</v>
      </c>
      <c r="S47" s="289" t="n">
        <v>15166</v>
      </c>
      <c r="T47" s="289" t="n">
        <v>19022</v>
      </c>
      <c r="U47" s="289" t="n">
        <v>180912</v>
      </c>
      <c r="V47" s="289" t="n">
        <v>3232</v>
      </c>
      <c r="W47" s="289" t="n">
        <v>1107382</v>
      </c>
      <c r="X47" s="289" t="n">
        <v>69424</v>
      </c>
      <c r="Y47" s="289" t="n">
        <v>8456</v>
      </c>
      <c r="Z47" s="289" t="n">
        <v>747</v>
      </c>
      <c r="AA47" s="289" t="n">
        <v>66796</v>
      </c>
      <c r="AB47" s="289" t="n">
        <v>16149</v>
      </c>
      <c r="AC47" s="289" t="n">
        <v>165441</v>
      </c>
      <c r="AD47" s="289" t="n">
        <v>739850</v>
      </c>
      <c r="AE47" s="289" t="n">
        <v>56814</v>
      </c>
      <c r="AF47" s="289" t="n">
        <v>405034</v>
      </c>
      <c r="AG47" s="291" t="n">
        <f aca="false">B47+SUM(F47:AF47)</f>
        <v>136740584</v>
      </c>
    </row>
    <row r="48" s="276" customFormat="true" ht="12" hidden="false" customHeight="false" outlineLevel="0" collapsed="false">
      <c r="A48" s="222" t="n">
        <v>1997</v>
      </c>
      <c r="B48" s="289" t="n">
        <v>51999183</v>
      </c>
      <c r="C48" s="290" t="n">
        <v>43624205</v>
      </c>
      <c r="D48" s="290" t="n">
        <v>6414787</v>
      </c>
      <c r="E48" s="290" t="n">
        <v>1960190</v>
      </c>
      <c r="F48" s="289" t="n">
        <v>78007382</v>
      </c>
      <c r="G48" s="289" t="n">
        <v>196468</v>
      </c>
      <c r="H48" s="289" t="n">
        <v>8449</v>
      </c>
      <c r="I48" s="289" t="n">
        <v>31465</v>
      </c>
      <c r="J48" s="289" t="n">
        <v>150243</v>
      </c>
      <c r="K48" s="289" t="n">
        <v>13831538</v>
      </c>
      <c r="L48" s="289" t="n">
        <v>5719</v>
      </c>
      <c r="M48" s="289" t="n">
        <v>392061</v>
      </c>
      <c r="N48" s="289" t="n">
        <v>197710</v>
      </c>
      <c r="O48" s="289" t="n">
        <v>240848</v>
      </c>
      <c r="P48" s="289" t="n">
        <v>17750</v>
      </c>
      <c r="Q48" s="289" t="n">
        <v>21140</v>
      </c>
      <c r="R48" s="289" t="n">
        <v>24372</v>
      </c>
      <c r="S48" s="289" t="n">
        <v>54607</v>
      </c>
      <c r="T48" s="289" t="n">
        <v>7897</v>
      </c>
      <c r="U48" s="289" t="n">
        <v>810628</v>
      </c>
      <c r="V48" s="289" t="n">
        <v>43684</v>
      </c>
      <c r="W48" s="289" t="n">
        <v>1514414</v>
      </c>
      <c r="X48" s="289" t="n">
        <v>9082</v>
      </c>
      <c r="Y48" s="289" t="n">
        <v>5062</v>
      </c>
      <c r="Z48" s="289" t="n">
        <v>3799</v>
      </c>
      <c r="AA48" s="289" t="n">
        <v>202229</v>
      </c>
      <c r="AB48" s="289" t="n">
        <v>28978</v>
      </c>
      <c r="AC48" s="289" t="n">
        <v>112242</v>
      </c>
      <c r="AD48" s="289" t="n">
        <v>580131</v>
      </c>
      <c r="AE48" s="289" t="n">
        <v>11442</v>
      </c>
      <c r="AF48" s="289" t="n">
        <v>750508</v>
      </c>
      <c r="AG48" s="291" t="n">
        <f aca="false">B48+SUM(F48:AF48)</f>
        <v>149259031</v>
      </c>
    </row>
    <row r="49" s="276" customFormat="true" ht="12" hidden="false" customHeight="false" outlineLevel="0" collapsed="false">
      <c r="A49" s="222" t="n">
        <v>1998</v>
      </c>
      <c r="B49" s="289" t="n">
        <v>47494114</v>
      </c>
      <c r="C49" s="290" t="n">
        <v>41141515</v>
      </c>
      <c r="D49" s="290" t="n">
        <v>4548196</v>
      </c>
      <c r="E49" s="290" t="n">
        <v>1804403</v>
      </c>
      <c r="F49" s="289" t="n">
        <v>107984215</v>
      </c>
      <c r="G49" s="289" t="n">
        <v>298470</v>
      </c>
      <c r="H49" s="289" t="n">
        <v>10793</v>
      </c>
      <c r="I49" s="289" t="n">
        <v>87103</v>
      </c>
      <c r="J49" s="289" t="n">
        <v>198957</v>
      </c>
      <c r="K49" s="289" t="n">
        <v>8462677</v>
      </c>
      <c r="L49" s="289" t="n">
        <v>11099</v>
      </c>
      <c r="M49" s="289" t="n">
        <v>377354</v>
      </c>
      <c r="N49" s="289" t="n">
        <v>3746352</v>
      </c>
      <c r="O49" s="289" t="n">
        <v>38317</v>
      </c>
      <c r="P49" s="289" t="n">
        <v>1003</v>
      </c>
      <c r="Q49" s="289" t="n">
        <v>23677</v>
      </c>
      <c r="R49" s="289" t="n">
        <v>47144</v>
      </c>
      <c r="S49" s="289" t="n">
        <v>34097</v>
      </c>
      <c r="T49" s="289" t="n">
        <v>16405</v>
      </c>
      <c r="U49" s="289" t="n">
        <v>72237</v>
      </c>
      <c r="V49" s="289" t="n">
        <v>4452</v>
      </c>
      <c r="W49" s="289" t="n">
        <v>275665</v>
      </c>
      <c r="X49" s="289" t="n">
        <v>116053</v>
      </c>
      <c r="Y49" s="289" t="n">
        <v>1589</v>
      </c>
      <c r="Z49" s="289" t="n">
        <v>5930</v>
      </c>
      <c r="AA49" s="289" t="n">
        <v>67727</v>
      </c>
      <c r="AB49" s="289" t="n">
        <v>65596</v>
      </c>
      <c r="AC49" s="289" t="n">
        <v>105856</v>
      </c>
      <c r="AD49" s="289" t="n">
        <v>542055</v>
      </c>
      <c r="AE49" s="289" t="n">
        <v>12671</v>
      </c>
      <c r="AF49" s="289" t="n">
        <v>501020</v>
      </c>
      <c r="AG49" s="291" t="n">
        <f aca="false">B49+SUM(F49:AF49)</f>
        <v>170602628</v>
      </c>
    </row>
    <row r="50" s="276" customFormat="true" ht="12" hidden="false" customHeight="false" outlineLevel="0" collapsed="false">
      <c r="A50" s="222" t="n">
        <v>1999</v>
      </c>
      <c r="B50" s="289" t="n">
        <v>50408057</v>
      </c>
      <c r="C50" s="290" t="n">
        <v>27164821</v>
      </c>
      <c r="D50" s="290" t="n">
        <v>19294529</v>
      </c>
      <c r="E50" s="290" t="n">
        <v>3948707</v>
      </c>
      <c r="F50" s="289" t="n">
        <v>83705403</v>
      </c>
      <c r="G50" s="289" t="n">
        <v>909082</v>
      </c>
      <c r="H50" s="289" t="n">
        <v>30437</v>
      </c>
      <c r="I50" s="289" t="n">
        <v>587804</v>
      </c>
      <c r="J50" s="289" t="n">
        <v>246957</v>
      </c>
      <c r="K50" s="289" t="n">
        <v>13412822</v>
      </c>
      <c r="L50" s="289" t="n">
        <v>7798</v>
      </c>
      <c r="M50" s="289" t="n">
        <v>170520</v>
      </c>
      <c r="N50" s="289" t="n">
        <v>1413102</v>
      </c>
      <c r="O50" s="289" t="n">
        <v>19180</v>
      </c>
      <c r="P50" s="289" t="n">
        <v>3182</v>
      </c>
      <c r="Q50" s="289" t="n">
        <v>25834</v>
      </c>
      <c r="R50" s="289" t="n">
        <v>38653</v>
      </c>
      <c r="S50" s="289" t="n">
        <v>5984</v>
      </c>
      <c r="T50" s="289" t="n">
        <v>37134</v>
      </c>
      <c r="U50" s="289" t="n">
        <v>21628</v>
      </c>
      <c r="V50" s="289" t="n">
        <v>17074</v>
      </c>
      <c r="W50" s="289" t="n">
        <v>1054922</v>
      </c>
      <c r="X50" s="289" t="n">
        <v>186875</v>
      </c>
      <c r="Y50" s="289" t="n">
        <v>766</v>
      </c>
      <c r="Z50" s="289" t="n">
        <v>6507</v>
      </c>
      <c r="AA50" s="289" t="n">
        <v>198867</v>
      </c>
      <c r="AB50" s="289" t="n">
        <v>8176</v>
      </c>
      <c r="AC50" s="289" t="n">
        <v>38672</v>
      </c>
      <c r="AD50" s="289" t="n">
        <v>768225</v>
      </c>
      <c r="AE50" s="289" t="n">
        <v>30651</v>
      </c>
      <c r="AF50" s="289" t="n">
        <v>253856</v>
      </c>
      <c r="AG50" s="291" t="n">
        <f aca="false">B50+SUM(F50:AF50)</f>
        <v>153608168</v>
      </c>
    </row>
    <row r="51" s="276" customFormat="true" ht="12" hidden="false" customHeight="false" outlineLevel="0" collapsed="false">
      <c r="A51" s="222" t="n">
        <v>2000</v>
      </c>
      <c r="B51" s="289" t="n">
        <v>47213720</v>
      </c>
      <c r="C51" s="290" t="n">
        <v>35607158</v>
      </c>
      <c r="D51" s="290" t="n">
        <v>9585955</v>
      </c>
      <c r="E51" s="290" t="n">
        <v>2020608</v>
      </c>
      <c r="F51" s="289" t="n">
        <v>103276686</v>
      </c>
      <c r="G51" s="289" t="n">
        <v>1353581</v>
      </c>
      <c r="H51" s="289" t="n">
        <v>42269</v>
      </c>
      <c r="I51" s="289" t="n">
        <v>66270</v>
      </c>
      <c r="J51" s="289" t="n">
        <v>236476</v>
      </c>
      <c r="K51" s="289" t="n">
        <v>7176701</v>
      </c>
      <c r="L51" s="289" t="n">
        <v>2718</v>
      </c>
      <c r="M51" s="289" t="n">
        <v>453155</v>
      </c>
      <c r="N51" s="289" t="n">
        <v>860562</v>
      </c>
      <c r="O51" s="289" t="n">
        <v>30510</v>
      </c>
      <c r="P51" s="289" t="n">
        <v>7526</v>
      </c>
      <c r="Q51" s="289" t="n">
        <v>45792</v>
      </c>
      <c r="R51" s="289" t="n">
        <v>98530</v>
      </c>
      <c r="S51" s="289" t="n">
        <v>165043</v>
      </c>
      <c r="T51" s="289" t="n">
        <v>16491</v>
      </c>
      <c r="U51" s="289" t="n">
        <v>246343</v>
      </c>
      <c r="V51" s="289" t="n">
        <v>5914</v>
      </c>
      <c r="W51" s="289" t="n">
        <v>1345680</v>
      </c>
      <c r="X51" s="289" t="n">
        <v>832107</v>
      </c>
      <c r="Y51" s="289" t="n">
        <v>225</v>
      </c>
      <c r="Z51" s="289" t="n">
        <v>20417</v>
      </c>
      <c r="AA51" s="289" t="n">
        <v>20594</v>
      </c>
      <c r="AB51" s="289" t="n">
        <v>3573</v>
      </c>
      <c r="AC51" s="289" t="n">
        <v>234964</v>
      </c>
      <c r="AD51" s="289" t="n">
        <v>1184083</v>
      </c>
      <c r="AE51" s="289" t="n">
        <v>149554</v>
      </c>
      <c r="AF51" s="289" t="n">
        <v>668034</v>
      </c>
      <c r="AG51" s="291" t="n">
        <f aca="false">B51+SUM(F51:AF51)</f>
        <v>165757518</v>
      </c>
    </row>
    <row r="52" s="276" customFormat="true" ht="12" hidden="false" customHeight="false" outlineLevel="0" collapsed="false">
      <c r="A52" s="222" t="n">
        <v>2001</v>
      </c>
      <c r="B52" s="289" t="n">
        <v>77299090</v>
      </c>
      <c r="C52" s="290" t="n">
        <v>58210300</v>
      </c>
      <c r="D52" s="290" t="n">
        <v>16749522</v>
      </c>
      <c r="E52" s="290" t="n">
        <v>2339269</v>
      </c>
      <c r="F52" s="289" t="n">
        <v>86982242</v>
      </c>
      <c r="G52" s="289" t="n">
        <v>1580063</v>
      </c>
      <c r="H52" s="289" t="n">
        <v>9517</v>
      </c>
      <c r="I52" s="289" t="n">
        <v>314427</v>
      </c>
      <c r="J52" s="289" t="n">
        <v>742422</v>
      </c>
      <c r="K52" s="289" t="n">
        <v>11183740</v>
      </c>
      <c r="L52" s="289" t="n">
        <v>5402</v>
      </c>
      <c r="M52" s="289" t="n">
        <v>42087</v>
      </c>
      <c r="N52" s="289" t="n">
        <v>485472</v>
      </c>
      <c r="O52" s="289" t="n">
        <v>7291</v>
      </c>
      <c r="P52" s="289" t="n">
        <v>988</v>
      </c>
      <c r="Q52" s="289" t="n">
        <v>66291</v>
      </c>
      <c r="R52" s="289" t="n">
        <v>27923</v>
      </c>
      <c r="S52" s="289" t="n">
        <v>248660</v>
      </c>
      <c r="T52" s="289" t="n">
        <v>13786</v>
      </c>
      <c r="U52" s="289" t="n">
        <v>1449783</v>
      </c>
      <c r="V52" s="289" t="n">
        <v>22626</v>
      </c>
      <c r="W52" s="289" t="n">
        <v>126051</v>
      </c>
      <c r="X52" s="289" t="n">
        <v>1091070</v>
      </c>
      <c r="Y52" s="289" t="n">
        <v>295</v>
      </c>
      <c r="Z52" s="289" t="n">
        <v>2314</v>
      </c>
      <c r="AA52" s="289" t="n">
        <v>39374</v>
      </c>
      <c r="AB52" s="289" t="n">
        <v>19642</v>
      </c>
      <c r="AC52" s="289" t="n">
        <v>559478</v>
      </c>
      <c r="AD52" s="289" t="n">
        <v>626891</v>
      </c>
      <c r="AE52" s="289" t="n">
        <v>43415</v>
      </c>
      <c r="AF52" s="289" t="n">
        <v>4463994</v>
      </c>
      <c r="AG52" s="291" t="n">
        <f aca="false">B52+SUM(F52:AF52)</f>
        <v>187454334</v>
      </c>
    </row>
    <row r="53" s="276" customFormat="true" ht="12" hidden="false" customHeight="false" outlineLevel="0" collapsed="false">
      <c r="A53" s="222" t="n">
        <v>2002</v>
      </c>
      <c r="B53" s="289" t="n">
        <v>64304515</v>
      </c>
      <c r="C53" s="290" t="n">
        <v>46901419</v>
      </c>
      <c r="D53" s="290" t="n">
        <v>14488287</v>
      </c>
      <c r="E53" s="290" t="n">
        <v>2914809</v>
      </c>
      <c r="F53" s="289" t="n">
        <v>92077131</v>
      </c>
      <c r="G53" s="289" t="n">
        <v>1529161</v>
      </c>
      <c r="H53" s="289" t="n">
        <v>31334</v>
      </c>
      <c r="I53" s="289" t="n">
        <v>101532</v>
      </c>
      <c r="J53" s="289" t="n">
        <v>3723147</v>
      </c>
      <c r="K53" s="289" t="n">
        <v>9164263</v>
      </c>
      <c r="L53" s="289" t="n">
        <v>4532</v>
      </c>
      <c r="M53" s="289" t="n">
        <v>41261</v>
      </c>
      <c r="N53" s="289" t="n">
        <v>469819</v>
      </c>
      <c r="O53" s="289" t="n">
        <v>51534</v>
      </c>
      <c r="P53" s="289" t="n">
        <v>2038</v>
      </c>
      <c r="Q53" s="289" t="n">
        <v>95292</v>
      </c>
      <c r="R53" s="289" t="n">
        <v>55016</v>
      </c>
      <c r="S53" s="289" t="n">
        <v>75642</v>
      </c>
      <c r="T53" s="289" t="n">
        <v>26612</v>
      </c>
      <c r="U53" s="289" t="n">
        <v>315966</v>
      </c>
      <c r="V53" s="289" t="n">
        <v>78783</v>
      </c>
      <c r="W53" s="289" t="n">
        <v>320597</v>
      </c>
      <c r="X53" s="289" t="n">
        <v>1070677</v>
      </c>
      <c r="Y53" s="289" t="n">
        <v>435</v>
      </c>
      <c r="Z53" s="289" t="n">
        <v>9122</v>
      </c>
      <c r="AA53" s="289" t="n">
        <v>4306</v>
      </c>
      <c r="AB53" s="289" t="n">
        <v>65166</v>
      </c>
      <c r="AC53" s="289" t="n">
        <v>74703</v>
      </c>
      <c r="AD53" s="289" t="n">
        <v>2088551</v>
      </c>
      <c r="AE53" s="289" t="n">
        <v>22104</v>
      </c>
      <c r="AF53" s="289" t="n">
        <v>8606405</v>
      </c>
      <c r="AG53" s="291" t="n">
        <f aca="false">B53+SUM(F53:AF53)</f>
        <v>184409644</v>
      </c>
    </row>
    <row r="54" s="276" customFormat="true" ht="12" hidden="false" customHeight="false" outlineLevel="0" collapsed="false">
      <c r="A54" s="222" t="n">
        <v>2003</v>
      </c>
      <c r="B54" s="289" t="n">
        <v>60527926</v>
      </c>
      <c r="C54" s="290" t="n">
        <v>41247743</v>
      </c>
      <c r="D54" s="290" t="n">
        <v>15590260</v>
      </c>
      <c r="E54" s="290" t="n">
        <v>3689923</v>
      </c>
      <c r="F54" s="289" t="n">
        <v>90462931</v>
      </c>
      <c r="G54" s="289" t="n">
        <v>1692136</v>
      </c>
      <c r="H54" s="289" t="n">
        <v>7097</v>
      </c>
      <c r="I54" s="289" t="n">
        <v>116016</v>
      </c>
      <c r="J54" s="289" t="n">
        <v>677239</v>
      </c>
      <c r="K54" s="289" t="n">
        <v>6127597</v>
      </c>
      <c r="L54" s="289" t="n">
        <v>1526</v>
      </c>
      <c r="M54" s="289" t="n">
        <v>28564</v>
      </c>
      <c r="N54" s="289" t="n">
        <v>603406</v>
      </c>
      <c r="O54" s="289" t="n">
        <v>65139</v>
      </c>
      <c r="P54" s="289" t="n">
        <v>1794</v>
      </c>
      <c r="Q54" s="289" t="n">
        <v>52673</v>
      </c>
      <c r="R54" s="289" t="n">
        <v>155132</v>
      </c>
      <c r="S54" s="289" t="n">
        <v>31836</v>
      </c>
      <c r="T54" s="289" t="n">
        <v>24402</v>
      </c>
      <c r="U54" s="289" t="n">
        <v>79575</v>
      </c>
      <c r="V54" s="289" t="n">
        <v>160505</v>
      </c>
      <c r="W54" s="289" t="n">
        <v>40103</v>
      </c>
      <c r="X54" s="289" t="n">
        <v>1173416</v>
      </c>
      <c r="Y54" s="289" t="n">
        <v>19685</v>
      </c>
      <c r="Z54" s="289" t="n">
        <v>1913</v>
      </c>
      <c r="AA54" s="289" t="n">
        <v>16305</v>
      </c>
      <c r="AB54" s="289" t="n">
        <v>105591</v>
      </c>
      <c r="AC54" s="289" t="n">
        <v>190445</v>
      </c>
      <c r="AD54" s="289" t="n">
        <v>2372982</v>
      </c>
      <c r="AE54" s="289" t="n">
        <v>30895</v>
      </c>
      <c r="AF54" s="289" t="n">
        <v>8690442</v>
      </c>
      <c r="AG54" s="291" t="n">
        <f aca="false">B54+SUM(F54:AF54)</f>
        <v>173457271</v>
      </c>
    </row>
    <row r="55" s="276" customFormat="true" ht="12" hidden="false" customHeight="false" outlineLevel="0" collapsed="false">
      <c r="A55" s="222" t="n">
        <v>2004</v>
      </c>
      <c r="B55" s="289" t="n">
        <v>74681090</v>
      </c>
      <c r="C55" s="290" t="n">
        <v>36826046</v>
      </c>
      <c r="D55" s="290" t="n">
        <v>36482490</v>
      </c>
      <c r="E55" s="290" t="n">
        <v>1372554</v>
      </c>
      <c r="F55" s="289" t="n">
        <v>93366526</v>
      </c>
      <c r="G55" s="289" t="n">
        <v>1854437</v>
      </c>
      <c r="H55" s="289" t="n">
        <v>59009</v>
      </c>
      <c r="I55" s="289" t="n">
        <v>81575</v>
      </c>
      <c r="J55" s="289" t="n">
        <v>1429804</v>
      </c>
      <c r="K55" s="289" t="n">
        <v>14500587</v>
      </c>
      <c r="L55" s="289" t="n">
        <v>2632</v>
      </c>
      <c r="M55" s="289" t="n">
        <v>41608</v>
      </c>
      <c r="N55" s="289" t="n">
        <v>413340</v>
      </c>
      <c r="O55" s="289" t="n">
        <v>12324</v>
      </c>
      <c r="P55" s="289" t="n">
        <v>2231</v>
      </c>
      <c r="Q55" s="289" t="n">
        <v>125254</v>
      </c>
      <c r="R55" s="289" t="n">
        <v>110555</v>
      </c>
      <c r="S55" s="289" t="n">
        <v>41248</v>
      </c>
      <c r="T55" s="289" t="n">
        <v>33410</v>
      </c>
      <c r="U55" s="289" t="n">
        <v>49528</v>
      </c>
      <c r="V55" s="289" t="n">
        <v>11214</v>
      </c>
      <c r="W55" s="289" t="n">
        <v>607685</v>
      </c>
      <c r="X55" s="289" t="n">
        <v>698938</v>
      </c>
      <c r="Y55" s="289" t="n">
        <v>165084</v>
      </c>
      <c r="Z55" s="289" t="n">
        <v>1132</v>
      </c>
      <c r="AA55" s="289" t="n">
        <v>7076</v>
      </c>
      <c r="AB55" s="289" t="n">
        <v>36924</v>
      </c>
      <c r="AC55" s="289" t="n">
        <v>67138</v>
      </c>
      <c r="AD55" s="289" t="n">
        <v>1433671</v>
      </c>
      <c r="AE55" s="289" t="n">
        <v>20345</v>
      </c>
      <c r="AF55" s="289" t="n">
        <v>4701662</v>
      </c>
      <c r="AG55" s="291" t="n">
        <f aca="false">B55+SUM(F55:AF55)</f>
        <v>194556027</v>
      </c>
    </row>
    <row r="56" s="276" customFormat="true" ht="12" hidden="false" customHeight="false" outlineLevel="0" collapsed="false">
      <c r="A56" s="222" t="n">
        <v>2005</v>
      </c>
      <c r="B56" s="289" t="n">
        <v>63857666</v>
      </c>
      <c r="C56" s="290" t="n">
        <v>39868883</v>
      </c>
      <c r="D56" s="290" t="n">
        <v>20668563</v>
      </c>
      <c r="E56" s="290" t="n">
        <v>3320220</v>
      </c>
      <c r="F56" s="289" t="n">
        <v>80103312</v>
      </c>
      <c r="G56" s="289" t="n">
        <v>1740453</v>
      </c>
      <c r="H56" s="289" t="n">
        <v>7284</v>
      </c>
      <c r="I56" s="289" t="n">
        <v>139932</v>
      </c>
      <c r="J56" s="289" t="n">
        <v>432019</v>
      </c>
      <c r="K56" s="289" t="n">
        <v>23644176</v>
      </c>
      <c r="L56" s="289" t="n">
        <v>2100</v>
      </c>
      <c r="M56" s="289" t="n">
        <v>63024</v>
      </c>
      <c r="N56" s="289" t="n">
        <v>685231</v>
      </c>
      <c r="O56" s="289" t="n">
        <v>32560</v>
      </c>
      <c r="P56" s="289" t="n">
        <v>1798</v>
      </c>
      <c r="Q56" s="289" t="n">
        <v>76607</v>
      </c>
      <c r="R56" s="289" t="n">
        <v>225869</v>
      </c>
      <c r="S56" s="289" t="n">
        <v>87340</v>
      </c>
      <c r="T56" s="289" t="n">
        <v>39515</v>
      </c>
      <c r="U56" s="289" t="n">
        <v>4741</v>
      </c>
      <c r="V56" s="289" t="n">
        <v>11224</v>
      </c>
      <c r="W56" s="289" t="n">
        <v>150865</v>
      </c>
      <c r="X56" s="289" t="n">
        <v>690718</v>
      </c>
      <c r="Y56" s="289" t="n">
        <v>4677</v>
      </c>
      <c r="Z56" s="289" t="n">
        <v>10130</v>
      </c>
      <c r="AA56" s="289" t="n">
        <v>51235</v>
      </c>
      <c r="AB56" s="289" t="n">
        <v>43448</v>
      </c>
      <c r="AC56" s="289" t="n">
        <v>38594</v>
      </c>
      <c r="AD56" s="289" t="n">
        <v>925024</v>
      </c>
      <c r="AE56" s="289" t="n">
        <v>20074</v>
      </c>
      <c r="AF56" s="289" t="n">
        <v>1346688</v>
      </c>
      <c r="AG56" s="291" t="n">
        <f aca="false">B56+SUM(F56:AF56)</f>
        <v>174436304</v>
      </c>
    </row>
    <row r="57" s="276" customFormat="true" ht="12" hidden="false" customHeight="false" outlineLevel="0" collapsed="false">
      <c r="A57" s="236" t="n">
        <v>2006</v>
      </c>
      <c r="B57" s="292" t="n">
        <v>83755906</v>
      </c>
      <c r="C57" s="292" t="n">
        <v>60054997</v>
      </c>
      <c r="D57" s="292" t="n">
        <v>18961052</v>
      </c>
      <c r="E57" s="292" t="n">
        <v>4739858</v>
      </c>
      <c r="F57" s="292" t="n">
        <v>83011173</v>
      </c>
      <c r="G57" s="292" t="n">
        <v>1007530</v>
      </c>
      <c r="H57" s="292" t="n">
        <v>81489</v>
      </c>
      <c r="I57" s="292" t="n">
        <v>83747</v>
      </c>
      <c r="J57" s="292" t="n">
        <v>3043118</v>
      </c>
      <c r="K57" s="292" t="n">
        <v>11310527</v>
      </c>
      <c r="L57" s="292" t="n">
        <v>1694</v>
      </c>
      <c r="M57" s="292" t="n">
        <v>49400</v>
      </c>
      <c r="N57" s="292" t="n">
        <v>535312</v>
      </c>
      <c r="O57" s="292" t="n">
        <v>181537</v>
      </c>
      <c r="P57" s="292" t="n">
        <v>2502</v>
      </c>
      <c r="Q57" s="292" t="n">
        <v>24077</v>
      </c>
      <c r="R57" s="292" t="n">
        <v>29641</v>
      </c>
      <c r="S57" s="292" t="n">
        <v>15212</v>
      </c>
      <c r="T57" s="292" t="n">
        <v>25612</v>
      </c>
      <c r="U57" s="292" t="n">
        <v>220200</v>
      </c>
      <c r="V57" s="292" t="n">
        <v>11425</v>
      </c>
      <c r="W57" s="292" t="n">
        <v>561627</v>
      </c>
      <c r="X57" s="292" t="n">
        <v>581658</v>
      </c>
      <c r="Y57" s="292" t="n">
        <v>227397</v>
      </c>
      <c r="Z57" s="292" t="n">
        <v>93531</v>
      </c>
      <c r="AA57" s="292" t="n">
        <v>8682</v>
      </c>
      <c r="AB57" s="292" t="n">
        <v>55881</v>
      </c>
      <c r="AC57" s="292" t="n">
        <v>31087</v>
      </c>
      <c r="AD57" s="292" t="n">
        <v>1144806</v>
      </c>
      <c r="AE57" s="292" t="n">
        <v>22792</v>
      </c>
      <c r="AF57" s="292" t="n">
        <v>1404196</v>
      </c>
      <c r="AG57" s="291" t="n">
        <f aca="false">B57+SUM(F57:AF57)</f>
        <v>187521759</v>
      </c>
    </row>
    <row r="58" s="276" customFormat="true" ht="12" hidden="false" customHeight="false" outlineLevel="0" collapsed="false">
      <c r="A58" s="236" t="n">
        <v>2007</v>
      </c>
      <c r="B58" s="292" t="n">
        <v>64614364</v>
      </c>
      <c r="C58" s="292" t="n">
        <v>44751886</v>
      </c>
      <c r="D58" s="292" t="n">
        <v>15712261</v>
      </c>
      <c r="E58" s="292" t="n">
        <v>4150217</v>
      </c>
      <c r="F58" s="292" t="n">
        <v>87168052</v>
      </c>
      <c r="G58" s="292" t="n">
        <v>2376471</v>
      </c>
      <c r="H58" s="292" t="n">
        <v>12679</v>
      </c>
      <c r="I58" s="292" t="n">
        <v>89008</v>
      </c>
      <c r="J58" s="292" t="n">
        <v>381642</v>
      </c>
      <c r="K58" s="292" t="n">
        <v>17020461</v>
      </c>
      <c r="L58" s="292" t="n">
        <v>849</v>
      </c>
      <c r="M58" s="292" t="n">
        <v>103351</v>
      </c>
      <c r="N58" s="292" t="n">
        <v>189560</v>
      </c>
      <c r="O58" s="292" t="n">
        <v>84705</v>
      </c>
      <c r="P58" s="292" t="n">
        <v>1992</v>
      </c>
      <c r="Q58" s="292" t="n">
        <v>6411</v>
      </c>
      <c r="R58" s="292" t="n">
        <v>69191</v>
      </c>
      <c r="S58" s="292" t="n">
        <v>17517</v>
      </c>
      <c r="T58" s="292" t="n">
        <v>17563</v>
      </c>
      <c r="U58" s="292" t="n">
        <v>57640</v>
      </c>
      <c r="V58" s="292" t="n">
        <v>35622</v>
      </c>
      <c r="W58" s="292" t="n">
        <v>275134</v>
      </c>
      <c r="X58" s="292" t="n">
        <v>1327096</v>
      </c>
      <c r="Y58" s="292" t="n">
        <v>210277</v>
      </c>
      <c r="Z58" s="292" t="n">
        <v>6065</v>
      </c>
      <c r="AA58" s="292" t="n">
        <v>4166</v>
      </c>
      <c r="AB58" s="292" t="n">
        <v>8980</v>
      </c>
      <c r="AC58" s="292" t="n">
        <v>31863</v>
      </c>
      <c r="AD58" s="292" t="n">
        <v>739750</v>
      </c>
      <c r="AE58" s="292" t="n">
        <v>84447</v>
      </c>
      <c r="AF58" s="292" t="n">
        <v>1899129</v>
      </c>
      <c r="AG58" s="291" t="n">
        <f aca="false">B58+SUM(F58:AF58)</f>
        <v>176833985</v>
      </c>
    </row>
    <row r="59" s="276" customFormat="true" ht="12" hidden="false" customHeight="false" outlineLevel="0" collapsed="false">
      <c r="A59" s="236" t="n">
        <v>2008</v>
      </c>
      <c r="B59" s="292" t="n">
        <v>85709290</v>
      </c>
      <c r="C59" s="292" t="n">
        <v>64076994</v>
      </c>
      <c r="D59" s="292" t="n">
        <v>18482436</v>
      </c>
      <c r="E59" s="292" t="n">
        <v>3149860</v>
      </c>
      <c r="F59" s="292" t="n">
        <v>81779009</v>
      </c>
      <c r="G59" s="292" t="n">
        <v>1229291</v>
      </c>
      <c r="H59" s="292" t="n">
        <v>254630</v>
      </c>
      <c r="I59" s="292" t="n">
        <v>19420</v>
      </c>
      <c r="J59" s="292" t="n">
        <v>3092680</v>
      </c>
      <c r="K59" s="292" t="n">
        <v>10499954</v>
      </c>
      <c r="L59" s="292" t="n">
        <v>1329</v>
      </c>
      <c r="M59" s="292" t="n">
        <v>92280</v>
      </c>
      <c r="N59" s="292" t="n">
        <v>1097297</v>
      </c>
      <c r="O59" s="292" t="n">
        <v>27363</v>
      </c>
      <c r="P59" s="292" t="n">
        <v>22471</v>
      </c>
      <c r="Q59" s="292" t="n">
        <v>15635</v>
      </c>
      <c r="R59" s="292" t="n">
        <v>127751</v>
      </c>
      <c r="S59" s="292" t="n">
        <v>88980</v>
      </c>
      <c r="T59" s="292" t="n">
        <v>23676</v>
      </c>
      <c r="U59" s="292" t="n">
        <v>865909</v>
      </c>
      <c r="V59" s="292" t="n">
        <v>162671</v>
      </c>
      <c r="W59" s="292" t="n">
        <v>259003</v>
      </c>
      <c r="X59" s="292" t="n">
        <v>154139</v>
      </c>
      <c r="Y59" s="292" t="n">
        <v>166979</v>
      </c>
      <c r="Z59" s="292" t="n">
        <v>1635</v>
      </c>
      <c r="AA59" s="292" t="n">
        <v>25998</v>
      </c>
      <c r="AB59" s="292" t="n">
        <v>12431</v>
      </c>
      <c r="AC59" s="292" t="n">
        <v>193738</v>
      </c>
      <c r="AD59" s="292" t="n">
        <v>387161</v>
      </c>
      <c r="AE59" s="292" t="n">
        <v>28327</v>
      </c>
      <c r="AF59" s="292" t="n">
        <v>2181313</v>
      </c>
      <c r="AG59" s="291" t="n">
        <f aca="false">B59+SUM(F59:AF59)</f>
        <v>188520360</v>
      </c>
    </row>
    <row r="60" s="276" customFormat="true" ht="12" hidden="false" customHeight="false" outlineLevel="0" collapsed="false">
      <c r="A60" s="236" t="n">
        <v>2009</v>
      </c>
      <c r="B60" s="292" t="n">
        <v>73769642</v>
      </c>
      <c r="C60" s="292" t="n">
        <v>50940624</v>
      </c>
      <c r="D60" s="292" t="n">
        <v>19444444</v>
      </c>
      <c r="E60" s="292" t="n">
        <v>3384574</v>
      </c>
      <c r="F60" s="292" t="n">
        <v>99758132</v>
      </c>
      <c r="G60" s="292" t="n">
        <v>1609759</v>
      </c>
      <c r="H60" s="292" t="n">
        <v>88510</v>
      </c>
      <c r="I60" s="292" t="n">
        <v>28724</v>
      </c>
      <c r="J60" s="292" t="n">
        <v>2150370</v>
      </c>
      <c r="K60" s="292" t="n">
        <v>13254613</v>
      </c>
      <c r="L60" s="292" t="n">
        <v>19407</v>
      </c>
      <c r="M60" s="292" t="n">
        <v>44184</v>
      </c>
      <c r="N60" s="292" t="n">
        <v>404224</v>
      </c>
      <c r="O60" s="292" t="n">
        <v>15337</v>
      </c>
      <c r="P60" s="292" t="n">
        <v>37066</v>
      </c>
      <c r="Q60" s="292" t="n">
        <v>13790</v>
      </c>
      <c r="R60" s="292" t="n">
        <v>43606</v>
      </c>
      <c r="S60" s="292" t="n">
        <v>1304467</v>
      </c>
      <c r="T60" s="292" t="n">
        <v>14937</v>
      </c>
      <c r="U60" s="292" t="n">
        <v>2666805</v>
      </c>
      <c r="V60" s="292" t="n">
        <v>92386</v>
      </c>
      <c r="W60" s="292" t="n">
        <v>89997</v>
      </c>
      <c r="X60" s="292" t="n">
        <v>206725</v>
      </c>
      <c r="Y60" s="292" t="n">
        <v>224068</v>
      </c>
      <c r="Z60" s="292" t="n">
        <v>802</v>
      </c>
      <c r="AA60" s="292" t="n">
        <v>544665</v>
      </c>
      <c r="AB60" s="292" t="n">
        <v>18353</v>
      </c>
      <c r="AC60" s="292" t="n">
        <v>234717</v>
      </c>
      <c r="AD60" s="292" t="n">
        <v>1724841</v>
      </c>
      <c r="AE60" s="292" t="n">
        <v>24814</v>
      </c>
      <c r="AF60" s="292" t="n">
        <v>1324191</v>
      </c>
      <c r="AG60" s="291" t="n">
        <f aca="false">B60+SUM(F60:AF60)</f>
        <v>199709132</v>
      </c>
    </row>
    <row r="61" s="276" customFormat="true" ht="12" hidden="false" customHeight="false" outlineLevel="0" collapsed="false">
      <c r="A61" s="236" t="n">
        <v>2010</v>
      </c>
      <c r="B61" s="292" t="n">
        <v>73598278</v>
      </c>
      <c r="C61" s="292" t="n">
        <v>54308209</v>
      </c>
      <c r="D61" s="292" t="n">
        <v>14118709</v>
      </c>
      <c r="E61" s="292" t="n">
        <v>5171360</v>
      </c>
      <c r="F61" s="292" t="n">
        <v>98201420</v>
      </c>
      <c r="G61" s="292" t="n">
        <v>646478</v>
      </c>
      <c r="H61" s="292" t="n">
        <v>1417577</v>
      </c>
      <c r="I61" s="292" t="n">
        <v>99068</v>
      </c>
      <c r="J61" s="292" t="n">
        <v>2662434</v>
      </c>
      <c r="K61" s="292" t="n">
        <v>23766942</v>
      </c>
      <c r="L61" s="292" t="n">
        <v>10085</v>
      </c>
      <c r="M61" s="292" t="n">
        <v>45587</v>
      </c>
      <c r="N61" s="292" t="n">
        <v>610625</v>
      </c>
      <c r="O61" s="292" t="n">
        <v>29291</v>
      </c>
      <c r="P61" s="292" t="n">
        <v>23716</v>
      </c>
      <c r="Q61" s="292" t="n">
        <v>39327</v>
      </c>
      <c r="R61" s="292" t="n">
        <v>168304</v>
      </c>
      <c r="S61" s="292" t="n">
        <v>443672</v>
      </c>
      <c r="T61" s="292" t="n">
        <v>35259</v>
      </c>
      <c r="U61" s="292" t="n">
        <v>677237</v>
      </c>
      <c r="V61" s="292" t="n">
        <v>21806</v>
      </c>
      <c r="W61" s="292" t="n">
        <v>162468</v>
      </c>
      <c r="X61" s="292" t="n">
        <v>71698</v>
      </c>
      <c r="Y61" s="292" t="n">
        <v>429779</v>
      </c>
      <c r="Z61" s="292" t="n">
        <v>71976</v>
      </c>
      <c r="AA61" s="292" t="n">
        <v>1009</v>
      </c>
      <c r="AB61" s="292" t="n">
        <v>49759</v>
      </c>
      <c r="AC61" s="292" t="n">
        <v>212658</v>
      </c>
      <c r="AD61" s="292" t="n">
        <v>426487</v>
      </c>
      <c r="AE61" s="292" t="n">
        <v>61894</v>
      </c>
      <c r="AF61" s="292" t="n">
        <v>1123419</v>
      </c>
      <c r="AG61" s="291" t="n">
        <f aca="false">B61+SUM(F61:AF61)</f>
        <v>205108253</v>
      </c>
    </row>
    <row r="62" s="276" customFormat="true" ht="12" hidden="false" customHeight="false" outlineLevel="0" collapsed="false">
      <c r="A62" s="236" t="n">
        <v>2011</v>
      </c>
      <c r="B62" s="292" t="n">
        <v>88012562</v>
      </c>
      <c r="C62" s="292" t="n">
        <v>60914270</v>
      </c>
      <c r="D62" s="292" t="n">
        <v>21078619</v>
      </c>
      <c r="E62" s="292" t="n">
        <v>6019673</v>
      </c>
      <c r="F62" s="292" t="n">
        <v>99101366</v>
      </c>
      <c r="G62" s="292" t="n">
        <v>1962580</v>
      </c>
      <c r="H62" s="292" t="n">
        <v>49533</v>
      </c>
      <c r="I62" s="292" t="n">
        <v>145365</v>
      </c>
      <c r="J62" s="292" t="n">
        <v>2841514</v>
      </c>
      <c r="K62" s="292" t="n">
        <v>16470493</v>
      </c>
      <c r="L62" s="292" t="n">
        <v>13669</v>
      </c>
      <c r="M62" s="292" t="n">
        <v>102611</v>
      </c>
      <c r="N62" s="292" t="n">
        <v>464942</v>
      </c>
      <c r="O62" s="292" t="n">
        <v>10295</v>
      </c>
      <c r="P62" s="292" t="n">
        <v>69730</v>
      </c>
      <c r="Q62" s="292" t="n">
        <v>26933</v>
      </c>
      <c r="R62" s="292" t="n">
        <v>108249</v>
      </c>
      <c r="S62" s="292" t="n">
        <v>86287</v>
      </c>
      <c r="T62" s="292" t="n">
        <v>63183</v>
      </c>
      <c r="U62" s="292" t="n">
        <v>1231351</v>
      </c>
      <c r="V62" s="292" t="n">
        <v>27407</v>
      </c>
      <c r="W62" s="292" t="n">
        <v>75930</v>
      </c>
      <c r="X62" s="292" t="n">
        <v>298327</v>
      </c>
      <c r="Y62" s="292" t="n">
        <v>152775</v>
      </c>
      <c r="Z62" s="292" t="n">
        <v>7223</v>
      </c>
      <c r="AA62" s="292" t="n">
        <v>1433</v>
      </c>
      <c r="AB62" s="292" t="n">
        <v>24367</v>
      </c>
      <c r="AC62" s="292" t="n">
        <v>1038392</v>
      </c>
      <c r="AD62" s="292" t="n">
        <v>1297908</v>
      </c>
      <c r="AE62" s="292" t="n">
        <v>65139</v>
      </c>
      <c r="AF62" s="292" t="n">
        <v>979003</v>
      </c>
      <c r="AG62" s="291" t="n">
        <f aca="false">B62+SUM(F62:AF62)</f>
        <v>214728567</v>
      </c>
    </row>
    <row r="63" s="276" customFormat="true" ht="12" hidden="false" customHeight="false" outlineLevel="0" collapsed="false">
      <c r="A63" s="236" t="n">
        <v>2012</v>
      </c>
      <c r="B63" s="292" t="n">
        <v>81396676</v>
      </c>
      <c r="C63" s="292" t="n">
        <v>56157273</v>
      </c>
      <c r="D63" s="292" t="n">
        <v>19391772</v>
      </c>
      <c r="E63" s="292" t="n">
        <v>5847631</v>
      </c>
      <c r="F63" s="292" t="n">
        <v>86387558</v>
      </c>
      <c r="G63" s="292" t="n">
        <v>882494</v>
      </c>
      <c r="H63" s="292" t="n">
        <v>215976</v>
      </c>
      <c r="I63" s="292" t="n">
        <v>389643</v>
      </c>
      <c r="J63" s="292" t="n">
        <v>1151419</v>
      </c>
      <c r="K63" s="292" t="n">
        <v>20795872</v>
      </c>
      <c r="L63" s="292" t="n">
        <v>7567</v>
      </c>
      <c r="M63" s="292" t="n">
        <v>120695</v>
      </c>
      <c r="N63" s="292" t="n">
        <v>805085</v>
      </c>
      <c r="O63" s="292" t="n">
        <v>13432</v>
      </c>
      <c r="P63" s="292" t="n">
        <v>82183</v>
      </c>
      <c r="Q63" s="292" t="n">
        <v>90274</v>
      </c>
      <c r="R63" s="292" t="n">
        <v>298199</v>
      </c>
      <c r="S63" s="292" t="n">
        <v>32583</v>
      </c>
      <c r="T63" s="292" t="n">
        <v>53682</v>
      </c>
      <c r="U63" s="292" t="n">
        <v>257280</v>
      </c>
      <c r="V63" s="292" t="n">
        <v>17773</v>
      </c>
      <c r="W63" s="292" t="n">
        <v>859979</v>
      </c>
      <c r="X63" s="292" t="n">
        <v>98708</v>
      </c>
      <c r="Y63" s="292" t="n">
        <v>129195</v>
      </c>
      <c r="Z63" s="292" t="n">
        <v>242426</v>
      </c>
      <c r="AA63" s="292" t="n">
        <v>5995</v>
      </c>
      <c r="AB63" s="292" t="n">
        <v>94222</v>
      </c>
      <c r="AC63" s="292" t="n">
        <v>177969</v>
      </c>
      <c r="AD63" s="292" t="n">
        <v>1134066</v>
      </c>
      <c r="AE63" s="292" t="n">
        <v>145623</v>
      </c>
      <c r="AF63" s="292" t="n">
        <v>5170800</v>
      </c>
      <c r="AG63" s="291" t="n">
        <f aca="false">B63+SUM(F63:AF63)</f>
        <v>201057374</v>
      </c>
    </row>
    <row r="64" s="276" customFormat="true" ht="12" hidden="false" customHeight="false" outlineLevel="0" collapsed="false">
      <c r="A64" s="236" t="n">
        <v>2013</v>
      </c>
      <c r="B64" s="292" t="n">
        <v>64626406</v>
      </c>
      <c r="C64" s="292" t="n">
        <v>43231046</v>
      </c>
      <c r="D64" s="292" t="n">
        <v>17679714</v>
      </c>
      <c r="E64" s="292" t="n">
        <v>3715646</v>
      </c>
      <c r="F64" s="292" t="n">
        <v>103188408</v>
      </c>
      <c r="G64" s="292" t="n">
        <v>1834411</v>
      </c>
      <c r="H64" s="292" t="n">
        <v>624397</v>
      </c>
      <c r="I64" s="292" t="n">
        <v>606590</v>
      </c>
      <c r="J64" s="292" t="n">
        <v>1442598</v>
      </c>
      <c r="K64" s="292" t="n">
        <v>8420317</v>
      </c>
      <c r="L64" s="292" t="n">
        <v>112343</v>
      </c>
      <c r="M64" s="292" t="n">
        <v>55226</v>
      </c>
      <c r="N64" s="292" t="n">
        <v>232472</v>
      </c>
      <c r="O64" s="292" t="n">
        <v>39930</v>
      </c>
      <c r="P64" s="292" t="n">
        <v>7507</v>
      </c>
      <c r="Q64" s="292" t="n">
        <v>31363</v>
      </c>
      <c r="R64" s="292" t="n">
        <v>40168</v>
      </c>
      <c r="S64" s="292" t="n">
        <v>57701</v>
      </c>
      <c r="T64" s="292" t="n">
        <v>205350</v>
      </c>
      <c r="U64" s="292" t="n">
        <v>1115454</v>
      </c>
      <c r="V64" s="292" t="n">
        <v>10375</v>
      </c>
      <c r="W64" s="292" t="n">
        <v>1731989</v>
      </c>
      <c r="X64" s="292" t="n">
        <v>381260</v>
      </c>
      <c r="Y64" s="292" t="n">
        <v>450526</v>
      </c>
      <c r="Z64" s="292" t="n">
        <v>4714</v>
      </c>
      <c r="AA64" s="292" t="n">
        <v>3457</v>
      </c>
      <c r="AB64" s="292" t="n">
        <v>82194</v>
      </c>
      <c r="AC64" s="292" t="n">
        <v>19443</v>
      </c>
      <c r="AD64" s="292" t="n">
        <v>727197</v>
      </c>
      <c r="AE64" s="292" t="n">
        <v>79586</v>
      </c>
      <c r="AF64" s="292" t="n">
        <v>4932352</v>
      </c>
      <c r="AG64" s="291" t="n">
        <f aca="false">B64+SUM(F64:AF64)</f>
        <v>191063734</v>
      </c>
    </row>
    <row r="65" s="276" customFormat="true" ht="12" hidden="false" customHeight="false" outlineLevel="0" collapsed="false">
      <c r="A65" s="236" t="n">
        <v>2014</v>
      </c>
      <c r="B65" s="292" t="n">
        <v>91437577</v>
      </c>
      <c r="C65" s="292" t="n">
        <v>63547541</v>
      </c>
      <c r="D65" s="292" t="n">
        <v>23259211</v>
      </c>
      <c r="E65" s="292" t="n">
        <v>4630825</v>
      </c>
      <c r="F65" s="292" t="n">
        <v>92332727</v>
      </c>
      <c r="G65" s="292" t="n">
        <v>2026578</v>
      </c>
      <c r="H65" s="292" t="n">
        <v>753426</v>
      </c>
      <c r="I65" s="292" t="n">
        <v>241408</v>
      </c>
      <c r="J65" s="292" t="n">
        <v>296902</v>
      </c>
      <c r="K65" s="292" t="n">
        <v>6550709</v>
      </c>
      <c r="L65" s="292" t="n">
        <v>2841</v>
      </c>
      <c r="M65" s="292" t="n">
        <v>77529</v>
      </c>
      <c r="N65" s="292" t="n">
        <v>341368</v>
      </c>
      <c r="O65" s="292" t="n">
        <v>22336</v>
      </c>
      <c r="P65" s="292" t="n">
        <v>538776</v>
      </c>
      <c r="Q65" s="292" t="n">
        <v>1436</v>
      </c>
      <c r="R65" s="292" t="n">
        <v>200410</v>
      </c>
      <c r="S65" s="292" t="n">
        <v>279773</v>
      </c>
      <c r="T65" s="292" t="n">
        <v>138996</v>
      </c>
      <c r="U65" s="292" t="n">
        <v>217592</v>
      </c>
      <c r="V65" s="292" t="n">
        <v>246598</v>
      </c>
      <c r="W65" s="292" t="n">
        <v>1124905</v>
      </c>
      <c r="X65" s="292" t="n">
        <v>370533</v>
      </c>
      <c r="Y65" s="292" t="n">
        <v>80761</v>
      </c>
      <c r="Z65" s="292" t="n">
        <v>930</v>
      </c>
      <c r="AA65" s="292" t="n">
        <v>402</v>
      </c>
      <c r="AB65" s="292" t="n">
        <v>142984</v>
      </c>
      <c r="AC65" s="292" t="n">
        <v>43900</v>
      </c>
      <c r="AD65" s="292" t="n">
        <v>1942984</v>
      </c>
      <c r="AE65" s="292" t="n">
        <v>163455</v>
      </c>
      <c r="AF65" s="292" t="n">
        <v>6108081</v>
      </c>
      <c r="AG65" s="291" t="n">
        <f aca="false">B65+SUM(F65:AF65)</f>
        <v>205685917</v>
      </c>
    </row>
    <row r="66" s="276" customFormat="true" ht="12" hidden="false" customHeight="false" outlineLevel="0" collapsed="false">
      <c r="A66" s="236" t="n">
        <v>2015</v>
      </c>
      <c r="B66" s="292" t="n">
        <v>72103538</v>
      </c>
      <c r="C66" s="292" t="n">
        <v>45269586</v>
      </c>
      <c r="D66" s="292" t="n">
        <v>21503470</v>
      </c>
      <c r="E66" s="292" t="n">
        <v>5330482</v>
      </c>
      <c r="F66" s="292" t="n">
        <v>103513101</v>
      </c>
      <c r="G66" s="292" t="n">
        <v>2869193</v>
      </c>
      <c r="H66" s="292" t="n">
        <v>15786</v>
      </c>
      <c r="I66" s="292" t="n">
        <v>87674</v>
      </c>
      <c r="J66" s="292" t="n">
        <v>615373</v>
      </c>
      <c r="K66" s="292" t="n">
        <v>14499562</v>
      </c>
      <c r="L66" s="292" t="n">
        <v>2009</v>
      </c>
      <c r="M66" s="292" t="n">
        <v>35736</v>
      </c>
      <c r="N66" s="292" t="n">
        <v>404953</v>
      </c>
      <c r="O66" s="292" t="n">
        <v>82286</v>
      </c>
      <c r="P66" s="292" t="n">
        <v>29288</v>
      </c>
      <c r="Q66" s="292" t="n">
        <v>18454</v>
      </c>
      <c r="R66" s="292" t="n">
        <v>123007</v>
      </c>
      <c r="S66" s="292" t="n">
        <v>55545</v>
      </c>
      <c r="T66" s="292" t="n">
        <v>47479</v>
      </c>
      <c r="U66" s="292" t="n">
        <v>2454829</v>
      </c>
      <c r="V66" s="292" t="n">
        <v>238467</v>
      </c>
      <c r="W66" s="292" t="n">
        <v>300610</v>
      </c>
      <c r="X66" s="292" t="n">
        <v>92035</v>
      </c>
      <c r="Y66" s="292" t="n">
        <v>70296</v>
      </c>
      <c r="Z66" s="292" t="n">
        <v>1415</v>
      </c>
      <c r="AA66" s="292" t="n">
        <v>1853</v>
      </c>
      <c r="AB66" s="292" t="n">
        <v>238901</v>
      </c>
      <c r="AC66" s="292" t="n">
        <v>635674</v>
      </c>
      <c r="AD66" s="292" t="n">
        <v>1221201</v>
      </c>
      <c r="AE66" s="292" t="n">
        <v>32246</v>
      </c>
      <c r="AF66" s="292" t="n">
        <v>2453606</v>
      </c>
      <c r="AG66" s="291" t="n">
        <f aca="false">B66+SUM(F66:AF66)</f>
        <v>202244117</v>
      </c>
    </row>
    <row r="67" s="276" customFormat="true" ht="12" hidden="false" customHeight="false" outlineLevel="0" collapsed="false">
      <c r="A67" s="236" t="n">
        <v>2016</v>
      </c>
      <c r="B67" s="292" t="n">
        <v>75552533</v>
      </c>
      <c r="C67" s="292" t="n">
        <v>48669092</v>
      </c>
      <c r="D67" s="292" t="n">
        <v>19177251</v>
      </c>
      <c r="E67" s="292" t="n">
        <v>7706190</v>
      </c>
      <c r="F67" s="292" t="n">
        <v>111009691</v>
      </c>
      <c r="G67" s="292" t="n">
        <v>2663493</v>
      </c>
      <c r="H67" s="292" t="n">
        <v>522676</v>
      </c>
      <c r="I67" s="292" t="n">
        <v>355749</v>
      </c>
      <c r="J67" s="292" t="n">
        <v>1401189</v>
      </c>
      <c r="K67" s="292" t="n">
        <v>13164754</v>
      </c>
      <c r="L67" s="292" t="n">
        <v>1920</v>
      </c>
      <c r="M67" s="292" t="n">
        <v>136051</v>
      </c>
      <c r="N67" s="292" t="n">
        <v>243961</v>
      </c>
      <c r="O67" s="292" t="n">
        <v>40843</v>
      </c>
      <c r="P67" s="292" t="n">
        <v>12622</v>
      </c>
      <c r="Q67" s="292" t="n">
        <v>48779</v>
      </c>
      <c r="R67" s="292" t="n">
        <v>47054</v>
      </c>
      <c r="S67" s="292" t="n">
        <v>39302</v>
      </c>
      <c r="T67" s="292" t="n">
        <v>23901</v>
      </c>
      <c r="U67" s="292" t="n">
        <v>39505</v>
      </c>
      <c r="V67" s="292" t="n">
        <v>287022</v>
      </c>
      <c r="W67" s="292" t="n">
        <v>478513</v>
      </c>
      <c r="X67" s="292" t="n">
        <v>63583</v>
      </c>
      <c r="Y67" s="292" t="n">
        <v>680038</v>
      </c>
      <c r="Z67" s="292" t="n">
        <v>15622</v>
      </c>
      <c r="AA67" s="292" t="n">
        <v>1591</v>
      </c>
      <c r="AB67" s="292" t="n">
        <v>361928</v>
      </c>
      <c r="AC67" s="292" t="n">
        <v>182055</v>
      </c>
      <c r="AD67" s="292" t="n">
        <v>741700</v>
      </c>
      <c r="AE67" s="292" t="n">
        <v>58950</v>
      </c>
      <c r="AF67" s="292" t="n">
        <v>1545256</v>
      </c>
      <c r="AG67" s="291" t="n">
        <f aca="false">B67+SUM(F67:AF67)</f>
        <v>209720281</v>
      </c>
    </row>
    <row r="68" s="276" customFormat="true" ht="12" hidden="false" customHeight="false" outlineLevel="0" collapsed="false">
      <c r="A68" s="236" t="n">
        <v>2017</v>
      </c>
      <c r="B68" s="292" t="n">
        <v>77123390</v>
      </c>
      <c r="C68" s="292" t="n">
        <v>54300831</v>
      </c>
      <c r="D68" s="292" t="n">
        <v>19249667</v>
      </c>
      <c r="E68" s="292" t="n">
        <v>3572892</v>
      </c>
      <c r="F68" s="292" t="n">
        <v>99382842</v>
      </c>
      <c r="G68" s="292" t="n">
        <v>727198</v>
      </c>
      <c r="H68" s="292" t="n">
        <v>792806</v>
      </c>
      <c r="I68" s="292" t="n">
        <v>133851</v>
      </c>
      <c r="J68" s="292" t="n">
        <v>855856</v>
      </c>
      <c r="K68" s="292" t="n">
        <v>18819851</v>
      </c>
      <c r="L68" s="292" t="n">
        <v>8719</v>
      </c>
      <c r="M68" s="292" t="n">
        <v>94618</v>
      </c>
      <c r="N68" s="292" t="n">
        <v>345620</v>
      </c>
      <c r="O68" s="292" t="n">
        <v>67067</v>
      </c>
      <c r="P68" s="292" t="n">
        <v>57530</v>
      </c>
      <c r="Q68" s="292" t="n">
        <v>119212</v>
      </c>
      <c r="R68" s="292" t="n">
        <v>67956</v>
      </c>
      <c r="S68" s="292" t="n">
        <v>541042</v>
      </c>
      <c r="T68" s="292" t="n">
        <v>45505</v>
      </c>
      <c r="U68" s="292" t="n">
        <v>1867270</v>
      </c>
      <c r="V68" s="292" t="n">
        <v>99409</v>
      </c>
      <c r="W68" s="292" t="n">
        <v>202953</v>
      </c>
      <c r="X68" s="292" t="n">
        <v>42936</v>
      </c>
      <c r="Y68" s="292" t="n">
        <v>1058831</v>
      </c>
      <c r="Z68" s="292" t="n">
        <v>21031</v>
      </c>
      <c r="AA68" s="292" t="n">
        <v>12361</v>
      </c>
      <c r="AB68" s="292" t="n">
        <v>86070</v>
      </c>
      <c r="AC68" s="292" t="n">
        <v>121696</v>
      </c>
      <c r="AD68" s="292" t="n">
        <v>1159289</v>
      </c>
      <c r="AE68" s="292" t="n">
        <v>131451</v>
      </c>
      <c r="AF68" s="292" t="n">
        <v>1883287</v>
      </c>
      <c r="AG68" s="291" t="n">
        <f aca="false">B68+SUM(F68:AF68)</f>
        <v>205869647</v>
      </c>
    </row>
    <row r="69" s="276" customFormat="true" ht="12" hidden="false" customHeight="false" outlineLevel="0" collapsed="false">
      <c r="A69" s="236" t="n">
        <v>2018</v>
      </c>
      <c r="B69" s="293" t="n">
        <v>77846966</v>
      </c>
      <c r="C69" s="293" t="n">
        <v>63289816</v>
      </c>
      <c r="D69" s="293" t="n">
        <v>9412798</v>
      </c>
      <c r="E69" s="293" t="n">
        <v>5144353</v>
      </c>
      <c r="F69" s="293" t="n">
        <v>87970778</v>
      </c>
      <c r="G69" s="293" t="n">
        <v>1680097</v>
      </c>
      <c r="H69" s="293" t="n">
        <v>399555</v>
      </c>
      <c r="I69" s="293" t="n">
        <v>482585</v>
      </c>
      <c r="J69" s="293" t="n">
        <v>1171121</v>
      </c>
      <c r="K69" s="293" t="n">
        <v>21139201</v>
      </c>
      <c r="L69" s="293" t="n">
        <v>1963</v>
      </c>
      <c r="M69" s="293" t="n">
        <v>122723</v>
      </c>
      <c r="N69" s="293" t="n">
        <v>417319</v>
      </c>
      <c r="O69" s="293" t="n">
        <v>37938</v>
      </c>
      <c r="P69" s="293" t="n">
        <v>8409</v>
      </c>
      <c r="Q69" s="293" t="n">
        <v>46102</v>
      </c>
      <c r="R69" s="293" t="n">
        <v>359318</v>
      </c>
      <c r="S69" s="293" t="n">
        <v>128971</v>
      </c>
      <c r="T69" s="293" t="n">
        <v>75704</v>
      </c>
      <c r="U69" s="293" t="n">
        <v>164897</v>
      </c>
      <c r="V69" s="293" t="n">
        <v>71895</v>
      </c>
      <c r="W69" s="293" t="n">
        <v>230478</v>
      </c>
      <c r="X69" s="293" t="n">
        <v>396307</v>
      </c>
      <c r="Y69" s="293" t="n">
        <v>305314</v>
      </c>
      <c r="Z69" s="293" t="n">
        <v>19051</v>
      </c>
      <c r="AA69" s="293" t="n">
        <v>4522</v>
      </c>
      <c r="AB69" s="293" t="n">
        <v>131886</v>
      </c>
      <c r="AC69" s="293" t="n">
        <v>344378</v>
      </c>
      <c r="AD69" s="293" t="n">
        <v>1648528</v>
      </c>
      <c r="AE69" s="293" t="n">
        <v>52672</v>
      </c>
      <c r="AF69" s="293" t="n">
        <v>1930149</v>
      </c>
      <c r="AG69" s="291" t="n">
        <f aca="false">B69+SUM(F69:AF69)</f>
        <v>197188827</v>
      </c>
    </row>
    <row r="70" s="276" customFormat="true" ht="12" hidden="false" customHeight="false" outlineLevel="0" collapsed="false">
      <c r="A70" s="236" t="n">
        <v>2019</v>
      </c>
      <c r="B70" s="292" t="n">
        <v>72815250</v>
      </c>
      <c r="C70" s="292" t="n">
        <v>51988226</v>
      </c>
      <c r="D70" s="292" t="n">
        <v>16726871</v>
      </c>
      <c r="E70" s="292" t="n">
        <v>4100152</v>
      </c>
      <c r="F70" s="292" t="n">
        <v>113211781</v>
      </c>
      <c r="G70" s="292" t="n">
        <v>1447063</v>
      </c>
      <c r="H70" s="292" t="n">
        <v>1175882</v>
      </c>
      <c r="I70" s="292" t="n">
        <v>145206</v>
      </c>
      <c r="J70" s="292" t="n">
        <v>1490346</v>
      </c>
      <c r="K70" s="292" t="n">
        <v>10483917</v>
      </c>
      <c r="L70" s="292" t="n">
        <v>8150</v>
      </c>
      <c r="M70" s="292" t="n">
        <v>331963</v>
      </c>
      <c r="N70" s="292" t="n">
        <v>423455</v>
      </c>
      <c r="O70" s="292" t="n">
        <v>30503</v>
      </c>
      <c r="P70" s="292" t="n">
        <v>22726</v>
      </c>
      <c r="Q70" s="292" t="n">
        <v>48861</v>
      </c>
      <c r="R70" s="292" t="n">
        <v>248616</v>
      </c>
      <c r="S70" s="292" t="n">
        <v>285846</v>
      </c>
      <c r="T70" s="292" t="n">
        <v>269552</v>
      </c>
      <c r="U70" s="292" t="n">
        <v>27595</v>
      </c>
      <c r="V70" s="292" t="n">
        <v>242000</v>
      </c>
      <c r="W70" s="292" t="n">
        <v>923060</v>
      </c>
      <c r="X70" s="292" t="n">
        <v>278919</v>
      </c>
      <c r="Y70" s="292" t="n">
        <v>1835886</v>
      </c>
      <c r="Z70" s="292" t="n">
        <v>11441</v>
      </c>
      <c r="AA70" s="292" t="n">
        <v>5799</v>
      </c>
      <c r="AB70" s="292" t="n">
        <v>171671</v>
      </c>
      <c r="AC70" s="292" t="n">
        <v>49200</v>
      </c>
      <c r="AD70" s="292" t="n">
        <v>1873451</v>
      </c>
      <c r="AE70" s="292" t="n">
        <v>69014</v>
      </c>
      <c r="AF70" s="292" t="n">
        <v>1431244</v>
      </c>
      <c r="AG70" s="291" t="n">
        <f aca="false">B70+SUM(F70:AF70)</f>
        <v>209358397</v>
      </c>
    </row>
    <row r="71" s="276" customFormat="true" ht="12" hidden="false" customHeight="false" outlineLevel="0" collapsed="false">
      <c r="A71" s="236" t="n">
        <v>2020</v>
      </c>
      <c r="B71" s="293" t="n">
        <v>28663486</v>
      </c>
      <c r="C71" s="293" t="n">
        <v>19944182</v>
      </c>
      <c r="D71" s="293" t="n">
        <v>6808933</v>
      </c>
      <c r="E71" s="293" t="n">
        <v>1910370</v>
      </c>
      <c r="F71" s="293" t="n">
        <v>26502118</v>
      </c>
      <c r="G71" s="293" t="n">
        <v>499585</v>
      </c>
      <c r="H71" s="293" t="n">
        <v>8314</v>
      </c>
      <c r="I71" s="293" t="n">
        <v>557439</v>
      </c>
      <c r="J71" s="293" t="n">
        <v>216833</v>
      </c>
      <c r="K71" s="293" t="n">
        <v>3862223</v>
      </c>
      <c r="L71" s="293" t="n">
        <v>1247</v>
      </c>
      <c r="M71" s="293" t="n">
        <v>38427</v>
      </c>
      <c r="N71" s="293" t="n">
        <v>98619</v>
      </c>
      <c r="O71" s="293" t="n">
        <v>7121</v>
      </c>
      <c r="P71" s="293" t="n">
        <v>291509</v>
      </c>
      <c r="Q71" s="293" t="n">
        <v>16929</v>
      </c>
      <c r="R71" s="293" t="n">
        <v>84171</v>
      </c>
      <c r="S71" s="293" t="n">
        <v>18373</v>
      </c>
      <c r="T71" s="293" t="n">
        <v>10943</v>
      </c>
      <c r="U71" s="293" t="n">
        <v>166267</v>
      </c>
      <c r="V71" s="293" t="n">
        <v>59213</v>
      </c>
      <c r="W71" s="293" t="n">
        <v>232347</v>
      </c>
      <c r="X71" s="293" t="n">
        <v>310475</v>
      </c>
      <c r="Y71" s="293" t="n">
        <v>708427</v>
      </c>
      <c r="Z71" s="293" t="n">
        <v>764</v>
      </c>
      <c r="AA71" s="293" t="n">
        <v>2313</v>
      </c>
      <c r="AB71" s="293" t="n">
        <v>25638</v>
      </c>
      <c r="AC71" s="293" t="n">
        <v>17777</v>
      </c>
      <c r="AD71" s="293" t="n">
        <v>700674</v>
      </c>
      <c r="AE71" s="293" t="n">
        <v>27948</v>
      </c>
      <c r="AF71" s="293" t="n">
        <v>633764</v>
      </c>
      <c r="AG71" s="291" t="n">
        <f aca="false">B71+SUM(F71:AF71)</f>
        <v>63762944</v>
      </c>
    </row>
    <row r="72" s="276" customFormat="true" ht="12" hidden="false" customHeight="false" outlineLevel="0" collapsed="false">
      <c r="A72" s="236" t="n">
        <v>2021</v>
      </c>
      <c r="B72" s="293" t="n">
        <v>38075486</v>
      </c>
      <c r="C72" s="293" t="n">
        <v>28577135</v>
      </c>
      <c r="D72" s="293" t="n">
        <v>7680674</v>
      </c>
      <c r="E72" s="293" t="n">
        <v>1817677</v>
      </c>
      <c r="F72" s="293" t="n">
        <v>40304627</v>
      </c>
      <c r="G72" s="293" t="n">
        <v>867751</v>
      </c>
      <c r="H72" s="293" t="n">
        <v>24714</v>
      </c>
      <c r="I72" s="293" t="n">
        <v>266855</v>
      </c>
      <c r="J72" s="293" t="n">
        <v>646613</v>
      </c>
      <c r="K72" s="293" t="n">
        <v>10021420</v>
      </c>
      <c r="L72" s="293" t="n">
        <v>2718</v>
      </c>
      <c r="M72" s="293" t="n">
        <v>217736</v>
      </c>
      <c r="N72" s="293" t="n">
        <v>101998</v>
      </c>
      <c r="O72" s="293" t="n">
        <v>309855</v>
      </c>
      <c r="P72" s="293" t="n">
        <v>20189</v>
      </c>
      <c r="Q72" s="293" t="n">
        <v>35036</v>
      </c>
      <c r="R72" s="293" t="n">
        <v>92724</v>
      </c>
      <c r="S72" s="293" t="n">
        <v>108458</v>
      </c>
      <c r="T72" s="293" t="n">
        <v>20905</v>
      </c>
      <c r="U72" s="293" t="n">
        <v>145630</v>
      </c>
      <c r="V72" s="293" t="n">
        <v>24999</v>
      </c>
      <c r="W72" s="293" t="n">
        <v>56036</v>
      </c>
      <c r="X72" s="293" t="n">
        <v>92975</v>
      </c>
      <c r="Y72" s="293" t="n">
        <v>25510</v>
      </c>
      <c r="Z72" s="293" t="n">
        <v>7144</v>
      </c>
      <c r="AA72" s="293" t="n">
        <v>10658</v>
      </c>
      <c r="AB72" s="293" t="n">
        <v>19600</v>
      </c>
      <c r="AC72" s="293" t="n">
        <v>213819</v>
      </c>
      <c r="AD72" s="293" t="n">
        <v>1415557</v>
      </c>
      <c r="AE72" s="293" t="n">
        <v>22968</v>
      </c>
      <c r="AF72" s="293" t="n">
        <v>560187</v>
      </c>
      <c r="AG72" s="291" t="n">
        <f aca="false">B72+SUM(F72:AF72)</f>
        <v>93712168</v>
      </c>
    </row>
    <row r="73" s="276" customFormat="true" ht="12" hidden="false" customHeight="false" outlineLevel="0" collapsed="false">
      <c r="A73" s="236" t="n">
        <v>2022</v>
      </c>
      <c r="B73" s="293" t="n">
        <v>60949063</v>
      </c>
      <c r="C73" s="293" t="n">
        <v>45093106</v>
      </c>
      <c r="D73" s="293" t="n">
        <v>9955041</v>
      </c>
      <c r="E73" s="293" t="n">
        <v>5900916</v>
      </c>
      <c r="F73" s="293" t="n">
        <v>61225167</v>
      </c>
      <c r="G73" s="293" t="n">
        <v>1237746</v>
      </c>
      <c r="H73" s="293" t="n">
        <v>75615</v>
      </c>
      <c r="I73" s="293" t="n">
        <v>121378</v>
      </c>
      <c r="J73" s="293" t="n">
        <v>1107809</v>
      </c>
      <c r="K73" s="293" t="n">
        <v>14471141</v>
      </c>
      <c r="L73" s="293" t="n">
        <v>116964</v>
      </c>
      <c r="M73" s="293" t="n">
        <v>75394</v>
      </c>
      <c r="N73" s="293" t="n">
        <v>329019</v>
      </c>
      <c r="O73" s="293" t="n">
        <v>24320</v>
      </c>
      <c r="P73" s="293" t="n">
        <v>163833</v>
      </c>
      <c r="Q73" s="293" t="n">
        <v>36570</v>
      </c>
      <c r="R73" s="293" t="n">
        <v>135615</v>
      </c>
      <c r="S73" s="293" t="n">
        <v>43520</v>
      </c>
      <c r="T73" s="293" t="n">
        <v>14722</v>
      </c>
      <c r="U73" s="293" t="n">
        <v>1878320</v>
      </c>
      <c r="V73" s="293" t="n">
        <v>50922</v>
      </c>
      <c r="W73" s="293" t="n">
        <v>429381</v>
      </c>
      <c r="X73" s="293" t="n">
        <v>160720</v>
      </c>
      <c r="Y73" s="293" t="n">
        <v>566921</v>
      </c>
      <c r="Z73" s="293" t="n">
        <v>6438</v>
      </c>
      <c r="AA73" s="293" t="n">
        <v>5711</v>
      </c>
      <c r="AB73" s="293" t="n">
        <v>149357</v>
      </c>
      <c r="AC73" s="293" t="n">
        <v>293764</v>
      </c>
      <c r="AD73" s="293" t="n">
        <v>3407088</v>
      </c>
      <c r="AE73" s="293" t="n">
        <v>274405</v>
      </c>
      <c r="AF73" s="293" t="n">
        <v>1191118</v>
      </c>
      <c r="AG73" s="291" t="n">
        <f aca="false">B73+SUM(F73:AF73)</f>
        <v>148542021</v>
      </c>
    </row>
    <row r="74" s="276" customFormat="true" ht="12" hidden="false" customHeight="false" outlineLevel="0" collapsed="false">
      <c r="A74" s="236" t="n">
        <v>2023</v>
      </c>
      <c r="B74" s="293" t="n">
        <v>70612494</v>
      </c>
      <c r="C74" s="293" t="n">
        <v>53416536</v>
      </c>
      <c r="D74" s="293" t="n">
        <v>13185042</v>
      </c>
      <c r="E74" s="293" t="n">
        <v>4010916</v>
      </c>
      <c r="F74" s="293" t="n">
        <v>74123620</v>
      </c>
      <c r="G74" s="293" t="n">
        <v>1091567</v>
      </c>
      <c r="H74" s="293" t="n">
        <v>61997</v>
      </c>
      <c r="I74" s="293" t="n">
        <v>8157</v>
      </c>
      <c r="J74" s="293" t="n">
        <v>1337587</v>
      </c>
      <c r="K74" s="293" t="n">
        <v>17151595</v>
      </c>
      <c r="L74" s="293" t="n">
        <v>5614</v>
      </c>
      <c r="M74" s="293" t="n">
        <v>932602</v>
      </c>
      <c r="N74" s="293" t="n">
        <v>236898</v>
      </c>
      <c r="O74" s="293" t="n">
        <v>41324</v>
      </c>
      <c r="P74" s="293" t="n">
        <v>44723</v>
      </c>
      <c r="Q74" s="293" t="n">
        <v>118618</v>
      </c>
      <c r="R74" s="293" t="n">
        <v>113191</v>
      </c>
      <c r="S74" s="293" t="n">
        <v>152462</v>
      </c>
      <c r="T74" s="293" t="n">
        <v>69411</v>
      </c>
      <c r="U74" s="293" t="n">
        <v>714872</v>
      </c>
      <c r="V74" s="293" t="n">
        <v>88853</v>
      </c>
      <c r="W74" s="293" t="n">
        <v>458299</v>
      </c>
      <c r="X74" s="293" t="n">
        <v>1936411</v>
      </c>
      <c r="Y74" s="293" t="n">
        <v>286328</v>
      </c>
      <c r="Z74" s="293" t="n">
        <v>711</v>
      </c>
      <c r="AA74" s="293" t="n">
        <v>19187</v>
      </c>
      <c r="AB74" s="293" t="n">
        <v>344311</v>
      </c>
      <c r="AC74" s="293" t="n">
        <v>75726</v>
      </c>
      <c r="AD74" s="293" t="n">
        <v>4045738</v>
      </c>
      <c r="AE74" s="293" t="n">
        <v>73081</v>
      </c>
      <c r="AF74" s="293" t="n">
        <v>2261546</v>
      </c>
      <c r="AG74" s="291" t="n">
        <f aca="false">B74+SUM(F74:AF74)</f>
        <v>176406923</v>
      </c>
    </row>
    <row r="75" s="276" customFormat="true" ht="12" hidden="false" customHeight="false" outlineLevel="0" collapsed="false">
      <c r="A75" s="191"/>
      <c r="B75" s="283"/>
      <c r="C75" s="284"/>
      <c r="D75" s="284"/>
      <c r="E75" s="284"/>
      <c r="F75" s="283"/>
      <c r="G75" s="283"/>
      <c r="H75" s="283"/>
      <c r="I75" s="283"/>
      <c r="J75" s="283"/>
      <c r="K75" s="283"/>
      <c r="L75" s="283"/>
      <c r="M75" s="283"/>
      <c r="N75" s="283"/>
      <c r="O75" s="283"/>
      <c r="P75" s="283"/>
      <c r="Q75" s="283"/>
      <c r="R75" s="283"/>
      <c r="S75" s="283"/>
      <c r="T75" s="283"/>
      <c r="U75" s="283"/>
      <c r="V75" s="283"/>
      <c r="W75" s="283"/>
      <c r="X75" s="283"/>
      <c r="Y75" s="283"/>
      <c r="Z75" s="283"/>
      <c r="AA75" s="283"/>
      <c r="AB75" s="283"/>
      <c r="AC75" s="283"/>
      <c r="AD75" s="283"/>
      <c r="AE75" s="283"/>
      <c r="AF75" s="283"/>
      <c r="AG75" s="285"/>
    </row>
    <row r="76" s="276" customFormat="true" ht="12" hidden="false" customHeight="false" outlineLevel="0" collapsed="false">
      <c r="A76" s="191"/>
      <c r="B76" s="286"/>
      <c r="C76" s="287"/>
      <c r="D76" s="287"/>
      <c r="E76" s="287"/>
      <c r="F76" s="286"/>
      <c r="G76" s="286"/>
      <c r="H76" s="286"/>
      <c r="I76" s="286"/>
      <c r="J76" s="286"/>
      <c r="K76" s="286"/>
      <c r="L76" s="286"/>
      <c r="M76" s="286"/>
      <c r="N76" s="286"/>
      <c r="O76" s="286"/>
      <c r="P76" s="286"/>
      <c r="Q76" s="286"/>
      <c r="R76" s="286"/>
      <c r="S76" s="286"/>
      <c r="T76" s="286"/>
      <c r="U76" s="286"/>
      <c r="V76" s="286"/>
      <c r="W76" s="286"/>
      <c r="X76" s="286"/>
      <c r="Y76" s="286"/>
      <c r="Z76" s="286"/>
      <c r="AA76" s="286"/>
      <c r="AB76" s="286"/>
      <c r="AC76" s="286"/>
      <c r="AD76" s="286"/>
      <c r="AE76" s="286"/>
      <c r="AF76" s="286"/>
      <c r="AG76" s="288"/>
    </row>
    <row r="77" s="276" customFormat="true" ht="72" hidden="false" customHeight="false" outlineLevel="0" collapsed="false">
      <c r="A77" s="218" t="s">
        <v>150</v>
      </c>
      <c r="B77" s="273" t="s">
        <v>152</v>
      </c>
      <c r="C77" s="274" t="n">
        <v>1</v>
      </c>
      <c r="D77" s="275" t="s">
        <v>153</v>
      </c>
      <c r="E77" s="275" t="s">
        <v>154</v>
      </c>
      <c r="F77" s="273" t="s">
        <v>155</v>
      </c>
      <c r="G77" s="273" t="s">
        <v>156</v>
      </c>
      <c r="H77" s="273" t="s">
        <v>157</v>
      </c>
      <c r="I77" s="273" t="s">
        <v>158</v>
      </c>
      <c r="J77" s="273" t="s">
        <v>159</v>
      </c>
      <c r="K77" s="273" t="s">
        <v>160</v>
      </c>
      <c r="L77" s="273" t="s">
        <v>161</v>
      </c>
      <c r="M77" s="273" t="s">
        <v>162</v>
      </c>
      <c r="N77" s="273" t="s">
        <v>163</v>
      </c>
      <c r="O77" s="273" t="s">
        <v>164</v>
      </c>
      <c r="P77" s="273" t="s">
        <v>165</v>
      </c>
      <c r="Q77" s="273" t="s">
        <v>166</v>
      </c>
      <c r="R77" s="273" t="s">
        <v>167</v>
      </c>
      <c r="S77" s="273" t="s">
        <v>168</v>
      </c>
      <c r="T77" s="273" t="s">
        <v>169</v>
      </c>
      <c r="U77" s="273" t="s">
        <v>170</v>
      </c>
      <c r="V77" s="273" t="s">
        <v>171</v>
      </c>
      <c r="W77" s="273" t="s">
        <v>172</v>
      </c>
      <c r="X77" s="273" t="s">
        <v>173</v>
      </c>
      <c r="Y77" s="273" t="s">
        <v>174</v>
      </c>
      <c r="Z77" s="273" t="s">
        <v>175</v>
      </c>
      <c r="AA77" s="273" t="s">
        <v>176</v>
      </c>
      <c r="AB77" s="273" t="s">
        <v>177</v>
      </c>
      <c r="AC77" s="273" t="s">
        <v>178</v>
      </c>
      <c r="AD77" s="273" t="s">
        <v>179</v>
      </c>
      <c r="AE77" s="273" t="s">
        <v>180</v>
      </c>
      <c r="AF77" s="273" t="s">
        <v>181</v>
      </c>
      <c r="AG77" s="273" t="s">
        <v>42</v>
      </c>
    </row>
    <row r="78" s="276" customFormat="true" ht="12" hidden="false" customHeight="false" outlineLevel="0" collapsed="false">
      <c r="A78" s="236" t="n">
        <v>1992</v>
      </c>
      <c r="B78" s="292" t="n">
        <v>210912056.59</v>
      </c>
      <c r="C78" s="292" t="n">
        <v>210302464.7</v>
      </c>
      <c r="D78" s="292" t="n">
        <v>349809.22</v>
      </c>
      <c r="E78" s="292" t="n">
        <v>259782.66</v>
      </c>
      <c r="F78" s="292" t="n">
        <v>350505368.63</v>
      </c>
      <c r="G78" s="292" t="n">
        <v>2803417.76</v>
      </c>
      <c r="H78" s="292" t="n">
        <v>1740455.71</v>
      </c>
      <c r="I78" s="292" t="n">
        <v>432925.29</v>
      </c>
      <c r="J78" s="292" t="n">
        <v>881677.21</v>
      </c>
      <c r="K78" s="292" t="n">
        <v>11773486.61</v>
      </c>
      <c r="L78" s="292" t="n">
        <v>67369.66</v>
      </c>
      <c r="M78" s="292" t="n">
        <v>716099.94</v>
      </c>
      <c r="N78" s="292" t="n">
        <v>3539101.7</v>
      </c>
      <c r="O78" s="292" t="n">
        <v>1733408.76</v>
      </c>
      <c r="P78" s="292" t="n">
        <v>60104.71</v>
      </c>
      <c r="Q78" s="292" t="n">
        <v>79051.91</v>
      </c>
      <c r="R78" s="292" t="n">
        <v>713630.55</v>
      </c>
      <c r="S78" s="292" t="n">
        <v>872801.43</v>
      </c>
      <c r="T78" s="292" t="n">
        <v>27061.58</v>
      </c>
      <c r="U78" s="292" t="n">
        <v>862695.35</v>
      </c>
      <c r="V78" s="292" t="n">
        <v>10924.24</v>
      </c>
      <c r="W78" s="292" t="n">
        <v>5030755.35</v>
      </c>
      <c r="X78" s="292" t="n">
        <v>114650.29</v>
      </c>
      <c r="Y78" s="292"/>
      <c r="Z78" s="292" t="n">
        <v>1575.64</v>
      </c>
      <c r="AA78" s="292" t="n">
        <v>4412263.99</v>
      </c>
      <c r="AB78" s="292" t="n">
        <v>492284.4</v>
      </c>
      <c r="AC78" s="292" t="n">
        <v>263458.2</v>
      </c>
      <c r="AD78" s="292" t="n">
        <v>1766074.31</v>
      </c>
      <c r="AE78" s="292" t="n">
        <v>233976.31</v>
      </c>
      <c r="AF78" s="292" t="n">
        <v>777005.89</v>
      </c>
      <c r="AG78" s="294" t="n">
        <f aca="false">B78+SUM(F78:AF78)</f>
        <v>600823682.01</v>
      </c>
    </row>
    <row r="79" s="276" customFormat="true" ht="12" hidden="false" customHeight="false" outlineLevel="0" collapsed="false">
      <c r="A79" s="236" t="n">
        <v>1993</v>
      </c>
      <c r="B79" s="292" t="n">
        <v>239740409.81</v>
      </c>
      <c r="C79" s="292" t="n">
        <v>234578067.64</v>
      </c>
      <c r="D79" s="292" t="n">
        <v>5000722.92</v>
      </c>
      <c r="E79" s="292" t="n">
        <v>161619.25</v>
      </c>
      <c r="F79" s="292" t="n">
        <v>397115100.53</v>
      </c>
      <c r="G79" s="292" t="n">
        <v>2576846.26</v>
      </c>
      <c r="H79" s="292" t="n">
        <v>657114.17</v>
      </c>
      <c r="I79" s="292" t="n">
        <v>449188.33</v>
      </c>
      <c r="J79" s="292" t="n">
        <v>2901596.12</v>
      </c>
      <c r="K79" s="292" t="n">
        <v>18355231.76</v>
      </c>
      <c r="L79" s="292" t="n">
        <v>97158.13</v>
      </c>
      <c r="M79" s="292" t="n">
        <v>66853.41</v>
      </c>
      <c r="N79" s="292" t="n">
        <v>1510909.92</v>
      </c>
      <c r="O79" s="292" t="n">
        <v>56695.34</v>
      </c>
      <c r="P79" s="292" t="n">
        <v>54884.08</v>
      </c>
      <c r="Q79" s="292" t="n">
        <v>20113.32</v>
      </c>
      <c r="R79" s="292" t="n">
        <v>317375.47</v>
      </c>
      <c r="S79" s="292" t="n">
        <v>609009.8</v>
      </c>
      <c r="T79" s="292" t="n">
        <v>18910.82</v>
      </c>
      <c r="U79" s="292" t="n">
        <v>13717087.05</v>
      </c>
      <c r="V79" s="292" t="n">
        <v>7903.24</v>
      </c>
      <c r="W79" s="292" t="n">
        <v>1849101.34</v>
      </c>
      <c r="X79" s="292" t="n">
        <v>68287.91</v>
      </c>
      <c r="Y79" s="292"/>
      <c r="Z79" s="292" t="n">
        <v>1055.68</v>
      </c>
      <c r="AA79" s="292" t="n">
        <v>5065041.14</v>
      </c>
      <c r="AB79" s="292" t="n">
        <v>607102.17</v>
      </c>
      <c r="AC79" s="292" t="n">
        <v>93158.87</v>
      </c>
      <c r="AD79" s="292" t="n">
        <v>479211.29</v>
      </c>
      <c r="AE79" s="292" t="n">
        <v>306651.96</v>
      </c>
      <c r="AF79" s="292" t="n">
        <v>2178312.41</v>
      </c>
      <c r="AG79" s="294" t="n">
        <f aca="false">B79+SUM(F79:AF79)</f>
        <v>688920310.33</v>
      </c>
    </row>
    <row r="80" s="276" customFormat="true" ht="12" hidden="false" customHeight="false" outlineLevel="0" collapsed="false">
      <c r="A80" s="236" t="n">
        <v>1994</v>
      </c>
      <c r="B80" s="292" t="n">
        <v>184838627.68</v>
      </c>
      <c r="C80" s="292" t="n">
        <v>162777045.69</v>
      </c>
      <c r="D80" s="292" t="n">
        <v>21420927.9</v>
      </c>
      <c r="E80" s="292" t="n">
        <v>640654.1</v>
      </c>
      <c r="F80" s="292" t="n">
        <v>400397421.93</v>
      </c>
      <c r="G80" s="292" t="n">
        <v>3003926.42</v>
      </c>
      <c r="H80" s="292" t="n">
        <v>181618.51</v>
      </c>
      <c r="I80" s="292" t="n">
        <v>365684.14</v>
      </c>
      <c r="J80" s="292" t="n">
        <v>1246866.21</v>
      </c>
      <c r="K80" s="292" t="n">
        <v>46292289.06</v>
      </c>
      <c r="L80" s="292" t="n">
        <v>34039.57</v>
      </c>
      <c r="M80" s="292" t="n">
        <v>2527700.87</v>
      </c>
      <c r="N80" s="292" t="n">
        <v>1234652.16</v>
      </c>
      <c r="O80" s="292" t="n">
        <v>32553.42</v>
      </c>
      <c r="P80" s="292" t="n">
        <v>21906.51</v>
      </c>
      <c r="Q80" s="292" t="n">
        <v>41942.88</v>
      </c>
      <c r="R80" s="292" t="n">
        <v>253809.77</v>
      </c>
      <c r="S80" s="292" t="n">
        <v>209741.61</v>
      </c>
      <c r="T80" s="292" t="n">
        <v>25125.73</v>
      </c>
      <c r="U80" s="292" t="n">
        <v>2548171.87</v>
      </c>
      <c r="V80" s="292" t="n">
        <v>2081.36</v>
      </c>
      <c r="W80" s="292" t="n">
        <v>2792134.61</v>
      </c>
      <c r="X80" s="292" t="n">
        <v>90733.43</v>
      </c>
      <c r="Y80" s="292" t="n">
        <v>48244.68</v>
      </c>
      <c r="Z80" s="292" t="n">
        <v>7901.68</v>
      </c>
      <c r="AA80" s="292" t="n">
        <v>2577219.54</v>
      </c>
      <c r="AB80" s="292" t="n">
        <v>221410.42</v>
      </c>
      <c r="AC80" s="292" t="n">
        <v>126289.5</v>
      </c>
      <c r="AD80" s="292" t="n">
        <v>1989902.77</v>
      </c>
      <c r="AE80" s="292" t="n">
        <v>257769.62</v>
      </c>
      <c r="AF80" s="292" t="n">
        <v>2149404.96</v>
      </c>
      <c r="AG80" s="294" t="n">
        <f aca="false">B80+SUM(F80:AF80)</f>
        <v>653519170.91</v>
      </c>
    </row>
    <row r="81" s="276" customFormat="true" ht="12" hidden="false" customHeight="false" outlineLevel="0" collapsed="false">
      <c r="A81" s="236" t="n">
        <v>1995</v>
      </c>
      <c r="B81" s="292" t="n">
        <v>243249678.87</v>
      </c>
      <c r="C81" s="292" t="n">
        <v>191793953.14</v>
      </c>
      <c r="D81" s="292" t="n">
        <v>35664827.86</v>
      </c>
      <c r="E81" s="292" t="n">
        <v>15790897.86</v>
      </c>
      <c r="F81" s="292" t="n">
        <v>372717120.79</v>
      </c>
      <c r="G81" s="292" t="n">
        <v>7338615.55</v>
      </c>
      <c r="H81" s="292" t="n">
        <v>233903.92</v>
      </c>
      <c r="I81" s="292" t="n">
        <v>205754.94</v>
      </c>
      <c r="J81" s="292" t="n">
        <v>743774.3</v>
      </c>
      <c r="K81" s="292" t="n">
        <v>45573356.94</v>
      </c>
      <c r="L81" s="292" t="n">
        <v>37374.56</v>
      </c>
      <c r="M81" s="292" t="n">
        <v>393715.7</v>
      </c>
      <c r="N81" s="292" t="n">
        <v>581021.02</v>
      </c>
      <c r="O81" s="292" t="n">
        <v>160157.91</v>
      </c>
      <c r="P81" s="292" t="n">
        <v>15020.98</v>
      </c>
      <c r="Q81" s="292" t="n">
        <v>1792591.51</v>
      </c>
      <c r="R81" s="292" t="n">
        <v>197684.21</v>
      </c>
      <c r="S81" s="292" t="n">
        <v>125048.24</v>
      </c>
      <c r="T81" s="292" t="n">
        <v>12249.01</v>
      </c>
      <c r="U81" s="292" t="n">
        <v>3746396.06</v>
      </c>
      <c r="V81" s="292" t="n">
        <v>319.14</v>
      </c>
      <c r="W81" s="292" t="n">
        <v>1459413.46</v>
      </c>
      <c r="X81" s="292" t="n">
        <v>301049.06</v>
      </c>
      <c r="Y81" s="292" t="n">
        <v>63689.83</v>
      </c>
      <c r="Z81" s="292" t="n">
        <v>100035.66</v>
      </c>
      <c r="AA81" s="292" t="n">
        <v>1330106.75</v>
      </c>
      <c r="AB81" s="292" t="n">
        <v>214734.28</v>
      </c>
      <c r="AC81" s="292" t="n">
        <v>1669270.6</v>
      </c>
      <c r="AD81" s="292" t="n">
        <v>4755534.79</v>
      </c>
      <c r="AE81" s="292" t="n">
        <v>453193.91</v>
      </c>
      <c r="AF81" s="292" t="n">
        <v>2655713.05</v>
      </c>
      <c r="AG81" s="294" t="n">
        <f aca="false">B81+SUM(F81:AF81)</f>
        <v>690126525.04</v>
      </c>
    </row>
    <row r="82" s="276" customFormat="true" ht="12" hidden="false" customHeight="false" outlineLevel="0" collapsed="false">
      <c r="A82" s="236" t="n">
        <v>1996</v>
      </c>
      <c r="B82" s="292" t="n">
        <v>270924360.94</v>
      </c>
      <c r="C82" s="292" t="n">
        <v>193509957.92</v>
      </c>
      <c r="D82" s="292" t="n">
        <v>52647408</v>
      </c>
      <c r="E82" s="292" t="n">
        <v>24766995.02</v>
      </c>
      <c r="F82" s="292" t="n">
        <v>396844704.91</v>
      </c>
      <c r="G82" s="292" t="n">
        <v>2456283.63</v>
      </c>
      <c r="H82" s="292" t="n">
        <v>93946.78</v>
      </c>
      <c r="I82" s="292" t="n">
        <v>107733.14</v>
      </c>
      <c r="J82" s="292" t="n">
        <v>1792586.36</v>
      </c>
      <c r="K82" s="292" t="n">
        <v>36968172.61</v>
      </c>
      <c r="L82" s="292" t="n">
        <v>28599.66</v>
      </c>
      <c r="M82" s="292" t="n">
        <v>367956.55</v>
      </c>
      <c r="N82" s="292" t="n">
        <v>464295</v>
      </c>
      <c r="O82" s="292" t="n">
        <v>184497.29</v>
      </c>
      <c r="P82" s="292" t="n">
        <v>26962.38</v>
      </c>
      <c r="Q82" s="292" t="n">
        <v>45367.91</v>
      </c>
      <c r="R82" s="292" t="n">
        <v>102972.45</v>
      </c>
      <c r="S82" s="292" t="n">
        <v>65286.34</v>
      </c>
      <c r="T82" s="292" t="n">
        <v>69758.35</v>
      </c>
      <c r="U82" s="292" t="n">
        <v>673691.28</v>
      </c>
      <c r="V82" s="292" t="n">
        <v>18139.62</v>
      </c>
      <c r="W82" s="292" t="n">
        <v>7021378.63</v>
      </c>
      <c r="X82" s="292" t="n">
        <v>385496.76</v>
      </c>
      <c r="Y82" s="292" t="n">
        <v>45358.09</v>
      </c>
      <c r="Z82" s="292" t="n">
        <v>3614.19</v>
      </c>
      <c r="AA82" s="292" t="n">
        <v>366971.9</v>
      </c>
      <c r="AB82" s="292" t="n">
        <v>83622.77</v>
      </c>
      <c r="AC82" s="292" t="n">
        <v>582648.03</v>
      </c>
      <c r="AD82" s="292" t="n">
        <v>3882334.43</v>
      </c>
      <c r="AE82" s="292" t="n">
        <v>269250.87</v>
      </c>
      <c r="AF82" s="292" t="n">
        <v>2102379.77</v>
      </c>
      <c r="AG82" s="294" t="n">
        <f aca="false">B82+SUM(F82:AF82)</f>
        <v>725978370.64</v>
      </c>
    </row>
    <row r="83" s="276" customFormat="true" ht="12" hidden="false" customHeight="false" outlineLevel="0" collapsed="false">
      <c r="A83" s="236" t="n">
        <v>1997</v>
      </c>
      <c r="B83" s="292" t="n">
        <v>273321045.54</v>
      </c>
      <c r="C83" s="292" t="n">
        <v>231405933.29</v>
      </c>
      <c r="D83" s="292" t="n">
        <v>31949918.45</v>
      </c>
      <c r="E83" s="292" t="n">
        <v>9965193.8</v>
      </c>
      <c r="F83" s="292" t="n">
        <v>413945668.83</v>
      </c>
      <c r="G83" s="292" t="n">
        <v>951270.36</v>
      </c>
      <c r="H83" s="292" t="n">
        <v>29357.73</v>
      </c>
      <c r="I83" s="292" t="n">
        <v>126849.56</v>
      </c>
      <c r="J83" s="292" t="n">
        <v>621023.73</v>
      </c>
      <c r="K83" s="292" t="n">
        <v>74021306.8</v>
      </c>
      <c r="L83" s="292" t="n">
        <v>23018.48</v>
      </c>
      <c r="M83" s="292" t="n">
        <v>1851912.59</v>
      </c>
      <c r="N83" s="292" t="n">
        <v>789878.48</v>
      </c>
      <c r="O83" s="292" t="n">
        <v>1211877.77</v>
      </c>
      <c r="P83" s="292" t="n">
        <v>86570.1</v>
      </c>
      <c r="Q83" s="292" t="n">
        <v>56071.06</v>
      </c>
      <c r="R83" s="292" t="n">
        <v>93975.32</v>
      </c>
      <c r="S83" s="292" t="n">
        <v>239827.42</v>
      </c>
      <c r="T83" s="292" t="n">
        <v>22528.53</v>
      </c>
      <c r="U83" s="292" t="n">
        <v>4603263.4</v>
      </c>
      <c r="V83" s="292" t="n">
        <v>245979.72</v>
      </c>
      <c r="W83" s="292" t="n">
        <v>8518562.87</v>
      </c>
      <c r="X83" s="292" t="n">
        <v>34319.24</v>
      </c>
      <c r="Y83" s="292" t="n">
        <v>25891.48</v>
      </c>
      <c r="Z83" s="292" t="n">
        <v>20144.86</v>
      </c>
      <c r="AA83" s="292" t="n">
        <v>1169687.86</v>
      </c>
      <c r="AB83" s="292" t="n">
        <v>168758.89</v>
      </c>
      <c r="AC83" s="292" t="n">
        <v>584343.24</v>
      </c>
      <c r="AD83" s="292" t="n">
        <v>3149817.46</v>
      </c>
      <c r="AE83" s="292" t="n">
        <v>48520.04</v>
      </c>
      <c r="AF83" s="292" t="n">
        <v>4209599.86</v>
      </c>
      <c r="AG83" s="294" t="n">
        <f aca="false">B83+SUM(F83:AF83)</f>
        <v>790171071.22</v>
      </c>
    </row>
    <row r="84" s="276" customFormat="true" ht="12" hidden="false" customHeight="false" outlineLevel="0" collapsed="false">
      <c r="A84" s="236" t="n">
        <v>1998</v>
      </c>
      <c r="B84" s="292" t="n">
        <v>251187333.82</v>
      </c>
      <c r="C84" s="292" t="n">
        <v>219009939.14</v>
      </c>
      <c r="D84" s="292" t="n">
        <v>22912525.16</v>
      </c>
      <c r="E84" s="292" t="n">
        <v>9264869.53</v>
      </c>
      <c r="F84" s="292" t="n">
        <v>584698446.62</v>
      </c>
      <c r="G84" s="292" t="n">
        <v>1276446.08</v>
      </c>
      <c r="H84" s="292" t="n">
        <v>33272.63</v>
      </c>
      <c r="I84" s="292" t="n">
        <v>437340.58</v>
      </c>
      <c r="J84" s="292" t="n">
        <v>925149.04</v>
      </c>
      <c r="K84" s="292" t="n">
        <v>43660791.45</v>
      </c>
      <c r="L84" s="292" t="n">
        <v>49785.35</v>
      </c>
      <c r="M84" s="292" t="n">
        <v>1731340.51</v>
      </c>
      <c r="N84" s="292" t="n">
        <v>19992398.94</v>
      </c>
      <c r="O84" s="292" t="n">
        <v>197456.96</v>
      </c>
      <c r="P84" s="292" t="n">
        <v>4694.99</v>
      </c>
      <c r="Q84" s="292" t="n">
        <v>58879.54</v>
      </c>
      <c r="R84" s="292" t="n">
        <v>209550.31</v>
      </c>
      <c r="S84" s="292" t="n">
        <v>159932.94</v>
      </c>
      <c r="T84" s="292" t="n">
        <v>67980.3</v>
      </c>
      <c r="U84" s="292" t="n">
        <v>266047.67</v>
      </c>
      <c r="V84" s="292" t="n">
        <v>33713.44</v>
      </c>
      <c r="W84" s="292" t="n">
        <v>1921819.79</v>
      </c>
      <c r="X84" s="292" t="n">
        <v>808975.63</v>
      </c>
      <c r="Y84" s="292" t="n">
        <v>11986.33</v>
      </c>
      <c r="Z84" s="292" t="n">
        <v>35698.77</v>
      </c>
      <c r="AA84" s="292" t="n">
        <v>530519.44</v>
      </c>
      <c r="AB84" s="292" t="n">
        <v>591529.35</v>
      </c>
      <c r="AC84" s="292" t="n">
        <v>796176.32</v>
      </c>
      <c r="AD84" s="292" t="n">
        <v>4324159.67</v>
      </c>
      <c r="AE84" s="292" t="n">
        <v>89365.95</v>
      </c>
      <c r="AF84" s="292" t="n">
        <v>2925222.79</v>
      </c>
      <c r="AG84" s="294" t="n">
        <f aca="false">B84+SUM(F84:AF84)</f>
        <v>917026015.21</v>
      </c>
    </row>
    <row r="85" s="276" customFormat="true" ht="12" hidden="false" customHeight="false" outlineLevel="0" collapsed="false">
      <c r="A85" s="236" t="n">
        <v>1999</v>
      </c>
      <c r="B85" s="292" t="n">
        <v>268199478.33</v>
      </c>
      <c r="C85" s="292" t="n">
        <v>146697281.88</v>
      </c>
      <c r="D85" s="292" t="n">
        <v>100366163.26</v>
      </c>
      <c r="E85" s="292" t="n">
        <v>21136033.18</v>
      </c>
      <c r="F85" s="292" t="n">
        <v>448040581.26</v>
      </c>
      <c r="G85" s="292" t="n">
        <v>4789734.47</v>
      </c>
      <c r="H85" s="292" t="n">
        <v>142646.21</v>
      </c>
      <c r="I85" s="292" t="n">
        <v>3050990.3</v>
      </c>
      <c r="J85" s="292" t="n">
        <v>1107445.28</v>
      </c>
      <c r="K85" s="292" t="n">
        <v>73819897.2</v>
      </c>
      <c r="L85" s="292" t="n">
        <v>42748.88</v>
      </c>
      <c r="M85" s="292" t="n">
        <v>770052.02</v>
      </c>
      <c r="N85" s="292" t="n">
        <v>6996726.86</v>
      </c>
      <c r="O85" s="292" t="n">
        <v>84159.11</v>
      </c>
      <c r="P85" s="292" t="n">
        <v>15624.81</v>
      </c>
      <c r="Q85" s="292" t="n">
        <v>66816.78</v>
      </c>
      <c r="R85" s="292" t="n">
        <v>181800.46</v>
      </c>
      <c r="S85" s="292" t="n">
        <v>24686.01</v>
      </c>
      <c r="T85" s="292" t="n">
        <v>133351.28</v>
      </c>
      <c r="U85" s="292" t="n">
        <v>101491.07</v>
      </c>
      <c r="V85" s="292" t="n">
        <v>115948.69</v>
      </c>
      <c r="W85" s="292" t="n">
        <v>7132368.21</v>
      </c>
      <c r="X85" s="292" t="n">
        <v>998180.51</v>
      </c>
      <c r="Y85" s="292" t="n">
        <v>3906.27</v>
      </c>
      <c r="Z85" s="292" t="n">
        <v>33325.23</v>
      </c>
      <c r="AA85" s="292" t="n">
        <v>1357668.57</v>
      </c>
      <c r="AB85" s="292" t="n">
        <v>55526.82</v>
      </c>
      <c r="AC85" s="292" t="n">
        <v>164895.43</v>
      </c>
      <c r="AD85" s="292" t="n">
        <v>4943721.45</v>
      </c>
      <c r="AE85" s="292" t="n">
        <v>195331.29</v>
      </c>
      <c r="AF85" s="292" t="n">
        <v>1396835.96</v>
      </c>
      <c r="AG85" s="294" t="n">
        <f aca="false">B85+SUM(F85:AF85)</f>
        <v>823965938.76</v>
      </c>
    </row>
    <row r="86" s="276" customFormat="true" ht="12" hidden="false" customHeight="false" outlineLevel="0" collapsed="false">
      <c r="A86" s="236" t="n">
        <v>2000</v>
      </c>
      <c r="B86" s="292" t="n">
        <v>251611972.57</v>
      </c>
      <c r="C86" s="292" t="n">
        <v>191062340.51</v>
      </c>
      <c r="D86" s="292" t="n">
        <v>50733740.71</v>
      </c>
      <c r="E86" s="292" t="n">
        <v>9815891.35</v>
      </c>
      <c r="F86" s="292" t="n">
        <v>564652018.82</v>
      </c>
      <c r="G86" s="292" t="n">
        <v>6021408.48</v>
      </c>
      <c r="H86" s="292" t="n">
        <v>165371.63</v>
      </c>
      <c r="I86" s="292" t="n">
        <v>317742.62</v>
      </c>
      <c r="J86" s="292" t="n">
        <v>1080350.46</v>
      </c>
      <c r="K86" s="292" t="n">
        <v>38923288.13</v>
      </c>
      <c r="L86" s="292" t="n">
        <v>14092.03</v>
      </c>
      <c r="M86" s="292" t="n">
        <v>2592492.5</v>
      </c>
      <c r="N86" s="292" t="n">
        <v>3106039.8</v>
      </c>
      <c r="O86" s="292" t="n">
        <v>104224.02</v>
      </c>
      <c r="P86" s="292" t="n">
        <v>37406.82</v>
      </c>
      <c r="Q86" s="292" t="n">
        <v>124260.56</v>
      </c>
      <c r="R86" s="292" t="n">
        <v>499004.15</v>
      </c>
      <c r="S86" s="292" t="n">
        <v>809522.97</v>
      </c>
      <c r="T86" s="292" t="n">
        <v>62991.65</v>
      </c>
      <c r="U86" s="292" t="n">
        <v>1277974.56</v>
      </c>
      <c r="V86" s="292" t="n">
        <v>27378.05</v>
      </c>
      <c r="W86" s="292" t="n">
        <v>7483268.37</v>
      </c>
      <c r="X86" s="292" t="n">
        <v>4398550.17</v>
      </c>
      <c r="Y86" s="292" t="n">
        <v>1325.79</v>
      </c>
      <c r="Z86" s="292" t="n">
        <v>106555.43</v>
      </c>
      <c r="AA86" s="292" t="n">
        <v>93129.71</v>
      </c>
      <c r="AB86" s="292" t="n">
        <v>11961.28</v>
      </c>
      <c r="AC86" s="292" t="n">
        <v>1138088.47</v>
      </c>
      <c r="AD86" s="292" t="n">
        <v>5623195.41</v>
      </c>
      <c r="AE86" s="292" t="n">
        <v>426030.41</v>
      </c>
      <c r="AF86" s="292" t="n">
        <v>3241500.56</v>
      </c>
      <c r="AG86" s="294" t="n">
        <f aca="false">B86+SUM(F86:AF86)</f>
        <v>893951145.42</v>
      </c>
    </row>
    <row r="87" s="276" customFormat="true" ht="12" hidden="false" customHeight="false" outlineLevel="0" collapsed="false">
      <c r="A87" s="236" t="n">
        <v>2001</v>
      </c>
      <c r="B87" s="292" t="n">
        <v>423032345.87</v>
      </c>
      <c r="C87" s="292" t="n">
        <v>319351839.54</v>
      </c>
      <c r="D87" s="292" t="n">
        <v>91883740.74</v>
      </c>
      <c r="E87" s="292" t="n">
        <v>11796765.59</v>
      </c>
      <c r="F87" s="292" t="n">
        <v>476097768.29</v>
      </c>
      <c r="G87" s="292" t="n">
        <v>7891492.15</v>
      </c>
      <c r="H87" s="292" t="n">
        <v>39220.63</v>
      </c>
      <c r="I87" s="292" t="n">
        <v>1365659.08</v>
      </c>
      <c r="J87" s="292" t="n">
        <v>3931884.47</v>
      </c>
      <c r="K87" s="292" t="n">
        <v>59334730.64</v>
      </c>
      <c r="L87" s="292" t="n">
        <v>29723.45</v>
      </c>
      <c r="M87" s="292" t="n">
        <v>95674.25</v>
      </c>
      <c r="N87" s="292" t="n">
        <v>1799149.83</v>
      </c>
      <c r="O87" s="292" t="n">
        <v>23720.36</v>
      </c>
      <c r="P87" s="292" t="n">
        <v>4305.17</v>
      </c>
      <c r="Q87" s="292" t="n">
        <v>182731.75</v>
      </c>
      <c r="R87" s="292" t="n">
        <v>113781.2</v>
      </c>
      <c r="S87" s="292" t="n">
        <v>1133598.35</v>
      </c>
      <c r="T87" s="292" t="n">
        <v>41376.59</v>
      </c>
      <c r="U87" s="292" t="n">
        <v>8256402.8</v>
      </c>
      <c r="V87" s="292" t="n">
        <v>125638.11</v>
      </c>
      <c r="W87" s="292" t="n">
        <v>602008.76</v>
      </c>
      <c r="X87" s="292" t="n">
        <v>5494606.29</v>
      </c>
      <c r="Y87" s="292" t="n">
        <v>1470.93</v>
      </c>
      <c r="Z87" s="292" t="n">
        <v>10702.8</v>
      </c>
      <c r="AA87" s="292" t="n">
        <v>192706.63</v>
      </c>
      <c r="AB87" s="292" t="n">
        <v>102186.91</v>
      </c>
      <c r="AC87" s="292" t="n">
        <v>2648585.91</v>
      </c>
      <c r="AD87" s="292" t="n">
        <v>3093105.01</v>
      </c>
      <c r="AE87" s="292" t="n">
        <v>216060.02</v>
      </c>
      <c r="AF87" s="292" t="n">
        <v>25146803.21</v>
      </c>
      <c r="AG87" s="294" t="n">
        <f aca="false">B87+SUM(F87:AF87)</f>
        <v>1021007439.46</v>
      </c>
    </row>
    <row r="88" s="276" customFormat="true" ht="12" hidden="false" customHeight="false" outlineLevel="0" collapsed="false">
      <c r="A88" s="236" t="n">
        <v>2002</v>
      </c>
      <c r="B88" s="292" t="n">
        <v>356440003.19</v>
      </c>
      <c r="C88" s="292" t="n">
        <v>260136749.97</v>
      </c>
      <c r="D88" s="292" t="n">
        <v>80402696.4</v>
      </c>
      <c r="E88" s="292" t="n">
        <v>15900556.82</v>
      </c>
      <c r="F88" s="292" t="n">
        <v>517391924.1</v>
      </c>
      <c r="G88" s="292" t="n">
        <v>8517236.32</v>
      </c>
      <c r="H88" s="292" t="n">
        <v>137674.72</v>
      </c>
      <c r="I88" s="292" t="n">
        <v>425708.74</v>
      </c>
      <c r="J88" s="292" t="n">
        <v>20924213.32</v>
      </c>
      <c r="K88" s="292" t="n">
        <v>51932090.9</v>
      </c>
      <c r="L88" s="292" t="n">
        <v>25507.39</v>
      </c>
      <c r="M88" s="292" t="n">
        <v>125215.55</v>
      </c>
      <c r="N88" s="292" t="n">
        <v>2397631.3</v>
      </c>
      <c r="O88" s="292" t="n">
        <v>271220.25</v>
      </c>
      <c r="P88" s="292" t="n">
        <v>9500.9</v>
      </c>
      <c r="Q88" s="292" t="n">
        <v>269424.33</v>
      </c>
      <c r="R88" s="292" t="n">
        <v>271658.48</v>
      </c>
      <c r="S88" s="292" t="n">
        <v>255840.92</v>
      </c>
      <c r="T88" s="292" t="n">
        <v>87787.31</v>
      </c>
      <c r="U88" s="292" t="n">
        <v>1641596.86</v>
      </c>
      <c r="V88" s="292" t="n">
        <v>405478.29</v>
      </c>
      <c r="W88" s="292" t="n">
        <v>1560268.49</v>
      </c>
      <c r="X88" s="292" t="n">
        <v>5778484.61</v>
      </c>
      <c r="Y88" s="292" t="n">
        <v>1804.6</v>
      </c>
      <c r="Z88" s="292" t="n">
        <v>40694.23</v>
      </c>
      <c r="AA88" s="292" t="n">
        <v>21199.03</v>
      </c>
      <c r="AB88" s="292" t="n">
        <v>361407.12</v>
      </c>
      <c r="AC88" s="292" t="n">
        <v>257185.62</v>
      </c>
      <c r="AD88" s="292" t="n">
        <v>10465144.69</v>
      </c>
      <c r="AE88" s="292" t="n">
        <v>109334.52</v>
      </c>
      <c r="AF88" s="292" t="n">
        <v>49883630.63</v>
      </c>
      <c r="AG88" s="294" t="n">
        <f aca="false">B88+SUM(F88:AF88)</f>
        <v>1030008866.41</v>
      </c>
    </row>
    <row r="89" s="276" customFormat="true" ht="12" hidden="false" customHeight="false" outlineLevel="0" collapsed="false">
      <c r="A89" s="236" t="n">
        <v>2003</v>
      </c>
      <c r="B89" s="292" t="n">
        <v>344370795.53</v>
      </c>
      <c r="C89" s="292" t="n">
        <v>235391491.49</v>
      </c>
      <c r="D89" s="292" t="n">
        <v>88719936.63</v>
      </c>
      <c r="E89" s="292" t="n">
        <v>20259367.41</v>
      </c>
      <c r="F89" s="292" t="n">
        <v>526582833.54</v>
      </c>
      <c r="G89" s="292" t="n">
        <v>9103874.44</v>
      </c>
      <c r="H89" s="292" t="n">
        <v>21250.65</v>
      </c>
      <c r="I89" s="292" t="n">
        <v>549755.01</v>
      </c>
      <c r="J89" s="292" t="n">
        <v>3062984.88</v>
      </c>
      <c r="K89" s="292" t="n">
        <v>34620228.63</v>
      </c>
      <c r="L89" s="292" t="n">
        <v>8715.08</v>
      </c>
      <c r="M89" s="292" t="n">
        <v>72874.03</v>
      </c>
      <c r="N89" s="292" t="n">
        <v>3143054.88</v>
      </c>
      <c r="O89" s="292" t="n">
        <v>196324.96</v>
      </c>
      <c r="P89" s="292" t="n">
        <v>8425.14</v>
      </c>
      <c r="Q89" s="292" t="n">
        <v>138979.72</v>
      </c>
      <c r="R89" s="292" t="n">
        <v>818248.46</v>
      </c>
      <c r="S89" s="292" t="n">
        <v>162975.99</v>
      </c>
      <c r="T89" s="292" t="n">
        <v>79685.59</v>
      </c>
      <c r="U89" s="292" t="n">
        <v>385939.88</v>
      </c>
      <c r="V89" s="292" t="n">
        <v>818163.18</v>
      </c>
      <c r="W89" s="292" t="n">
        <v>168002.17</v>
      </c>
      <c r="X89" s="292" t="n">
        <v>6847344.88</v>
      </c>
      <c r="Y89" s="292" t="n">
        <v>99448.75</v>
      </c>
      <c r="Z89" s="292" t="n">
        <v>10869.15</v>
      </c>
      <c r="AA89" s="292" t="n">
        <v>78587.74</v>
      </c>
      <c r="AB89" s="292" t="n">
        <v>587436.7</v>
      </c>
      <c r="AC89" s="292" t="n">
        <v>824621.84</v>
      </c>
      <c r="AD89" s="292" t="n">
        <v>11731427.8</v>
      </c>
      <c r="AE89" s="292" t="n">
        <v>157944.8</v>
      </c>
      <c r="AF89" s="292" t="n">
        <v>51455523.27</v>
      </c>
      <c r="AG89" s="294" t="n">
        <f aca="false">B89+SUM(F89:AF89)</f>
        <v>996106316.69</v>
      </c>
    </row>
    <row r="90" s="276" customFormat="true" ht="12" hidden="false" customHeight="false" outlineLevel="0" collapsed="false">
      <c r="A90" s="236" t="n">
        <v>2004</v>
      </c>
      <c r="B90" s="292" t="n">
        <v>435251038.75</v>
      </c>
      <c r="C90" s="292" t="n">
        <v>215082248.79</v>
      </c>
      <c r="D90" s="292" t="n">
        <v>213138297.53</v>
      </c>
      <c r="E90" s="292" t="n">
        <v>7030492.43</v>
      </c>
      <c r="F90" s="292" t="n">
        <v>549422588.79</v>
      </c>
      <c r="G90" s="292" t="n">
        <v>9607027.63</v>
      </c>
      <c r="H90" s="292" t="n">
        <v>322353.41</v>
      </c>
      <c r="I90" s="292" t="n">
        <v>368500.24</v>
      </c>
      <c r="J90" s="292" t="n">
        <v>7889136.44</v>
      </c>
      <c r="K90" s="292" t="n">
        <v>83280135.04</v>
      </c>
      <c r="L90" s="292" t="n">
        <v>18630.78</v>
      </c>
      <c r="M90" s="292" t="n">
        <v>102127.12</v>
      </c>
      <c r="N90" s="292" t="n">
        <v>2189987.27</v>
      </c>
      <c r="O90" s="292" t="n">
        <v>29780.62</v>
      </c>
      <c r="P90" s="292" t="n">
        <v>11840.48</v>
      </c>
      <c r="Q90" s="292" t="n">
        <v>359971.94</v>
      </c>
      <c r="R90" s="292" t="n">
        <v>557947.41</v>
      </c>
      <c r="S90" s="292" t="n">
        <v>214907.99</v>
      </c>
      <c r="T90" s="292" t="n">
        <v>119611.47</v>
      </c>
      <c r="U90" s="292" t="n">
        <v>249747.93</v>
      </c>
      <c r="V90" s="292" t="n">
        <v>61957.31</v>
      </c>
      <c r="W90" s="292" t="n">
        <v>3688215.34</v>
      </c>
      <c r="X90" s="292" t="n">
        <v>4039117.35</v>
      </c>
      <c r="Y90" s="292" t="n">
        <v>944290.05</v>
      </c>
      <c r="Z90" s="292" t="n">
        <v>2806.36</v>
      </c>
      <c r="AA90" s="292" t="n">
        <v>36652.2</v>
      </c>
      <c r="AB90" s="292" t="n">
        <v>199440.34</v>
      </c>
      <c r="AC90" s="292" t="n">
        <v>316046.98</v>
      </c>
      <c r="AD90" s="292" t="n">
        <v>7081192.27</v>
      </c>
      <c r="AE90" s="292" t="n">
        <v>89724.76</v>
      </c>
      <c r="AF90" s="292" t="n">
        <v>27834748.62</v>
      </c>
      <c r="AG90" s="294" t="n">
        <f aca="false">B90+SUM(F90:AF90)</f>
        <v>1134289524.89</v>
      </c>
    </row>
    <row r="91" s="276" customFormat="true" ht="12" hidden="false" customHeight="false" outlineLevel="0" collapsed="false">
      <c r="A91" s="236" t="n">
        <v>2005</v>
      </c>
      <c r="B91" s="292" t="n">
        <v>373907267.01</v>
      </c>
      <c r="C91" s="292" t="n">
        <v>234295829.49</v>
      </c>
      <c r="D91" s="292" t="n">
        <v>120907615.33</v>
      </c>
      <c r="E91" s="292" t="n">
        <v>18703822.19</v>
      </c>
      <c r="F91" s="292" t="n">
        <v>477216840.42</v>
      </c>
      <c r="G91" s="292" t="n">
        <v>9257501.3</v>
      </c>
      <c r="H91" s="292" t="n">
        <v>33467.73</v>
      </c>
      <c r="I91" s="292" t="n">
        <v>664210.7</v>
      </c>
      <c r="J91" s="292" t="n">
        <v>2229179.41</v>
      </c>
      <c r="K91" s="292" t="n">
        <v>139832136.58</v>
      </c>
      <c r="L91" s="292" t="n">
        <v>19113.33</v>
      </c>
      <c r="M91" s="292" t="n">
        <v>222007.42</v>
      </c>
      <c r="N91" s="292" t="n">
        <v>3925190.63</v>
      </c>
      <c r="O91" s="292" t="n">
        <v>78078.32</v>
      </c>
      <c r="P91" s="292" t="n">
        <v>9875.89</v>
      </c>
      <c r="Q91" s="292" t="n">
        <v>218958.3</v>
      </c>
      <c r="R91" s="292" t="n">
        <v>1376438.21</v>
      </c>
      <c r="S91" s="292" t="n">
        <v>479154.67</v>
      </c>
      <c r="T91" s="292" t="n">
        <v>230097.56</v>
      </c>
      <c r="U91" s="292" t="n">
        <v>17906.59</v>
      </c>
      <c r="V91" s="292" t="n">
        <v>54428.74</v>
      </c>
      <c r="W91" s="292" t="n">
        <v>896285.89</v>
      </c>
      <c r="X91" s="292" t="n">
        <v>3751882.73</v>
      </c>
      <c r="Y91" s="292" t="n">
        <v>21555.62</v>
      </c>
      <c r="Z91" s="292" t="n">
        <v>23526.01</v>
      </c>
      <c r="AA91" s="292" t="n">
        <v>288656.02</v>
      </c>
      <c r="AB91" s="292" t="n">
        <v>248300.76</v>
      </c>
      <c r="AC91" s="292" t="n">
        <v>163930.09</v>
      </c>
      <c r="AD91" s="292" t="n">
        <v>4167154.36</v>
      </c>
      <c r="AE91" s="292" t="n">
        <v>101144.11</v>
      </c>
      <c r="AF91" s="292" t="n">
        <v>7054928.57</v>
      </c>
      <c r="AG91" s="294" t="n">
        <f aca="false">B91+SUM(F91:AF91)</f>
        <v>1026489216.97</v>
      </c>
    </row>
    <row r="92" s="276" customFormat="true" ht="12" hidden="false" customHeight="false" outlineLevel="0" collapsed="false">
      <c r="A92" s="236" t="n">
        <v>2006</v>
      </c>
      <c r="B92" s="292" t="n">
        <v>497330325.69</v>
      </c>
      <c r="C92" s="292" t="n">
        <v>358814001.88</v>
      </c>
      <c r="D92" s="292" t="n">
        <v>110061434.13</v>
      </c>
      <c r="E92" s="292" t="n">
        <v>28454889.69</v>
      </c>
      <c r="F92" s="292" t="n">
        <v>498999527.14</v>
      </c>
      <c r="G92" s="292" t="n">
        <v>4298281.45</v>
      </c>
      <c r="H92" s="292" t="n">
        <v>438756.59</v>
      </c>
      <c r="I92" s="292" t="n">
        <v>375037.55</v>
      </c>
      <c r="J92" s="292" t="n">
        <v>18398605.32</v>
      </c>
      <c r="K92" s="292" t="n">
        <v>68058232.06</v>
      </c>
      <c r="L92" s="292" t="n">
        <v>13230.07</v>
      </c>
      <c r="M92" s="292" t="n">
        <v>165972.88</v>
      </c>
      <c r="N92" s="292" t="n">
        <v>2951525.14</v>
      </c>
      <c r="O92" s="292" t="n">
        <v>975237.24</v>
      </c>
      <c r="P92" s="292" t="n">
        <v>13297.57</v>
      </c>
      <c r="Q92" s="292" t="n">
        <v>60707.98</v>
      </c>
      <c r="R92" s="292" t="n">
        <v>148538.28</v>
      </c>
      <c r="S92" s="292" t="n">
        <v>75579.98</v>
      </c>
      <c r="T92" s="292" t="n">
        <v>98579.89</v>
      </c>
      <c r="U92" s="292" t="n">
        <v>1371060.54</v>
      </c>
      <c r="V92" s="292" t="n">
        <v>65675.55</v>
      </c>
      <c r="W92" s="292" t="n">
        <v>3207056.67</v>
      </c>
      <c r="X92" s="292" t="n">
        <v>3022729.95</v>
      </c>
      <c r="Y92" s="292" t="n">
        <v>1388011.76</v>
      </c>
      <c r="Z92" s="292" t="n">
        <v>546298.18</v>
      </c>
      <c r="AA92" s="292" t="n">
        <v>44746.21</v>
      </c>
      <c r="AB92" s="292" t="n">
        <v>332825.22</v>
      </c>
      <c r="AC92" s="292" t="n">
        <v>129145.08</v>
      </c>
      <c r="AD92" s="292" t="n">
        <v>4926595.31</v>
      </c>
      <c r="AE92" s="292" t="n">
        <v>120397.7</v>
      </c>
      <c r="AF92" s="292" t="n">
        <v>7881673.52</v>
      </c>
      <c r="AG92" s="294" t="n">
        <f aca="false">B92+SUM(F92:AF92)</f>
        <v>1115437650.52</v>
      </c>
    </row>
    <row r="93" s="276" customFormat="true" ht="12" hidden="false" customHeight="false" outlineLevel="0" collapsed="false">
      <c r="A93" s="236" t="n">
        <v>2007</v>
      </c>
      <c r="B93" s="292" t="n">
        <v>380920873.03</v>
      </c>
      <c r="C93" s="292" t="n">
        <v>265058855.19</v>
      </c>
      <c r="D93" s="292" t="n">
        <v>92220413.39</v>
      </c>
      <c r="E93" s="292" t="n">
        <v>23641604.45</v>
      </c>
      <c r="F93" s="292" t="n">
        <v>529903050.63</v>
      </c>
      <c r="G93" s="292" t="n">
        <v>13270696.93</v>
      </c>
      <c r="H93" s="292" t="n">
        <v>66118.81</v>
      </c>
      <c r="I93" s="292" t="n">
        <v>381891.19</v>
      </c>
      <c r="J93" s="292" t="n">
        <v>1887226.43</v>
      </c>
      <c r="K93" s="292" t="n">
        <v>101326340.99</v>
      </c>
      <c r="L93" s="292" t="n">
        <v>4682.52</v>
      </c>
      <c r="M93" s="292" t="n">
        <v>535122.48</v>
      </c>
      <c r="N93" s="292" t="n">
        <v>946147.59</v>
      </c>
      <c r="O93" s="292" t="n">
        <v>319186.59</v>
      </c>
      <c r="P93" s="292" t="n">
        <v>6174.38</v>
      </c>
      <c r="Q93" s="292" t="n">
        <v>18677.74</v>
      </c>
      <c r="R93" s="292" t="n">
        <v>252527.55</v>
      </c>
      <c r="S93" s="292" t="n">
        <v>55842.92</v>
      </c>
      <c r="T93" s="292" t="n">
        <v>79621.38</v>
      </c>
      <c r="U93" s="292" t="n">
        <v>299582.06</v>
      </c>
      <c r="V93" s="292" t="n">
        <v>206141.5</v>
      </c>
      <c r="W93" s="292" t="n">
        <v>1503920.88</v>
      </c>
      <c r="X93" s="292" t="n">
        <v>7427765.92</v>
      </c>
      <c r="Y93" s="292" t="n">
        <v>1179052.54</v>
      </c>
      <c r="Z93" s="292" t="n">
        <v>30938.41</v>
      </c>
      <c r="AA93" s="292" t="n">
        <v>18163.29</v>
      </c>
      <c r="AB93" s="292" t="n">
        <v>44320.79</v>
      </c>
      <c r="AC93" s="292" t="n">
        <v>132206.6</v>
      </c>
      <c r="AD93" s="292" t="n">
        <v>3187621.27</v>
      </c>
      <c r="AE93" s="292" t="n">
        <v>457081.04</v>
      </c>
      <c r="AF93" s="292" t="n">
        <v>9890505.07</v>
      </c>
      <c r="AG93" s="294" t="n">
        <f aca="false">B93+SUM(F93:AF93)</f>
        <v>1054351480.53</v>
      </c>
    </row>
    <row r="94" s="276" customFormat="true" ht="12" hidden="false" customHeight="false" outlineLevel="0" collapsed="false">
      <c r="A94" s="236" t="n">
        <v>2008</v>
      </c>
      <c r="B94" s="292" t="n">
        <v>514344625.1</v>
      </c>
      <c r="C94" s="292" t="n">
        <v>387093809.21</v>
      </c>
      <c r="D94" s="292" t="n">
        <v>109978706.04</v>
      </c>
      <c r="E94" s="292" t="n">
        <v>17272109.85</v>
      </c>
      <c r="F94" s="292" t="n">
        <v>498778718.27</v>
      </c>
      <c r="G94" s="292" t="n">
        <v>6258378.83</v>
      </c>
      <c r="H94" s="292" t="n">
        <v>1634219.9</v>
      </c>
      <c r="I94" s="292" t="n">
        <v>89131.9</v>
      </c>
      <c r="J94" s="292" t="n">
        <v>19003180.98</v>
      </c>
      <c r="K94" s="292" t="n">
        <v>63228769.83</v>
      </c>
      <c r="L94" s="292" t="n">
        <v>12302.03</v>
      </c>
      <c r="M94" s="292" t="n">
        <v>402700.42</v>
      </c>
      <c r="N94" s="292" t="n">
        <v>6337990.91</v>
      </c>
      <c r="O94" s="292" t="n">
        <v>82703.86</v>
      </c>
      <c r="P94" s="292" t="n">
        <v>117123.95</v>
      </c>
      <c r="Q94" s="292" t="n">
        <v>72409.25</v>
      </c>
      <c r="R94" s="292" t="n">
        <v>645742.89</v>
      </c>
      <c r="S94" s="292" t="n">
        <v>361560.31</v>
      </c>
      <c r="T94" s="292" t="n">
        <v>115196.79</v>
      </c>
      <c r="U94" s="292" t="n">
        <v>5626500.53</v>
      </c>
      <c r="V94" s="292" t="n">
        <v>972631.22</v>
      </c>
      <c r="W94" s="292" t="n">
        <v>1472269.75</v>
      </c>
      <c r="X94" s="292" t="n">
        <v>809308.92</v>
      </c>
      <c r="Y94" s="292" t="n">
        <v>847627.43</v>
      </c>
      <c r="Z94" s="292" t="n">
        <v>5650.76</v>
      </c>
      <c r="AA94" s="292" t="n">
        <v>134568.76</v>
      </c>
      <c r="AB94" s="292" t="n">
        <v>64598.94</v>
      </c>
      <c r="AC94" s="292" t="n">
        <v>717912.73</v>
      </c>
      <c r="AD94" s="292" t="n">
        <v>1380044.29</v>
      </c>
      <c r="AE94" s="292" t="n">
        <v>144978.36</v>
      </c>
      <c r="AF94" s="292" t="n">
        <v>10767203.3</v>
      </c>
      <c r="AG94" s="294" t="n">
        <f aca="false">B94+SUM(F94:AF94)</f>
        <v>1134428050.21</v>
      </c>
    </row>
    <row r="95" s="276" customFormat="true" ht="12" hidden="false" customHeight="false" outlineLevel="0" collapsed="false">
      <c r="A95" s="236" t="n">
        <v>2009</v>
      </c>
      <c r="B95" s="292" t="n">
        <v>437676340.35</v>
      </c>
      <c r="C95" s="292" t="n">
        <v>303690839.74</v>
      </c>
      <c r="D95" s="292" t="n">
        <v>114645916.43</v>
      </c>
      <c r="E95" s="292" t="n">
        <v>19339584.17</v>
      </c>
      <c r="F95" s="292" t="n">
        <v>635464389.1</v>
      </c>
      <c r="G95" s="292" t="n">
        <v>8694300.66</v>
      </c>
      <c r="H95" s="292" t="n">
        <v>661057.25</v>
      </c>
      <c r="I95" s="292" t="n">
        <v>106771.34</v>
      </c>
      <c r="J95" s="292" t="n">
        <v>12602707.61</v>
      </c>
      <c r="K95" s="292" t="n">
        <v>80708769.78</v>
      </c>
      <c r="L95" s="292" t="n">
        <v>125703.97</v>
      </c>
      <c r="M95" s="292" t="n">
        <v>136302.87</v>
      </c>
      <c r="N95" s="292" t="n">
        <v>2144000.03</v>
      </c>
      <c r="O95" s="292" t="n">
        <v>43778.15</v>
      </c>
      <c r="P95" s="292" t="n">
        <v>221377.43</v>
      </c>
      <c r="Q95" s="292" t="n">
        <v>49120.25</v>
      </c>
      <c r="R95" s="292" t="n">
        <v>208580.19</v>
      </c>
      <c r="S95" s="292" t="n">
        <v>7585758.76</v>
      </c>
      <c r="T95" s="292" t="n">
        <v>82848.11</v>
      </c>
      <c r="U95" s="292" t="n">
        <v>16874508.68</v>
      </c>
      <c r="V95" s="292" t="n">
        <v>457589.07</v>
      </c>
      <c r="W95" s="292" t="n">
        <v>484139.07</v>
      </c>
      <c r="X95" s="292" t="n">
        <v>1217213.72</v>
      </c>
      <c r="Y95" s="292" t="n">
        <v>1041185.86</v>
      </c>
      <c r="Z95" s="292" t="n">
        <v>2990.28</v>
      </c>
      <c r="AA95" s="292" t="n">
        <v>3398168.44</v>
      </c>
      <c r="AB95" s="292" t="n">
        <v>95527.75</v>
      </c>
      <c r="AC95" s="292" t="n">
        <v>1151809.09</v>
      </c>
      <c r="AD95" s="292" t="n">
        <v>8754379.89</v>
      </c>
      <c r="AE95" s="292" t="n">
        <v>124238.37</v>
      </c>
      <c r="AF95" s="292" t="n">
        <v>6704708.45</v>
      </c>
      <c r="AG95" s="294" t="n">
        <f aca="false">B95+SUM(F95:AF95)</f>
        <v>1226818264.52</v>
      </c>
    </row>
    <row r="96" s="276" customFormat="true" ht="12" hidden="false" customHeight="false" outlineLevel="0" collapsed="false">
      <c r="A96" s="236" t="n">
        <v>2010</v>
      </c>
      <c r="B96" s="292" t="n">
        <v>441613945.75</v>
      </c>
      <c r="C96" s="292" t="n">
        <v>329633902.28</v>
      </c>
      <c r="D96" s="292" t="n">
        <v>80480850.82</v>
      </c>
      <c r="E96" s="292" t="n">
        <v>31499192.64</v>
      </c>
      <c r="F96" s="292" t="n">
        <v>651690625.63</v>
      </c>
      <c r="G96" s="292" t="n">
        <v>2869523.94</v>
      </c>
      <c r="H96" s="292" t="n">
        <v>9691614.55</v>
      </c>
      <c r="I96" s="292" t="n">
        <v>521303.77</v>
      </c>
      <c r="J96" s="292" t="n">
        <v>15600903.23</v>
      </c>
      <c r="K96" s="292" t="n">
        <v>151200688.23</v>
      </c>
      <c r="L96" s="292" t="n">
        <v>59777.17</v>
      </c>
      <c r="M96" s="292" t="n">
        <v>230951.57</v>
      </c>
      <c r="N96" s="292" t="n">
        <v>3417754.67</v>
      </c>
      <c r="O96" s="292" t="n">
        <v>86167.99</v>
      </c>
      <c r="P96" s="292" t="n">
        <v>124822.58</v>
      </c>
      <c r="Q96" s="292" t="n">
        <v>133788.63</v>
      </c>
      <c r="R96" s="292" t="n">
        <v>876848.86</v>
      </c>
      <c r="S96" s="292" t="n">
        <v>2626523.68</v>
      </c>
      <c r="T96" s="292" t="n">
        <v>214910.99</v>
      </c>
      <c r="U96" s="292" t="n">
        <v>4608296.94</v>
      </c>
      <c r="V96" s="292" t="n">
        <v>121541.54</v>
      </c>
      <c r="W96" s="292" t="n">
        <v>906099.06</v>
      </c>
      <c r="X96" s="292" t="n">
        <v>383746.71</v>
      </c>
      <c r="Y96" s="292" t="n">
        <v>2301788.99</v>
      </c>
      <c r="Z96" s="292" t="n">
        <v>414835.54</v>
      </c>
      <c r="AA96" s="292" t="n">
        <v>5072.96</v>
      </c>
      <c r="AB96" s="292" t="n">
        <v>298909.1</v>
      </c>
      <c r="AC96" s="292" t="n">
        <v>1087193.59</v>
      </c>
      <c r="AD96" s="292" t="n">
        <v>1611304.6</v>
      </c>
      <c r="AE96" s="292" t="n">
        <v>336999.15</v>
      </c>
      <c r="AF96" s="292" t="n">
        <v>5554448.61</v>
      </c>
      <c r="AG96" s="294" t="n">
        <f aca="false">B96+SUM(F96:AF96)</f>
        <v>1298590388.03</v>
      </c>
    </row>
    <row r="97" s="276" customFormat="true" ht="12" hidden="false" customHeight="false" outlineLevel="0" collapsed="false">
      <c r="A97" s="236" t="n">
        <v>2011</v>
      </c>
      <c r="B97" s="292" t="n">
        <v>540054203.27</v>
      </c>
      <c r="C97" s="292" t="n">
        <v>376895876.7</v>
      </c>
      <c r="D97" s="292" t="n">
        <v>127464574.83</v>
      </c>
      <c r="E97" s="292" t="n">
        <v>35693751.74</v>
      </c>
      <c r="F97" s="292" t="n">
        <v>646368783.98</v>
      </c>
      <c r="G97" s="292" t="n">
        <v>11439459.12</v>
      </c>
      <c r="H97" s="292" t="n">
        <v>291611.09</v>
      </c>
      <c r="I97" s="292" t="n">
        <v>659969.7</v>
      </c>
      <c r="J97" s="292" t="n">
        <v>17095268.95</v>
      </c>
      <c r="K97" s="292" t="n">
        <v>107584412.02</v>
      </c>
      <c r="L97" s="292" t="n">
        <v>76855.12</v>
      </c>
      <c r="M97" s="292" t="n">
        <v>555286.49</v>
      </c>
      <c r="N97" s="292" t="n">
        <v>2481919.09</v>
      </c>
      <c r="O97" s="292" t="n">
        <v>31092.36</v>
      </c>
      <c r="P97" s="292" t="n">
        <v>413710.32</v>
      </c>
      <c r="Q97" s="292" t="n">
        <v>64448.86</v>
      </c>
      <c r="R97" s="292" t="n">
        <v>431995.14</v>
      </c>
      <c r="S97" s="292" t="n">
        <v>461425.23</v>
      </c>
      <c r="T97" s="292" t="n">
        <v>337345.03</v>
      </c>
      <c r="U97" s="292" t="n">
        <v>7810927.47</v>
      </c>
      <c r="V97" s="292" t="n">
        <v>152140.63</v>
      </c>
      <c r="W97" s="292" t="n">
        <v>242120.53</v>
      </c>
      <c r="X97" s="292" t="n">
        <v>1695558.67</v>
      </c>
      <c r="Y97" s="292" t="n">
        <v>783606.51</v>
      </c>
      <c r="Z97" s="292" t="n">
        <v>36721.59</v>
      </c>
      <c r="AA97" s="292" t="n">
        <v>5848.79</v>
      </c>
      <c r="AB97" s="292" t="n">
        <v>178828.24</v>
      </c>
      <c r="AC97" s="292" t="n">
        <v>6146069.24</v>
      </c>
      <c r="AD97" s="292" t="n">
        <v>6510059.83</v>
      </c>
      <c r="AE97" s="292" t="n">
        <v>314102.16</v>
      </c>
      <c r="AF97" s="292" t="n">
        <v>4680163.78</v>
      </c>
      <c r="AG97" s="294" t="n">
        <f aca="false">B97+SUM(F97:AF97)</f>
        <v>1356903933.21</v>
      </c>
    </row>
    <row r="98" s="276" customFormat="true" ht="12" hidden="false" customHeight="false" outlineLevel="0" collapsed="false">
      <c r="A98" s="236" t="n">
        <v>2012</v>
      </c>
      <c r="B98" s="292" t="n">
        <v>502646324.95</v>
      </c>
      <c r="C98" s="292" t="n">
        <v>350791188.9</v>
      </c>
      <c r="D98" s="292" t="n">
        <v>117495349.52</v>
      </c>
      <c r="E98" s="292" t="n">
        <v>34359786.53</v>
      </c>
      <c r="F98" s="292" t="n">
        <v>575423948.67</v>
      </c>
      <c r="G98" s="292" t="n">
        <v>4687627</v>
      </c>
      <c r="H98" s="292" t="n">
        <v>1168380.72</v>
      </c>
      <c r="I98" s="292" t="n">
        <v>2225811.89</v>
      </c>
      <c r="J98" s="292" t="n">
        <v>7088522.39</v>
      </c>
      <c r="K98" s="292" t="n">
        <v>136043223.37</v>
      </c>
      <c r="L98" s="292" t="n">
        <v>39083.57</v>
      </c>
      <c r="M98" s="292" t="n">
        <v>583124.49</v>
      </c>
      <c r="N98" s="292" t="n">
        <v>4739681.03</v>
      </c>
      <c r="O98" s="292" t="n">
        <v>59527.44</v>
      </c>
      <c r="P98" s="292" t="n">
        <v>478543.75</v>
      </c>
      <c r="Q98" s="292" t="n">
        <v>279152.73</v>
      </c>
      <c r="R98" s="292" t="n">
        <v>1503542.46</v>
      </c>
      <c r="S98" s="292" t="n">
        <v>127944.48</v>
      </c>
      <c r="T98" s="292" t="n">
        <v>230462.72</v>
      </c>
      <c r="U98" s="292" t="n">
        <v>1466804.81</v>
      </c>
      <c r="V98" s="292" t="n">
        <v>98600.19</v>
      </c>
      <c r="W98" s="292" t="n">
        <v>5052625.44</v>
      </c>
      <c r="X98" s="292" t="n">
        <v>369864.67</v>
      </c>
      <c r="Y98" s="292" t="n">
        <v>711424.06</v>
      </c>
      <c r="Z98" s="292" t="n">
        <v>1372678.59</v>
      </c>
      <c r="AA98" s="292" t="n">
        <v>30277.87</v>
      </c>
      <c r="AB98" s="292" t="n">
        <v>737344.67</v>
      </c>
      <c r="AC98" s="292" t="n">
        <v>833432.47</v>
      </c>
      <c r="AD98" s="292" t="n">
        <v>5192652.3</v>
      </c>
      <c r="AE98" s="292" t="n">
        <v>752745.84</v>
      </c>
      <c r="AF98" s="292" t="n">
        <v>34846860.33</v>
      </c>
      <c r="AG98" s="294" t="n">
        <f aca="false">B98+SUM(F98:AF98)</f>
        <v>1288790212.9</v>
      </c>
    </row>
    <row r="99" s="276" customFormat="true" ht="12" hidden="false" customHeight="false" outlineLevel="0" collapsed="false">
      <c r="A99" s="236" t="n">
        <v>2013</v>
      </c>
      <c r="B99" s="292" t="n">
        <v>393335563.45</v>
      </c>
      <c r="C99" s="292" t="n">
        <v>265610074.53</v>
      </c>
      <c r="D99" s="292" t="n">
        <v>106404808.87</v>
      </c>
      <c r="E99" s="292" t="n">
        <v>21320680.05</v>
      </c>
      <c r="F99" s="292" t="n">
        <v>685772681.52</v>
      </c>
      <c r="G99" s="292" t="n">
        <v>10089891.49</v>
      </c>
      <c r="H99" s="292" t="n">
        <v>4026159.24</v>
      </c>
      <c r="I99" s="292" t="n">
        <v>3762855.87</v>
      </c>
      <c r="J99" s="292" t="n">
        <v>8815721.32</v>
      </c>
      <c r="K99" s="292" t="n">
        <v>61932901.92</v>
      </c>
      <c r="L99" s="292" t="n">
        <v>611355.91</v>
      </c>
      <c r="M99" s="292" t="n">
        <v>157903.48</v>
      </c>
      <c r="N99" s="292" t="n">
        <v>1199841.86</v>
      </c>
      <c r="O99" s="292" t="n">
        <v>184721.29</v>
      </c>
      <c r="P99" s="292" t="n">
        <v>38096.37</v>
      </c>
      <c r="Q99" s="292" t="n">
        <v>78784.02</v>
      </c>
      <c r="R99" s="292" t="n">
        <v>159846.34</v>
      </c>
      <c r="S99" s="292" t="n">
        <v>237037.2</v>
      </c>
      <c r="T99" s="292" t="n">
        <v>977068.34</v>
      </c>
      <c r="U99" s="292" t="n">
        <v>7486205.46</v>
      </c>
      <c r="V99" s="292" t="n">
        <v>52963.93</v>
      </c>
      <c r="W99" s="292" t="n">
        <v>10796405.63</v>
      </c>
      <c r="X99" s="292" t="n">
        <v>2202638.36</v>
      </c>
      <c r="Y99" s="292" t="n">
        <v>2766375.02</v>
      </c>
      <c r="Z99" s="292" t="n">
        <v>21956.87</v>
      </c>
      <c r="AA99" s="292" t="n">
        <v>13237.58</v>
      </c>
      <c r="AB99" s="292" t="n">
        <v>639975</v>
      </c>
      <c r="AC99" s="292" t="n">
        <v>52754.75</v>
      </c>
      <c r="AD99" s="292" t="n">
        <v>3985917.01</v>
      </c>
      <c r="AE99" s="292" t="n">
        <v>295881.33</v>
      </c>
      <c r="AF99" s="292" t="n">
        <v>32994711.68</v>
      </c>
      <c r="AG99" s="294" t="n">
        <f aca="false">B99+SUM(F99:AF99)</f>
        <v>1232689452.24</v>
      </c>
    </row>
    <row r="100" s="276" customFormat="true" ht="12" hidden="false" customHeight="false" outlineLevel="0" collapsed="false">
      <c r="A100" s="236" t="n">
        <v>2014</v>
      </c>
      <c r="B100" s="292" t="n">
        <v>564038997.08</v>
      </c>
      <c r="C100" s="292" t="n">
        <v>396361762.39</v>
      </c>
      <c r="D100" s="292" t="n">
        <v>141113044.51</v>
      </c>
      <c r="E100" s="292" t="n">
        <v>26564190.18</v>
      </c>
      <c r="F100" s="292" t="n">
        <v>606888388.33</v>
      </c>
      <c r="G100" s="292" t="n">
        <v>12003824.47</v>
      </c>
      <c r="H100" s="292" t="n">
        <v>4352989.07</v>
      </c>
      <c r="I100" s="292" t="n">
        <v>1205156.66</v>
      </c>
      <c r="J100" s="292" t="n">
        <v>1944866.03</v>
      </c>
      <c r="K100" s="292" t="n">
        <v>40305993.99</v>
      </c>
      <c r="L100" s="292" t="n">
        <v>18876.87</v>
      </c>
      <c r="M100" s="292" t="n">
        <v>265289.08</v>
      </c>
      <c r="N100" s="292" t="n">
        <v>1889592.64</v>
      </c>
      <c r="O100" s="292" t="n">
        <v>59518.21</v>
      </c>
      <c r="P100" s="292" t="n">
        <v>3230398.49</v>
      </c>
      <c r="Q100" s="292" t="n">
        <v>4359.09</v>
      </c>
      <c r="R100" s="292" t="n">
        <v>1162707.09</v>
      </c>
      <c r="S100" s="292" t="n">
        <v>1532051.43</v>
      </c>
      <c r="T100" s="292" t="n">
        <v>749289.24</v>
      </c>
      <c r="U100" s="292" t="n">
        <v>1364880.17</v>
      </c>
      <c r="V100" s="292" t="n">
        <v>1373804.18</v>
      </c>
      <c r="W100" s="292" t="n">
        <v>7034973.31</v>
      </c>
      <c r="X100" s="292" t="n">
        <v>2132568.88</v>
      </c>
      <c r="Y100" s="292" t="n">
        <v>409037.25</v>
      </c>
      <c r="Z100" s="292" t="n">
        <v>3761.22</v>
      </c>
      <c r="AA100" s="292" t="n">
        <v>3323.91</v>
      </c>
      <c r="AB100" s="292" t="n">
        <v>1173010.8</v>
      </c>
      <c r="AC100" s="292" t="n">
        <v>121491.19</v>
      </c>
      <c r="AD100" s="292" t="n">
        <v>10718884.2</v>
      </c>
      <c r="AE100" s="292" t="n">
        <v>821084.19</v>
      </c>
      <c r="AF100" s="292" t="n">
        <v>42556568.26</v>
      </c>
      <c r="AG100" s="294" t="n">
        <f aca="false">B100+SUM(F100:AF100)</f>
        <v>1307365685.33</v>
      </c>
    </row>
    <row r="101" s="276" customFormat="true" ht="12" hidden="false" customHeight="false" outlineLevel="0" collapsed="false">
      <c r="A101" s="236" t="n">
        <v>2015</v>
      </c>
      <c r="B101" s="292" t="n">
        <v>442936619.41</v>
      </c>
      <c r="C101" s="292" t="n">
        <v>282438927.2</v>
      </c>
      <c r="D101" s="292" t="n">
        <v>128943177.7</v>
      </c>
      <c r="E101" s="292" t="n">
        <v>31554514.51</v>
      </c>
      <c r="F101" s="292" t="n">
        <v>698970390.75</v>
      </c>
      <c r="G101" s="292" t="n">
        <v>15387820.54</v>
      </c>
      <c r="H101" s="292" t="n">
        <v>80519.01</v>
      </c>
      <c r="I101" s="292" t="n">
        <v>493252.1</v>
      </c>
      <c r="J101" s="292" t="n">
        <v>3798323.25</v>
      </c>
      <c r="K101" s="292" t="n">
        <v>94643708.44</v>
      </c>
      <c r="L101" s="292" t="n">
        <v>11002.19</v>
      </c>
      <c r="M101" s="292" t="n">
        <v>119443.47</v>
      </c>
      <c r="N101" s="292" t="n">
        <v>2173933.6</v>
      </c>
      <c r="O101" s="292" t="n">
        <v>326874.42</v>
      </c>
      <c r="P101" s="292" t="n">
        <v>128962.82</v>
      </c>
      <c r="Q101" s="292" t="n">
        <v>85875.42</v>
      </c>
      <c r="R101" s="292" t="n">
        <v>679273.53</v>
      </c>
      <c r="S101" s="292" t="n">
        <v>240037.22</v>
      </c>
      <c r="T101" s="292" t="n">
        <v>275937.27</v>
      </c>
      <c r="U101" s="292" t="n">
        <v>18280451.92</v>
      </c>
      <c r="V101" s="292" t="n">
        <v>1187218.88</v>
      </c>
      <c r="W101" s="292" t="n">
        <v>1703158.42</v>
      </c>
      <c r="X101" s="292" t="n">
        <v>459374.9</v>
      </c>
      <c r="Y101" s="292" t="n">
        <v>391470.37</v>
      </c>
      <c r="Z101" s="292" t="n">
        <v>5893.43</v>
      </c>
      <c r="AA101" s="292" t="n">
        <v>10663.09</v>
      </c>
      <c r="AB101" s="292" t="n">
        <v>1870299.62</v>
      </c>
      <c r="AC101" s="292" t="n">
        <v>3875593.52</v>
      </c>
      <c r="AD101" s="292" t="n">
        <v>6046273.07</v>
      </c>
      <c r="AE101" s="292" t="n">
        <v>116497.2</v>
      </c>
      <c r="AF101" s="292" t="n">
        <v>15434225.57</v>
      </c>
      <c r="AG101" s="294" t="n">
        <f aca="false">B101+SUM(F101:AF101)</f>
        <v>1309733093.43</v>
      </c>
    </row>
    <row r="102" s="276" customFormat="true" ht="12" hidden="false" customHeight="false" outlineLevel="0" collapsed="false">
      <c r="A102" s="236" t="n">
        <v>2016</v>
      </c>
      <c r="B102" s="292" t="n">
        <v>471365526.74</v>
      </c>
      <c r="C102" s="292" t="n">
        <v>307309371.36</v>
      </c>
      <c r="D102" s="292" t="n">
        <v>118682573.6</v>
      </c>
      <c r="E102" s="292" t="n">
        <v>45373581.78</v>
      </c>
      <c r="F102" s="292" t="n">
        <v>747928351.86</v>
      </c>
      <c r="G102" s="292" t="n">
        <v>15573596.35</v>
      </c>
      <c r="H102" s="292" t="n">
        <v>3032745.91</v>
      </c>
      <c r="I102" s="292" t="n">
        <v>1809164.31</v>
      </c>
      <c r="J102" s="292" t="n">
        <v>8530177.29</v>
      </c>
      <c r="K102" s="292" t="n">
        <v>90866925.67</v>
      </c>
      <c r="L102" s="292" t="n">
        <v>9388.62</v>
      </c>
      <c r="M102" s="292" t="n">
        <v>757819.97</v>
      </c>
      <c r="N102" s="292" t="n">
        <v>1263874.92</v>
      </c>
      <c r="O102" s="292" t="n">
        <v>149784.29</v>
      </c>
      <c r="P102" s="292" t="n">
        <v>68253.22</v>
      </c>
      <c r="Q102" s="292" t="n">
        <v>133822.61</v>
      </c>
      <c r="R102" s="292" t="n">
        <v>254863.51</v>
      </c>
      <c r="S102" s="292" t="n">
        <v>195526.27</v>
      </c>
      <c r="T102" s="292" t="n">
        <v>109485.18</v>
      </c>
      <c r="U102" s="292" t="n">
        <v>220119.62</v>
      </c>
      <c r="V102" s="292" t="n">
        <v>1539276.54</v>
      </c>
      <c r="W102" s="292" t="n">
        <v>2777876.53</v>
      </c>
      <c r="X102" s="292" t="n">
        <v>347224.17</v>
      </c>
      <c r="Y102" s="292" t="n">
        <v>4381736.87</v>
      </c>
      <c r="Z102" s="292" t="n">
        <v>88129.97</v>
      </c>
      <c r="AA102" s="292" t="n">
        <v>8669.82</v>
      </c>
      <c r="AB102" s="292" t="n">
        <v>2615867.15</v>
      </c>
      <c r="AC102" s="292" t="n">
        <v>836116.79</v>
      </c>
      <c r="AD102" s="292" t="n">
        <v>3041919.8</v>
      </c>
      <c r="AE102" s="292" t="n">
        <v>226148.37</v>
      </c>
      <c r="AF102" s="292" t="n">
        <v>8222403.41</v>
      </c>
      <c r="AG102" s="294" t="n">
        <f aca="false">B102+SUM(F102:AF102)</f>
        <v>1366354795.76</v>
      </c>
    </row>
    <row r="103" s="276" customFormat="true" ht="12" hidden="false" customHeight="false" outlineLevel="0" collapsed="false">
      <c r="A103" s="236" t="n">
        <v>2017</v>
      </c>
      <c r="B103" s="292" t="n">
        <v>491865874.4</v>
      </c>
      <c r="C103" s="292" t="n">
        <v>353014934.96</v>
      </c>
      <c r="D103" s="292" t="n">
        <v>118546814.6</v>
      </c>
      <c r="E103" s="292" t="n">
        <v>20304124.85</v>
      </c>
      <c r="F103" s="292" t="n">
        <v>675186781.06</v>
      </c>
      <c r="G103" s="292" t="n">
        <v>2902208.6</v>
      </c>
      <c r="H103" s="292" t="n">
        <v>4689795.8</v>
      </c>
      <c r="I103" s="292" t="n">
        <v>731143.27</v>
      </c>
      <c r="J103" s="292" t="n">
        <v>4976633.81</v>
      </c>
      <c r="K103" s="292" t="n">
        <v>131259302.21</v>
      </c>
      <c r="L103" s="292" t="n">
        <v>49381.54</v>
      </c>
      <c r="M103" s="292" t="n">
        <v>529793.82</v>
      </c>
      <c r="N103" s="292" t="n">
        <v>1576837.17</v>
      </c>
      <c r="O103" s="292" t="n">
        <v>347304.05</v>
      </c>
      <c r="P103" s="292" t="n">
        <v>338280.81</v>
      </c>
      <c r="Q103" s="292" t="n">
        <v>304916.75</v>
      </c>
      <c r="R103" s="292" t="n">
        <v>372514.19</v>
      </c>
      <c r="S103" s="292" t="n">
        <v>3514927.3</v>
      </c>
      <c r="T103" s="292" t="n">
        <v>251095.45</v>
      </c>
      <c r="U103" s="292" t="n">
        <v>12395109.48</v>
      </c>
      <c r="V103" s="292" t="n">
        <v>289201.24</v>
      </c>
      <c r="W103" s="292" t="n">
        <v>1039695.34</v>
      </c>
      <c r="X103" s="292" t="n">
        <v>179688.05</v>
      </c>
      <c r="Y103" s="292" t="n">
        <v>6329455.59</v>
      </c>
      <c r="Z103" s="292" t="n">
        <v>117788.27</v>
      </c>
      <c r="AA103" s="292" t="n">
        <v>71756.09</v>
      </c>
      <c r="AB103" s="292" t="n">
        <v>829703.71</v>
      </c>
      <c r="AC103" s="292" t="n">
        <v>652002.15</v>
      </c>
      <c r="AD103" s="292" t="n">
        <v>6091319.02</v>
      </c>
      <c r="AE103" s="292" t="n">
        <v>599973.81</v>
      </c>
      <c r="AF103" s="292" t="n">
        <v>10365108.15</v>
      </c>
      <c r="AG103" s="294" t="n">
        <f aca="false">B103+SUM(F103:AF103)</f>
        <v>1357857591.13</v>
      </c>
    </row>
    <row r="104" s="276" customFormat="true" ht="12" hidden="false" customHeight="false" outlineLevel="0" collapsed="false">
      <c r="A104" s="236" t="n">
        <v>2018</v>
      </c>
      <c r="B104" s="292" t="n">
        <v>493494562.54</v>
      </c>
      <c r="C104" s="292" t="n">
        <v>408461562.91</v>
      </c>
      <c r="D104" s="292" t="n">
        <v>53949308.56</v>
      </c>
      <c r="E104" s="292" t="n">
        <v>31083691.06</v>
      </c>
      <c r="F104" s="292" t="n">
        <v>611045054.27</v>
      </c>
      <c r="G104" s="292" t="n">
        <v>9196831.85</v>
      </c>
      <c r="H104" s="292" t="n">
        <v>2494703.14</v>
      </c>
      <c r="I104" s="292" t="n">
        <v>2855402.96</v>
      </c>
      <c r="J104" s="292" t="n">
        <v>7725214.87</v>
      </c>
      <c r="K104" s="292" t="n">
        <v>147522402.44</v>
      </c>
      <c r="L104" s="292" t="n">
        <v>11206.59</v>
      </c>
      <c r="M104" s="292" t="n">
        <v>680511.45</v>
      </c>
      <c r="N104" s="292" t="n">
        <v>2310913.8</v>
      </c>
      <c r="O104" s="292" t="n">
        <v>178594.54</v>
      </c>
      <c r="P104" s="292" t="n">
        <v>46327.52</v>
      </c>
      <c r="Q104" s="292" t="n">
        <v>113903.66</v>
      </c>
      <c r="R104" s="292" t="n">
        <v>2116124.92</v>
      </c>
      <c r="S104" s="292" t="n">
        <v>570206.09</v>
      </c>
      <c r="T104" s="292" t="n">
        <v>426957</v>
      </c>
      <c r="U104" s="292" t="n">
        <v>1040793.35</v>
      </c>
      <c r="V104" s="292" t="n">
        <v>215125.32</v>
      </c>
      <c r="W104" s="292" t="n">
        <v>1133039.55</v>
      </c>
      <c r="X104" s="292" t="n">
        <v>2352564.8</v>
      </c>
      <c r="Y104" s="292" t="n">
        <v>1819830.85</v>
      </c>
      <c r="Z104" s="292" t="n">
        <v>100489.75</v>
      </c>
      <c r="AA104" s="292" t="n">
        <v>21788.81</v>
      </c>
      <c r="AB104" s="292" t="n">
        <v>1208595.56</v>
      </c>
      <c r="AC104" s="292" t="n">
        <v>1819687.68</v>
      </c>
      <c r="AD104" s="292" t="n">
        <v>9211666.45</v>
      </c>
      <c r="AE104" s="292" t="n">
        <v>160297.19</v>
      </c>
      <c r="AF104" s="292" t="n">
        <v>10799850.88</v>
      </c>
      <c r="AG104" s="294" t="n">
        <f aca="false">B104+SUM(F104:AF104)</f>
        <v>1310672647.83</v>
      </c>
    </row>
    <row r="105" s="276" customFormat="true" ht="12" hidden="false" customHeight="false" outlineLevel="0" collapsed="false">
      <c r="A105" s="236" t="n">
        <v>2019</v>
      </c>
      <c r="B105" s="292" t="n">
        <v>467678028.19</v>
      </c>
      <c r="C105" s="292" t="n">
        <v>337787970.77</v>
      </c>
      <c r="D105" s="292" t="n">
        <v>106357008.75</v>
      </c>
      <c r="E105" s="292" t="n">
        <v>23533048.67</v>
      </c>
      <c r="F105" s="292" t="n">
        <v>808467133.97</v>
      </c>
      <c r="G105" s="292" t="n">
        <v>7602179.29</v>
      </c>
      <c r="H105" s="292" t="n">
        <v>7326889.78</v>
      </c>
      <c r="I105" s="292" t="n">
        <v>813024.99</v>
      </c>
      <c r="J105" s="292" t="n">
        <v>9662725.39</v>
      </c>
      <c r="K105" s="292" t="n">
        <v>70159335.7</v>
      </c>
      <c r="L105" s="292" t="n">
        <v>46309.09</v>
      </c>
      <c r="M105" s="292" t="n">
        <v>1968151.49</v>
      </c>
      <c r="N105" s="292" t="n">
        <v>2097362.63</v>
      </c>
      <c r="O105" s="292" t="n">
        <v>135829.6</v>
      </c>
      <c r="P105" s="292" t="n">
        <v>123820.15</v>
      </c>
      <c r="Q105" s="292" t="n">
        <v>124019.26</v>
      </c>
      <c r="R105" s="292" t="n">
        <v>1532518.36</v>
      </c>
      <c r="S105" s="292" t="n">
        <v>1577246.63</v>
      </c>
      <c r="T105" s="292" t="n">
        <v>1665974.29</v>
      </c>
      <c r="U105" s="292" t="n">
        <v>164789.54</v>
      </c>
      <c r="V105" s="292" t="n">
        <v>1001987.6</v>
      </c>
      <c r="W105" s="292" t="n">
        <v>5286598.87</v>
      </c>
      <c r="X105" s="292" t="n">
        <v>1582445.4</v>
      </c>
      <c r="Y105" s="292" t="n">
        <v>12368675.12</v>
      </c>
      <c r="Z105" s="292" t="n">
        <v>50792.27</v>
      </c>
      <c r="AA105" s="292" t="n">
        <v>30977.44</v>
      </c>
      <c r="AB105" s="292" t="n">
        <v>1747970.67</v>
      </c>
      <c r="AC105" s="292" t="n">
        <v>168420.95</v>
      </c>
      <c r="AD105" s="292" t="n">
        <v>10656746</v>
      </c>
      <c r="AE105" s="292" t="n">
        <v>260525.45</v>
      </c>
      <c r="AF105" s="292" t="n">
        <v>8377997.94</v>
      </c>
      <c r="AG105" s="294" t="n">
        <f aca="false">B105+SUM(F105:AF105)</f>
        <v>1422678476.06</v>
      </c>
    </row>
    <row r="106" s="276" customFormat="true" ht="12" hidden="false" customHeight="false" outlineLevel="0" collapsed="false">
      <c r="A106" s="236" t="n">
        <v>2020</v>
      </c>
      <c r="B106" s="292" t="n">
        <v>180709194.15</v>
      </c>
      <c r="C106" s="292" t="n">
        <v>128682803.72</v>
      </c>
      <c r="D106" s="292" t="n">
        <v>41041383.93</v>
      </c>
      <c r="E106" s="292" t="n">
        <v>10985006.51</v>
      </c>
      <c r="F106" s="292" t="n">
        <v>185436369.22</v>
      </c>
      <c r="G106" s="292" t="n">
        <v>2650123.67</v>
      </c>
      <c r="H106" s="292" t="n">
        <v>46629.03</v>
      </c>
      <c r="I106" s="292" t="n">
        <v>3449412.82</v>
      </c>
      <c r="J106" s="292" t="n">
        <v>1248997.13</v>
      </c>
      <c r="K106" s="292" t="n">
        <v>29373642.04</v>
      </c>
      <c r="L106" s="292" t="n">
        <v>6726.14</v>
      </c>
      <c r="M106" s="292" t="n">
        <v>210371.16</v>
      </c>
      <c r="N106" s="292" t="n">
        <v>494414.99</v>
      </c>
      <c r="O106" s="292" t="n">
        <v>26222.07</v>
      </c>
      <c r="P106" s="292" t="n">
        <v>1852885.73</v>
      </c>
      <c r="Q106" s="292" t="n">
        <v>42644.5</v>
      </c>
      <c r="R106" s="292" t="n">
        <v>499919.37</v>
      </c>
      <c r="S106" s="292" t="n">
        <v>96663.03</v>
      </c>
      <c r="T106" s="292" t="n">
        <v>59493.41</v>
      </c>
      <c r="U106" s="292" t="n">
        <v>1110526.2</v>
      </c>
      <c r="V106" s="292" t="n">
        <v>265986.51</v>
      </c>
      <c r="W106" s="292" t="n">
        <v>1258944.92</v>
      </c>
      <c r="X106" s="292" t="n">
        <v>2058699.26</v>
      </c>
      <c r="Y106" s="292" t="n">
        <v>4655026.52</v>
      </c>
      <c r="Z106" s="292" t="n">
        <v>3579.56</v>
      </c>
      <c r="AA106" s="292" t="n">
        <v>12092.4</v>
      </c>
      <c r="AB106" s="292" t="n">
        <v>256724.15</v>
      </c>
      <c r="AC106" s="292" t="n">
        <v>45371.52</v>
      </c>
      <c r="AD106" s="292" t="n">
        <v>4154875.7</v>
      </c>
      <c r="AE106" s="292" t="n">
        <v>116542.71</v>
      </c>
      <c r="AF106" s="292" t="n">
        <v>3820604.75</v>
      </c>
      <c r="AG106" s="294" t="n">
        <f aca="false">B106+SUM(F106:AF106)</f>
        <v>423962682.66</v>
      </c>
    </row>
    <row r="107" s="276" customFormat="true" ht="12" hidden="false" customHeight="false" outlineLevel="0" collapsed="false">
      <c r="A107" s="236" t="n">
        <v>2021</v>
      </c>
      <c r="B107" s="292" t="n">
        <v>256488446.76</v>
      </c>
      <c r="C107" s="292" t="n">
        <v>195770965.82</v>
      </c>
      <c r="D107" s="292" t="n">
        <v>49920502.3</v>
      </c>
      <c r="E107" s="292" t="n">
        <v>10796978.65</v>
      </c>
      <c r="F107" s="292" t="n">
        <v>295950942.85</v>
      </c>
      <c r="G107" s="292" t="n">
        <v>5346170.41</v>
      </c>
      <c r="H107" s="292" t="n">
        <v>134108.9</v>
      </c>
      <c r="I107" s="292" t="n">
        <v>1782600.94</v>
      </c>
      <c r="J107" s="292" t="n">
        <v>4182534.69</v>
      </c>
      <c r="K107" s="292" t="n">
        <v>78610988.89</v>
      </c>
      <c r="L107" s="292" t="n">
        <v>14219.52</v>
      </c>
      <c r="M107" s="292" t="n">
        <v>980868.59</v>
      </c>
      <c r="N107" s="292" t="n">
        <v>602828.97</v>
      </c>
      <c r="O107" s="292" t="n">
        <v>1829897.74</v>
      </c>
      <c r="P107" s="292" t="n">
        <v>150805.72</v>
      </c>
      <c r="Q107" s="292" t="n">
        <v>180526.42</v>
      </c>
      <c r="R107" s="292" t="n">
        <v>546134.17</v>
      </c>
      <c r="S107" s="292" t="n">
        <v>527413.8</v>
      </c>
      <c r="T107" s="292" t="n">
        <v>116246.73</v>
      </c>
      <c r="U107" s="292" t="n">
        <v>854513.79</v>
      </c>
      <c r="V107" s="292" t="n">
        <v>100387.66</v>
      </c>
      <c r="W107" s="292" t="n">
        <v>249333.02</v>
      </c>
      <c r="X107" s="292" t="n">
        <v>546431.37</v>
      </c>
      <c r="Y107" s="292" t="n">
        <v>185806.44</v>
      </c>
      <c r="Z107" s="292" t="n">
        <v>40450.19</v>
      </c>
      <c r="AA107" s="292" t="n">
        <v>66057.61</v>
      </c>
      <c r="AB107" s="292" t="n">
        <v>191776.16</v>
      </c>
      <c r="AC107" s="292" t="n">
        <v>1365736.53</v>
      </c>
      <c r="AD107" s="292" t="n">
        <v>9413039.85</v>
      </c>
      <c r="AE107" s="292" t="n">
        <v>91661.78</v>
      </c>
      <c r="AF107" s="292" t="n">
        <v>3378527.2</v>
      </c>
      <c r="AG107" s="294" t="n">
        <f aca="false">B107+SUM(F107:AF107)</f>
        <v>663928456.7</v>
      </c>
    </row>
    <row r="108" s="276" customFormat="true" ht="12" hidden="false" customHeight="false" outlineLevel="0" collapsed="false">
      <c r="A108" s="236" t="n">
        <v>2022</v>
      </c>
      <c r="B108" s="292" t="n">
        <v>398571032.13</v>
      </c>
      <c r="C108" s="292" t="n">
        <v>300370340.36</v>
      </c>
      <c r="D108" s="292" t="n">
        <v>62346948.34</v>
      </c>
      <c r="E108" s="292" t="n">
        <v>35853743.43</v>
      </c>
      <c r="F108" s="292" t="n">
        <v>488803989.54</v>
      </c>
      <c r="G108" s="292" t="n">
        <v>6686874.79</v>
      </c>
      <c r="H108" s="292" t="n">
        <v>381507.28</v>
      </c>
      <c r="I108" s="292" t="n">
        <v>775590.09</v>
      </c>
      <c r="J108" s="292" t="n">
        <v>6919660.48</v>
      </c>
      <c r="K108" s="292" t="n">
        <v>111458193.38</v>
      </c>
      <c r="L108" s="292" t="n">
        <v>796984.84</v>
      </c>
      <c r="M108" s="292" t="n">
        <v>299568.44</v>
      </c>
      <c r="N108" s="292" t="n">
        <v>1860700.57</v>
      </c>
      <c r="O108" s="292" t="n">
        <v>113622.67</v>
      </c>
      <c r="P108" s="292" t="n">
        <v>1030238.17</v>
      </c>
      <c r="Q108" s="292" t="n">
        <v>89960.4</v>
      </c>
      <c r="R108" s="292" t="n">
        <v>825766.39</v>
      </c>
      <c r="S108" s="292" t="n">
        <v>208641.65</v>
      </c>
      <c r="T108" s="292" t="n">
        <v>80249.92</v>
      </c>
      <c r="U108" s="292" t="n">
        <v>13103401.69</v>
      </c>
      <c r="V108" s="292" t="n">
        <v>156433.99</v>
      </c>
      <c r="W108" s="292" t="n">
        <v>2774477.29</v>
      </c>
      <c r="X108" s="292" t="n">
        <v>991671.27</v>
      </c>
      <c r="Y108" s="292" t="n">
        <v>3438766.08</v>
      </c>
      <c r="Z108" s="292" t="n">
        <v>18521.05</v>
      </c>
      <c r="AA108" s="292" t="n">
        <v>33051.75</v>
      </c>
      <c r="AB108" s="292" t="n">
        <v>1800838.48</v>
      </c>
      <c r="AC108" s="292" t="n">
        <v>1731947.28</v>
      </c>
      <c r="AD108" s="292" t="n">
        <v>23448368.1</v>
      </c>
      <c r="AE108" s="292" t="n">
        <v>1609446.07</v>
      </c>
      <c r="AF108" s="292" t="n">
        <v>6924621.09</v>
      </c>
      <c r="AG108" s="294" t="n">
        <f aca="false">B108+SUM(F108:AF108)</f>
        <v>1074934124.88</v>
      </c>
    </row>
    <row r="109" s="276" customFormat="true" ht="12" hidden="false" customHeight="false" outlineLevel="0" collapsed="false">
      <c r="A109" s="236" t="n">
        <v>2023</v>
      </c>
      <c r="B109" s="292" t="n">
        <v>481862334.76</v>
      </c>
      <c r="C109" s="292" t="n">
        <v>371317397.99</v>
      </c>
      <c r="D109" s="292" t="n">
        <v>86662848.22</v>
      </c>
      <c r="E109" s="292" t="n">
        <v>23882088.55</v>
      </c>
      <c r="F109" s="292" t="n">
        <v>597698305.22</v>
      </c>
      <c r="G109" s="292" t="n">
        <v>6137397.51</v>
      </c>
      <c r="H109" s="292" t="n">
        <v>336890.54</v>
      </c>
      <c r="I109" s="292" t="n">
        <v>40798.74</v>
      </c>
      <c r="J109" s="292" t="n">
        <v>8225542.43</v>
      </c>
      <c r="K109" s="292" t="n">
        <v>132712132.19</v>
      </c>
      <c r="L109" s="292" t="n">
        <v>34327.44</v>
      </c>
      <c r="M109" s="292" t="n">
        <v>7051486.95</v>
      </c>
      <c r="N109" s="292" t="n">
        <v>1328481.56</v>
      </c>
      <c r="O109" s="292" t="n">
        <v>193739.23</v>
      </c>
      <c r="P109" s="292" t="n">
        <v>244391.97</v>
      </c>
      <c r="Q109" s="292" t="n">
        <v>712710.7</v>
      </c>
      <c r="R109" s="292" t="n">
        <v>701205.76</v>
      </c>
      <c r="S109" s="292" t="n">
        <v>988280.47</v>
      </c>
      <c r="T109" s="292" t="n">
        <v>396987.46</v>
      </c>
      <c r="U109" s="292" t="n">
        <v>5609744.32</v>
      </c>
      <c r="V109" s="292" t="n">
        <v>366367.04</v>
      </c>
      <c r="W109" s="292" t="n">
        <v>2303074.5</v>
      </c>
      <c r="X109" s="292" t="n">
        <v>16136333.78</v>
      </c>
      <c r="Y109" s="292" t="n">
        <v>1682838.99</v>
      </c>
      <c r="Z109" s="292" t="n">
        <v>3679.43</v>
      </c>
      <c r="AA109" s="292" t="n">
        <v>119208.61</v>
      </c>
      <c r="AB109" s="292" t="n">
        <v>4151521.26</v>
      </c>
      <c r="AC109" s="292" t="n">
        <v>360046.51</v>
      </c>
      <c r="AD109" s="292" t="n">
        <v>27904472.99</v>
      </c>
      <c r="AE109" s="292" t="n">
        <v>403629.82</v>
      </c>
      <c r="AF109" s="292" t="n">
        <v>13839975.15</v>
      </c>
      <c r="AG109" s="294" t="n">
        <f aca="false">B109+SUM(F109:AF109)</f>
        <v>1311545905.33</v>
      </c>
    </row>
    <row r="110" s="276" customFormat="true" ht="12" hidden="false" customHeight="false" outlineLevel="0" collapsed="false">
      <c r="A110" s="191"/>
      <c r="B110" s="283"/>
      <c r="C110" s="284"/>
      <c r="D110" s="284"/>
      <c r="E110" s="284"/>
      <c r="F110" s="283"/>
      <c r="G110" s="283"/>
      <c r="H110" s="283"/>
      <c r="I110" s="283"/>
      <c r="J110" s="283"/>
      <c r="K110" s="283"/>
      <c r="L110" s="283"/>
      <c r="M110" s="283"/>
      <c r="N110" s="283"/>
      <c r="O110" s="283"/>
      <c r="P110" s="283"/>
      <c r="Q110" s="283"/>
      <c r="R110" s="283"/>
      <c r="S110" s="283"/>
      <c r="T110" s="283"/>
      <c r="U110" s="283"/>
      <c r="V110" s="283"/>
      <c r="W110" s="283"/>
      <c r="X110" s="283"/>
      <c r="Y110" s="283"/>
      <c r="Z110" s="283"/>
      <c r="AA110" s="283"/>
      <c r="AB110" s="283"/>
      <c r="AC110" s="283"/>
      <c r="AD110" s="283"/>
      <c r="AE110" s="283"/>
      <c r="AF110" s="283"/>
      <c r="AG110" s="285"/>
    </row>
    <row r="111" s="276" customFormat="true" ht="12" hidden="false" customHeight="false" outlineLevel="0" collapsed="false">
      <c r="A111" s="191"/>
      <c r="B111" s="286"/>
      <c r="C111" s="287"/>
      <c r="D111" s="287"/>
      <c r="E111" s="287"/>
      <c r="F111" s="286"/>
      <c r="G111" s="286"/>
      <c r="H111" s="286"/>
      <c r="I111" s="286"/>
      <c r="J111" s="286"/>
      <c r="K111" s="286"/>
      <c r="L111" s="286"/>
      <c r="M111" s="286"/>
      <c r="N111" s="286"/>
      <c r="O111" s="286"/>
      <c r="P111" s="286"/>
      <c r="Q111" s="286"/>
      <c r="R111" s="286"/>
      <c r="S111" s="286"/>
      <c r="T111" s="286"/>
      <c r="U111" s="286"/>
      <c r="V111" s="286"/>
      <c r="W111" s="286"/>
      <c r="X111" s="286"/>
      <c r="Y111" s="286"/>
      <c r="Z111" s="286"/>
      <c r="AA111" s="286"/>
      <c r="AB111" s="286"/>
      <c r="AC111" s="286"/>
      <c r="AD111" s="286"/>
      <c r="AE111" s="286"/>
      <c r="AF111" s="286"/>
      <c r="AG111" s="288"/>
    </row>
    <row r="112" s="276" customFormat="true" ht="72" hidden="false" customHeight="false" outlineLevel="0" collapsed="false">
      <c r="A112" s="218" t="s">
        <v>122</v>
      </c>
      <c r="B112" s="273" t="s">
        <v>152</v>
      </c>
      <c r="C112" s="274" t="n">
        <v>1</v>
      </c>
      <c r="D112" s="275" t="s">
        <v>153</v>
      </c>
      <c r="E112" s="275" t="s">
        <v>154</v>
      </c>
      <c r="F112" s="273" t="s">
        <v>155</v>
      </c>
      <c r="G112" s="273" t="s">
        <v>156</v>
      </c>
      <c r="H112" s="273" t="s">
        <v>157</v>
      </c>
      <c r="I112" s="273" t="s">
        <v>158</v>
      </c>
      <c r="J112" s="273" t="s">
        <v>159</v>
      </c>
      <c r="K112" s="273" t="s">
        <v>160</v>
      </c>
      <c r="L112" s="273" t="s">
        <v>161</v>
      </c>
      <c r="M112" s="273" t="s">
        <v>162</v>
      </c>
      <c r="N112" s="273" t="s">
        <v>163</v>
      </c>
      <c r="O112" s="273" t="s">
        <v>164</v>
      </c>
      <c r="P112" s="273" t="s">
        <v>165</v>
      </c>
      <c r="Q112" s="273" t="s">
        <v>166</v>
      </c>
      <c r="R112" s="273" t="s">
        <v>167</v>
      </c>
      <c r="S112" s="273" t="s">
        <v>168</v>
      </c>
      <c r="T112" s="273" t="s">
        <v>169</v>
      </c>
      <c r="U112" s="273" t="s">
        <v>170</v>
      </c>
      <c r="V112" s="273" t="s">
        <v>171</v>
      </c>
      <c r="W112" s="273" t="s">
        <v>172</v>
      </c>
      <c r="X112" s="273" t="s">
        <v>173</v>
      </c>
      <c r="Y112" s="273" t="s">
        <v>174</v>
      </c>
      <c r="Z112" s="273" t="s">
        <v>175</v>
      </c>
      <c r="AA112" s="273" t="s">
        <v>176</v>
      </c>
      <c r="AB112" s="273" t="s">
        <v>177</v>
      </c>
      <c r="AC112" s="273" t="s">
        <v>178</v>
      </c>
      <c r="AD112" s="273" t="s">
        <v>179</v>
      </c>
      <c r="AE112" s="273" t="s">
        <v>180</v>
      </c>
      <c r="AF112" s="273" t="s">
        <v>181</v>
      </c>
      <c r="AG112" s="273" t="s">
        <v>42</v>
      </c>
    </row>
    <row r="113" customFormat="false" ht="12" hidden="false" customHeight="false" outlineLevel="0" collapsed="false">
      <c r="A113" s="222" t="n">
        <v>1992</v>
      </c>
      <c r="B113" s="295" t="n">
        <v>1218563</v>
      </c>
      <c r="C113" s="296" t="n">
        <v>1213473</v>
      </c>
      <c r="D113" s="296" t="n">
        <v>3459</v>
      </c>
      <c r="E113" s="296" t="n">
        <v>1630</v>
      </c>
      <c r="F113" s="295" t="n">
        <v>1960562</v>
      </c>
      <c r="G113" s="295" t="n">
        <v>46487</v>
      </c>
      <c r="H113" s="295" t="n">
        <v>15973</v>
      </c>
      <c r="I113" s="295" t="n">
        <v>6983</v>
      </c>
      <c r="J113" s="295" t="n">
        <v>14246</v>
      </c>
      <c r="K113" s="295" t="n">
        <v>145083</v>
      </c>
      <c r="L113" s="295" t="n">
        <v>1238</v>
      </c>
      <c r="M113" s="295" t="n">
        <v>12233</v>
      </c>
      <c r="N113" s="295" t="n">
        <v>58592</v>
      </c>
      <c r="O113" s="295" t="n">
        <v>15383</v>
      </c>
      <c r="P113" s="295" t="n">
        <v>2200</v>
      </c>
      <c r="Q113" s="295" t="n">
        <v>1064</v>
      </c>
      <c r="R113" s="295" t="n">
        <v>10755</v>
      </c>
      <c r="S113" s="295" t="n">
        <v>11877</v>
      </c>
      <c r="T113" s="295" t="n">
        <v>751</v>
      </c>
      <c r="U113" s="295" t="n">
        <v>7822</v>
      </c>
      <c r="V113" s="295" t="n">
        <v>106</v>
      </c>
      <c r="W113" s="295" t="n">
        <v>13163</v>
      </c>
      <c r="X113" s="295" t="n">
        <v>1191</v>
      </c>
      <c r="Y113" s="295"/>
      <c r="Z113" s="295" t="n">
        <v>22</v>
      </c>
      <c r="AA113" s="295" t="n">
        <v>28450</v>
      </c>
      <c r="AB113" s="295" t="n">
        <v>3588</v>
      </c>
      <c r="AC113" s="295" t="n">
        <v>2894</v>
      </c>
      <c r="AD113" s="295" t="n">
        <v>7271</v>
      </c>
      <c r="AE113" s="295" t="n">
        <v>2176</v>
      </c>
      <c r="AF113" s="295" t="n">
        <v>10319</v>
      </c>
      <c r="AG113" s="297" t="n">
        <f aca="false">B113+SUM(F113:AF113)</f>
        <v>3598992</v>
      </c>
    </row>
    <row r="114" customFormat="false" ht="12" hidden="false" customHeight="false" outlineLevel="0" collapsed="false">
      <c r="A114" s="222" t="n">
        <v>1993</v>
      </c>
      <c r="B114" s="295" t="n">
        <v>1238453</v>
      </c>
      <c r="C114" s="296" t="n">
        <v>1208512</v>
      </c>
      <c r="D114" s="296" t="n">
        <v>28428</v>
      </c>
      <c r="E114" s="296" t="n">
        <v>1513</v>
      </c>
      <c r="F114" s="295" t="n">
        <v>2063267</v>
      </c>
      <c r="G114" s="295" t="n">
        <v>28880</v>
      </c>
      <c r="H114" s="295" t="n">
        <v>7949</v>
      </c>
      <c r="I114" s="295" t="n">
        <v>5889</v>
      </c>
      <c r="J114" s="295" t="n">
        <v>28058</v>
      </c>
      <c r="K114" s="295" t="n">
        <v>141686</v>
      </c>
      <c r="L114" s="295" t="n">
        <v>1341</v>
      </c>
      <c r="M114" s="295" t="n">
        <v>728</v>
      </c>
      <c r="N114" s="295" t="n">
        <v>20511</v>
      </c>
      <c r="O114" s="295" t="n">
        <v>862</v>
      </c>
      <c r="P114" s="295" t="n">
        <v>1091</v>
      </c>
      <c r="Q114" s="295" t="n">
        <v>263</v>
      </c>
      <c r="R114" s="295" t="n">
        <v>3593</v>
      </c>
      <c r="S114" s="295" t="n">
        <v>6741</v>
      </c>
      <c r="T114" s="295" t="n">
        <v>233</v>
      </c>
      <c r="U114" s="295" t="n">
        <v>77128</v>
      </c>
      <c r="V114" s="295" t="n">
        <v>110</v>
      </c>
      <c r="W114" s="295" t="n">
        <v>5926</v>
      </c>
      <c r="X114" s="295" t="n">
        <v>846</v>
      </c>
      <c r="Y114" s="295"/>
      <c r="Z114" s="295" t="n">
        <v>10</v>
      </c>
      <c r="AA114" s="295" t="n">
        <v>40833</v>
      </c>
      <c r="AB114" s="295" t="n">
        <v>7096</v>
      </c>
      <c r="AC114" s="295" t="n">
        <v>1576</v>
      </c>
      <c r="AD114" s="295" t="n">
        <v>5878</v>
      </c>
      <c r="AE114" s="295" t="n">
        <v>3961</v>
      </c>
      <c r="AF114" s="295" t="n">
        <v>24582</v>
      </c>
      <c r="AG114" s="297" t="n">
        <f aca="false">B114+SUM(F114:AF114)</f>
        <v>3717491</v>
      </c>
    </row>
    <row r="115" customFormat="false" ht="12" hidden="false" customHeight="false" outlineLevel="0" collapsed="false">
      <c r="A115" s="222" t="n">
        <v>1994</v>
      </c>
      <c r="B115" s="295" t="n">
        <v>1164082</v>
      </c>
      <c r="C115" s="296" t="n">
        <v>1049292</v>
      </c>
      <c r="D115" s="296" t="n">
        <v>105021</v>
      </c>
      <c r="E115" s="296" t="n">
        <v>9769</v>
      </c>
      <c r="F115" s="295" t="n">
        <v>2173353</v>
      </c>
      <c r="G115" s="295" t="n">
        <v>32095</v>
      </c>
      <c r="H115" s="295" t="n">
        <v>2243</v>
      </c>
      <c r="I115" s="295" t="n">
        <v>4331</v>
      </c>
      <c r="J115" s="295" t="n">
        <v>13008</v>
      </c>
      <c r="K115" s="295" t="n">
        <v>251489</v>
      </c>
      <c r="L115" s="295" t="n">
        <v>654</v>
      </c>
      <c r="M115" s="295" t="n">
        <v>18791</v>
      </c>
      <c r="N115" s="295" t="n">
        <v>13346</v>
      </c>
      <c r="O115" s="295" t="n">
        <v>471</v>
      </c>
      <c r="P115" s="295" t="n">
        <v>297</v>
      </c>
      <c r="Q115" s="295" t="n">
        <v>339</v>
      </c>
      <c r="R115" s="295" t="n">
        <v>2010</v>
      </c>
      <c r="S115" s="295" t="n">
        <v>2834</v>
      </c>
      <c r="T115" s="295" t="n">
        <v>234</v>
      </c>
      <c r="U115" s="295" t="n">
        <v>19068</v>
      </c>
      <c r="V115" s="295" t="n">
        <v>37</v>
      </c>
      <c r="W115" s="295" t="n">
        <v>13498</v>
      </c>
      <c r="X115" s="295" t="n">
        <v>1208</v>
      </c>
      <c r="Y115" s="295" t="n">
        <v>395</v>
      </c>
      <c r="Z115" s="295" t="n">
        <v>123</v>
      </c>
      <c r="AA115" s="295" t="n">
        <v>26760</v>
      </c>
      <c r="AB115" s="295" t="n">
        <v>2492</v>
      </c>
      <c r="AC115" s="295" t="n">
        <v>1058</v>
      </c>
      <c r="AD115" s="295" t="n">
        <v>11834</v>
      </c>
      <c r="AE115" s="295" t="n">
        <v>2628</v>
      </c>
      <c r="AF115" s="295" t="n">
        <v>19931</v>
      </c>
      <c r="AG115" s="297" t="n">
        <f aca="false">B115+SUM(F115:AF115)</f>
        <v>3778609</v>
      </c>
    </row>
    <row r="116" customFormat="false" ht="12" hidden="false" customHeight="false" outlineLevel="0" collapsed="false">
      <c r="A116" s="222" t="n">
        <v>1995</v>
      </c>
      <c r="B116" s="295" t="n">
        <v>1298453</v>
      </c>
      <c r="C116" s="296" t="n">
        <v>938649</v>
      </c>
      <c r="D116" s="296" t="n">
        <v>240340</v>
      </c>
      <c r="E116" s="296" t="n">
        <v>119463</v>
      </c>
      <c r="F116" s="295" t="n">
        <v>2142275</v>
      </c>
      <c r="G116" s="295" t="n">
        <v>59669</v>
      </c>
      <c r="H116" s="295" t="n">
        <v>3436</v>
      </c>
      <c r="I116" s="295" t="n">
        <v>2927</v>
      </c>
      <c r="J116" s="295" t="n">
        <v>8049</v>
      </c>
      <c r="K116" s="295" t="n">
        <v>258238</v>
      </c>
      <c r="L116" s="295" t="n">
        <v>317</v>
      </c>
      <c r="M116" s="295" t="n">
        <v>3501</v>
      </c>
      <c r="N116" s="295" t="n">
        <v>7625</v>
      </c>
      <c r="O116" s="295" t="n">
        <v>916</v>
      </c>
      <c r="P116" s="295" t="n">
        <v>202</v>
      </c>
      <c r="Q116" s="295" t="n">
        <v>11674</v>
      </c>
      <c r="R116" s="295" t="n">
        <v>1705</v>
      </c>
      <c r="S116" s="295" t="n">
        <v>1076</v>
      </c>
      <c r="T116" s="295" t="n">
        <v>203</v>
      </c>
      <c r="U116" s="295" t="n">
        <v>20710</v>
      </c>
      <c r="V116" s="295" t="n">
        <v>5</v>
      </c>
      <c r="W116" s="295" t="n">
        <v>8591</v>
      </c>
      <c r="X116" s="295" t="n">
        <v>2368</v>
      </c>
      <c r="Y116" s="295" t="n">
        <v>795</v>
      </c>
      <c r="Z116" s="295" t="n">
        <v>845</v>
      </c>
      <c r="AA116" s="295" t="n">
        <v>11788</v>
      </c>
      <c r="AB116" s="295" t="n">
        <v>2402</v>
      </c>
      <c r="AC116" s="295" t="n">
        <v>11471</v>
      </c>
      <c r="AD116" s="295" t="n">
        <v>24877</v>
      </c>
      <c r="AE116" s="295" t="n">
        <v>4008</v>
      </c>
      <c r="AF116" s="295" t="n">
        <v>21350</v>
      </c>
      <c r="AG116" s="297" t="n">
        <f aca="false">B116+SUM(F116:AF116)</f>
        <v>3909476</v>
      </c>
    </row>
    <row r="117" customFormat="false" ht="12" hidden="false" customHeight="false" outlineLevel="0" collapsed="false">
      <c r="A117" s="222" t="n">
        <v>1996</v>
      </c>
      <c r="B117" s="295" t="n">
        <v>1653924</v>
      </c>
      <c r="C117" s="296" t="n">
        <v>1178552</v>
      </c>
      <c r="D117" s="296" t="n">
        <v>314532</v>
      </c>
      <c r="E117" s="296" t="n">
        <v>160840</v>
      </c>
      <c r="F117" s="295" t="n">
        <v>2165842</v>
      </c>
      <c r="G117" s="295" t="n">
        <v>24171</v>
      </c>
      <c r="H117" s="295" t="n">
        <v>1388</v>
      </c>
      <c r="I117" s="295" t="n">
        <v>1378</v>
      </c>
      <c r="J117" s="295" t="n">
        <v>19939</v>
      </c>
      <c r="K117" s="295" t="n">
        <v>239072</v>
      </c>
      <c r="L117" s="295" t="n">
        <v>438</v>
      </c>
      <c r="M117" s="295" t="n">
        <v>3217</v>
      </c>
      <c r="N117" s="295" t="n">
        <v>6114</v>
      </c>
      <c r="O117" s="295" t="n">
        <v>1550</v>
      </c>
      <c r="P117" s="295" t="n">
        <v>293</v>
      </c>
      <c r="Q117" s="295" t="n">
        <v>361</v>
      </c>
      <c r="R117" s="295" t="n">
        <v>1274</v>
      </c>
      <c r="S117" s="295" t="n">
        <v>775</v>
      </c>
      <c r="T117" s="295" t="n">
        <v>811</v>
      </c>
      <c r="U117" s="295" t="n">
        <v>4912</v>
      </c>
      <c r="V117" s="295" t="n">
        <v>169</v>
      </c>
      <c r="W117" s="295" t="n">
        <v>34078</v>
      </c>
      <c r="X117" s="295" t="n">
        <v>2393</v>
      </c>
      <c r="Y117" s="295" t="n">
        <v>448</v>
      </c>
      <c r="Z117" s="295" t="n">
        <v>32</v>
      </c>
      <c r="AA117" s="295" t="n">
        <v>2386</v>
      </c>
      <c r="AB117" s="295" t="n">
        <v>488</v>
      </c>
      <c r="AC117" s="295" t="n">
        <v>3911</v>
      </c>
      <c r="AD117" s="295" t="n">
        <v>23268</v>
      </c>
      <c r="AE117" s="295" t="n">
        <v>1956</v>
      </c>
      <c r="AF117" s="295" t="n">
        <v>16592</v>
      </c>
      <c r="AG117" s="297" t="n">
        <f aca="false">B117+SUM(F117:AF117)</f>
        <v>4211180</v>
      </c>
    </row>
    <row r="118" customFormat="false" ht="12" hidden="false" customHeight="false" outlineLevel="0" collapsed="false">
      <c r="A118" s="252" t="n">
        <v>1997</v>
      </c>
      <c r="B118" s="295" t="n">
        <v>1646651</v>
      </c>
      <c r="C118" s="296" t="n">
        <v>1314340</v>
      </c>
      <c r="D118" s="296" t="n">
        <v>243083</v>
      </c>
      <c r="E118" s="296" t="n">
        <v>89227</v>
      </c>
      <c r="F118" s="295" t="n">
        <v>2275237</v>
      </c>
      <c r="G118" s="295" t="n">
        <v>14445</v>
      </c>
      <c r="H118" s="295" t="n">
        <v>430</v>
      </c>
      <c r="I118" s="295" t="n">
        <v>1378</v>
      </c>
      <c r="J118" s="295" t="n">
        <v>7135</v>
      </c>
      <c r="K118" s="295" t="n">
        <v>325290</v>
      </c>
      <c r="L118" s="295" t="n">
        <v>197</v>
      </c>
      <c r="M118" s="295" t="n">
        <v>16548</v>
      </c>
      <c r="N118" s="295" t="n">
        <v>9223</v>
      </c>
      <c r="O118" s="295" t="n">
        <v>13099</v>
      </c>
      <c r="P118" s="295" t="n">
        <v>1255</v>
      </c>
      <c r="Q118" s="295" t="n">
        <v>414</v>
      </c>
      <c r="R118" s="295" t="n">
        <v>977</v>
      </c>
      <c r="S118" s="295" t="n">
        <v>2070</v>
      </c>
      <c r="T118" s="295" t="n">
        <v>209</v>
      </c>
      <c r="U118" s="295" t="n">
        <v>36602</v>
      </c>
      <c r="V118" s="295" t="n">
        <v>2152</v>
      </c>
      <c r="W118" s="295" t="n">
        <v>57606</v>
      </c>
      <c r="X118" s="295" t="n">
        <v>533</v>
      </c>
      <c r="Y118" s="295" t="n">
        <v>104</v>
      </c>
      <c r="Z118" s="295" t="n">
        <v>185</v>
      </c>
      <c r="AA118" s="295" t="n">
        <v>12860</v>
      </c>
      <c r="AB118" s="295" t="n">
        <v>1935</v>
      </c>
      <c r="AC118" s="295" t="n">
        <v>4271</v>
      </c>
      <c r="AD118" s="295" t="n">
        <v>25257</v>
      </c>
      <c r="AE118" s="295" t="n">
        <v>449</v>
      </c>
      <c r="AF118" s="295" t="n">
        <v>36907</v>
      </c>
      <c r="AG118" s="297" t="n">
        <f aca="false">B118+SUM(F118:AF118)</f>
        <v>4493419</v>
      </c>
    </row>
    <row r="119" customFormat="false" ht="12" hidden="false" customHeight="false" outlineLevel="0" collapsed="false">
      <c r="A119" s="252" t="n">
        <v>1998</v>
      </c>
      <c r="B119" s="295" t="n">
        <v>1455967</v>
      </c>
      <c r="C119" s="296" t="n">
        <v>1204664</v>
      </c>
      <c r="D119" s="296" t="n">
        <v>174780</v>
      </c>
      <c r="E119" s="296" t="n">
        <v>76522</v>
      </c>
      <c r="F119" s="295" t="n">
        <v>2623448</v>
      </c>
      <c r="G119" s="295" t="n">
        <v>16658</v>
      </c>
      <c r="H119" s="295" t="n">
        <v>403</v>
      </c>
      <c r="I119" s="295" t="n">
        <v>2689</v>
      </c>
      <c r="J119" s="295" t="n">
        <v>10752</v>
      </c>
      <c r="K119" s="295" t="n">
        <v>321253</v>
      </c>
      <c r="L119" s="295" t="n">
        <v>431</v>
      </c>
      <c r="M119" s="295" t="n">
        <v>20900</v>
      </c>
      <c r="N119" s="295" t="n">
        <v>86198</v>
      </c>
      <c r="O119" s="295" t="n">
        <v>2483</v>
      </c>
      <c r="P119" s="295" t="n">
        <v>53</v>
      </c>
      <c r="Q119" s="295" t="n">
        <v>416</v>
      </c>
      <c r="R119" s="295" t="n">
        <v>1635</v>
      </c>
      <c r="S119" s="295" t="n">
        <v>1486</v>
      </c>
      <c r="T119" s="295" t="n">
        <v>548</v>
      </c>
      <c r="U119" s="295" t="n">
        <v>1327</v>
      </c>
      <c r="V119" s="295" t="n">
        <v>348</v>
      </c>
      <c r="W119" s="295" t="n">
        <v>14613</v>
      </c>
      <c r="X119" s="295" t="n">
        <v>4908</v>
      </c>
      <c r="Y119" s="295" t="n">
        <v>95</v>
      </c>
      <c r="Z119" s="295" t="n">
        <v>231</v>
      </c>
      <c r="AA119" s="295" t="n">
        <v>4230</v>
      </c>
      <c r="AB119" s="295" t="n">
        <v>898</v>
      </c>
      <c r="AC119" s="295" t="n">
        <v>4998</v>
      </c>
      <c r="AD119" s="295" t="n">
        <v>20923</v>
      </c>
      <c r="AE119" s="295" t="n">
        <v>532</v>
      </c>
      <c r="AF119" s="295" t="n">
        <v>29150</v>
      </c>
      <c r="AG119" s="297" t="n">
        <f aca="false">B119+SUM(F119:AF119)</f>
        <v>4627573</v>
      </c>
    </row>
    <row r="120" customFormat="false" ht="12" hidden="false" customHeight="false" outlineLevel="0" collapsed="false">
      <c r="A120" s="252" t="n">
        <v>1999</v>
      </c>
      <c r="B120" s="295" t="n">
        <v>1783919</v>
      </c>
      <c r="C120" s="296" t="n">
        <v>1072018</v>
      </c>
      <c r="D120" s="296" t="n">
        <v>544896</v>
      </c>
      <c r="E120" s="296" t="n">
        <v>167005</v>
      </c>
      <c r="F120" s="295" t="n">
        <v>2561956</v>
      </c>
      <c r="G120" s="295" t="n">
        <v>42614</v>
      </c>
      <c r="H120" s="295" t="n">
        <v>1788</v>
      </c>
      <c r="I120" s="295" t="n">
        <v>21156</v>
      </c>
      <c r="J120" s="295" t="n">
        <v>12209</v>
      </c>
      <c r="K120" s="295" t="n">
        <v>380374</v>
      </c>
      <c r="L120" s="295" t="n">
        <v>501</v>
      </c>
      <c r="M120" s="295" t="n">
        <v>10220</v>
      </c>
      <c r="N120" s="295" t="n">
        <v>53702</v>
      </c>
      <c r="O120" s="295" t="n">
        <v>1592</v>
      </c>
      <c r="P120" s="295" t="n">
        <v>211</v>
      </c>
      <c r="Q120" s="295" t="n">
        <v>547</v>
      </c>
      <c r="R120" s="295" t="n">
        <v>1550</v>
      </c>
      <c r="S120" s="295" t="n">
        <v>316</v>
      </c>
      <c r="T120" s="295" t="n">
        <v>1307</v>
      </c>
      <c r="U120" s="295" t="n">
        <v>1602</v>
      </c>
      <c r="V120" s="295" t="n">
        <v>1426</v>
      </c>
      <c r="W120" s="295" t="n">
        <v>47376</v>
      </c>
      <c r="X120" s="295" t="n">
        <v>5817</v>
      </c>
      <c r="Y120" s="295" t="n">
        <v>22</v>
      </c>
      <c r="Z120" s="295" t="n">
        <v>488</v>
      </c>
      <c r="AA120" s="295" t="n">
        <v>13283</v>
      </c>
      <c r="AB120" s="295" t="n">
        <v>593</v>
      </c>
      <c r="AC120" s="295" t="n">
        <v>1715</v>
      </c>
      <c r="AD120" s="295" t="n">
        <v>35067</v>
      </c>
      <c r="AE120" s="295" t="n">
        <v>1011</v>
      </c>
      <c r="AF120" s="295" t="n">
        <v>16634</v>
      </c>
      <c r="AG120" s="297" t="n">
        <f aca="false">B120+SUM(F120:AF120)</f>
        <v>4998996</v>
      </c>
    </row>
    <row r="121" customFormat="false" ht="12" hidden="false" customHeight="false" outlineLevel="0" collapsed="false">
      <c r="A121" s="222" t="n">
        <v>2000</v>
      </c>
      <c r="B121" s="295" t="n">
        <v>1589050</v>
      </c>
      <c r="C121" s="296" t="n">
        <v>1143841</v>
      </c>
      <c r="D121" s="296" t="n">
        <v>372843</v>
      </c>
      <c r="E121" s="296" t="n">
        <v>72365</v>
      </c>
      <c r="F121" s="295" t="n">
        <v>3115826</v>
      </c>
      <c r="G121" s="295" t="n">
        <v>44885</v>
      </c>
      <c r="H121" s="295" t="n">
        <v>1673</v>
      </c>
      <c r="I121" s="295" t="n">
        <v>4184</v>
      </c>
      <c r="J121" s="295" t="n">
        <v>9859</v>
      </c>
      <c r="K121" s="295" t="n">
        <v>239547</v>
      </c>
      <c r="L121" s="295" t="n">
        <v>203</v>
      </c>
      <c r="M121" s="295" t="n">
        <v>21876</v>
      </c>
      <c r="N121" s="295" t="n">
        <v>26222</v>
      </c>
      <c r="O121" s="295" t="n">
        <v>1303</v>
      </c>
      <c r="P121" s="295" t="n">
        <v>653</v>
      </c>
      <c r="Q121" s="295" t="n">
        <v>1230</v>
      </c>
      <c r="R121" s="295" t="n">
        <v>4248</v>
      </c>
      <c r="S121" s="295" t="n">
        <v>9354</v>
      </c>
      <c r="T121" s="295" t="n">
        <v>748</v>
      </c>
      <c r="U121" s="295" t="n">
        <v>17776</v>
      </c>
      <c r="V121" s="295" t="n">
        <v>515</v>
      </c>
      <c r="W121" s="295" t="n">
        <v>45810</v>
      </c>
      <c r="X121" s="295" t="n">
        <v>21060</v>
      </c>
      <c r="Y121" s="295" t="n">
        <v>21</v>
      </c>
      <c r="Z121" s="295" t="n">
        <v>736</v>
      </c>
      <c r="AA121" s="295" t="n">
        <v>737</v>
      </c>
      <c r="AB121" s="295" t="n">
        <v>132</v>
      </c>
      <c r="AC121" s="295" t="n">
        <v>11118</v>
      </c>
      <c r="AD121" s="295" t="n">
        <v>48939</v>
      </c>
      <c r="AE121" s="295" t="n">
        <v>5009</v>
      </c>
      <c r="AF121" s="295" t="n">
        <v>27456</v>
      </c>
      <c r="AG121" s="297" t="n">
        <f aca="false">B121+SUM(F121:AF121)</f>
        <v>5250170</v>
      </c>
    </row>
    <row r="122" customFormat="false" ht="12" hidden="false" customHeight="false" outlineLevel="0" collapsed="false">
      <c r="A122" s="222" t="n">
        <v>2001</v>
      </c>
      <c r="B122" s="295" t="n">
        <v>2273260</v>
      </c>
      <c r="C122" s="296" t="n">
        <v>1651106</v>
      </c>
      <c r="D122" s="296" t="n">
        <v>517619</v>
      </c>
      <c r="E122" s="296" t="n">
        <v>104535</v>
      </c>
      <c r="F122" s="295" t="n">
        <v>2516745</v>
      </c>
      <c r="G122" s="295" t="n">
        <v>60580</v>
      </c>
      <c r="H122" s="295" t="n">
        <v>748</v>
      </c>
      <c r="I122" s="295" t="n">
        <v>12903</v>
      </c>
      <c r="J122" s="295" t="n">
        <v>27489</v>
      </c>
      <c r="K122" s="295" t="n">
        <v>394215</v>
      </c>
      <c r="L122" s="295" t="n">
        <v>168</v>
      </c>
      <c r="M122" s="295" t="n">
        <v>726</v>
      </c>
      <c r="N122" s="295" t="n">
        <v>18479</v>
      </c>
      <c r="O122" s="295" t="n">
        <v>233</v>
      </c>
      <c r="P122" s="295" t="n">
        <v>84</v>
      </c>
      <c r="Q122" s="295" t="n">
        <v>1585</v>
      </c>
      <c r="R122" s="295" t="n">
        <v>1130</v>
      </c>
      <c r="S122" s="295" t="n">
        <v>15588</v>
      </c>
      <c r="T122" s="295" t="n">
        <v>430</v>
      </c>
      <c r="U122" s="295" t="n">
        <v>45938</v>
      </c>
      <c r="V122" s="295" t="n">
        <v>907</v>
      </c>
      <c r="W122" s="295" t="n">
        <v>8163</v>
      </c>
      <c r="X122" s="295" t="n">
        <v>44183</v>
      </c>
      <c r="Y122" s="295" t="n">
        <v>16</v>
      </c>
      <c r="Z122" s="295" t="n">
        <v>152</v>
      </c>
      <c r="AA122" s="295" t="n">
        <v>1661</v>
      </c>
      <c r="AB122" s="295" t="n">
        <v>1160</v>
      </c>
      <c r="AC122" s="295" t="n">
        <v>21659</v>
      </c>
      <c r="AD122" s="295" t="n">
        <v>28859</v>
      </c>
      <c r="AE122" s="295" t="n">
        <v>2017</v>
      </c>
      <c r="AF122" s="295" t="n">
        <v>54642</v>
      </c>
      <c r="AG122" s="297" t="n">
        <f aca="false">B122+SUM(F122:AF122)</f>
        <v>5533720</v>
      </c>
    </row>
    <row r="123" customFormat="false" ht="12" hidden="false" customHeight="false" outlineLevel="0" collapsed="false">
      <c r="A123" s="222" t="n">
        <v>2002</v>
      </c>
      <c r="B123" s="295" t="n">
        <v>2111898</v>
      </c>
      <c r="C123" s="296" t="n">
        <v>1481370</v>
      </c>
      <c r="D123" s="296" t="n">
        <v>489422</v>
      </c>
      <c r="E123" s="296" t="n">
        <v>141105</v>
      </c>
      <c r="F123" s="295" t="n">
        <v>2716128</v>
      </c>
      <c r="G123" s="295" t="n">
        <v>51456</v>
      </c>
      <c r="H123" s="295" t="n">
        <v>2699</v>
      </c>
      <c r="I123" s="295" t="n">
        <v>4000</v>
      </c>
      <c r="J123" s="295" t="n">
        <v>131307</v>
      </c>
      <c r="K123" s="295" t="n">
        <v>271806</v>
      </c>
      <c r="L123" s="295" t="n">
        <v>253</v>
      </c>
      <c r="M123" s="295" t="n">
        <v>1416</v>
      </c>
      <c r="N123" s="295" t="n">
        <v>22232</v>
      </c>
      <c r="O123" s="295" t="n">
        <v>3982</v>
      </c>
      <c r="P123" s="295" t="n">
        <v>197</v>
      </c>
      <c r="Q123" s="295" t="n">
        <v>2414</v>
      </c>
      <c r="R123" s="295" t="n">
        <v>2817</v>
      </c>
      <c r="S123" s="295" t="n">
        <v>2555</v>
      </c>
      <c r="T123" s="295" t="n">
        <v>931</v>
      </c>
      <c r="U123" s="295" t="n">
        <v>15122</v>
      </c>
      <c r="V123" s="295" t="n">
        <v>4299</v>
      </c>
      <c r="W123" s="295" t="n">
        <v>11386</v>
      </c>
      <c r="X123" s="295" t="n">
        <v>51511</v>
      </c>
      <c r="Y123" s="295" t="n">
        <v>34</v>
      </c>
      <c r="Z123" s="295" t="n">
        <v>149</v>
      </c>
      <c r="AA123" s="295" t="n">
        <v>194</v>
      </c>
      <c r="AB123" s="295" t="n">
        <v>2685</v>
      </c>
      <c r="AC123" s="295" t="n">
        <v>2387</v>
      </c>
      <c r="AD123" s="295" t="n">
        <v>73928</v>
      </c>
      <c r="AE123" s="295" t="n">
        <v>1125</v>
      </c>
      <c r="AF123" s="295" t="n">
        <v>135337</v>
      </c>
      <c r="AG123" s="297" t="n">
        <f aca="false">B123+SUM(F123:AF123)</f>
        <v>5624248</v>
      </c>
    </row>
    <row r="124" customFormat="false" ht="12" hidden="false" customHeight="false" outlineLevel="0" collapsed="false">
      <c r="A124" s="222" t="n">
        <v>2003</v>
      </c>
      <c r="B124" s="295" t="n">
        <v>2359449</v>
      </c>
      <c r="C124" s="296" t="n">
        <v>1533411</v>
      </c>
      <c r="D124" s="296" t="n">
        <v>660783</v>
      </c>
      <c r="E124" s="296" t="n">
        <v>165255</v>
      </c>
      <c r="F124" s="295" t="n">
        <v>2704057</v>
      </c>
      <c r="G124" s="295" t="n">
        <v>48947</v>
      </c>
      <c r="H124" s="295" t="n">
        <v>316</v>
      </c>
      <c r="I124" s="295" t="n">
        <v>7123</v>
      </c>
      <c r="J124" s="295" t="n">
        <v>30796</v>
      </c>
      <c r="K124" s="295" t="n">
        <v>252306</v>
      </c>
      <c r="L124" s="295" t="n">
        <v>151</v>
      </c>
      <c r="M124" s="295" t="n">
        <v>517</v>
      </c>
      <c r="N124" s="295" t="n">
        <v>33185</v>
      </c>
      <c r="O124" s="295" t="n">
        <v>1462</v>
      </c>
      <c r="P124" s="295" t="n">
        <v>162</v>
      </c>
      <c r="Q124" s="295" t="n">
        <v>958</v>
      </c>
      <c r="R124" s="295" t="n">
        <v>6199</v>
      </c>
      <c r="S124" s="295" t="n">
        <v>2392</v>
      </c>
      <c r="T124" s="295" t="n">
        <v>972</v>
      </c>
      <c r="U124" s="295" t="n">
        <v>5294</v>
      </c>
      <c r="V124" s="295" t="n">
        <v>7179</v>
      </c>
      <c r="W124" s="295" t="n">
        <v>1713</v>
      </c>
      <c r="X124" s="295" t="n">
        <v>59508</v>
      </c>
      <c r="Y124" s="295" t="n">
        <v>995</v>
      </c>
      <c r="Z124" s="295" t="n">
        <v>105</v>
      </c>
      <c r="AA124" s="295" t="n">
        <v>1018</v>
      </c>
      <c r="AB124" s="295" t="n">
        <v>3921</v>
      </c>
      <c r="AC124" s="295" t="n">
        <v>9433</v>
      </c>
      <c r="AD124" s="295" t="n">
        <v>98211</v>
      </c>
      <c r="AE124" s="295" t="n">
        <v>2083</v>
      </c>
      <c r="AF124" s="295" t="n">
        <v>135065</v>
      </c>
      <c r="AG124" s="297" t="n">
        <f aca="false">B124+SUM(F124:AF124)</f>
        <v>5773517</v>
      </c>
    </row>
    <row r="125" customFormat="false" ht="12" hidden="false" customHeight="false" outlineLevel="0" collapsed="false">
      <c r="A125" s="222" t="n">
        <v>2004</v>
      </c>
      <c r="B125" s="295" t="n">
        <v>2502665</v>
      </c>
      <c r="C125" s="296" t="n">
        <v>1302295</v>
      </c>
      <c r="D125" s="296" t="n">
        <v>1126045</v>
      </c>
      <c r="E125" s="296" t="n">
        <v>74325</v>
      </c>
      <c r="F125" s="295" t="n">
        <v>2732268</v>
      </c>
      <c r="G125" s="295" t="n">
        <v>74542</v>
      </c>
      <c r="H125" s="295" t="n">
        <v>5083</v>
      </c>
      <c r="I125" s="295" t="n">
        <v>4992</v>
      </c>
      <c r="J125" s="295" t="n">
        <v>60552</v>
      </c>
      <c r="K125" s="295" t="n">
        <v>337289</v>
      </c>
      <c r="L125" s="295" t="n">
        <v>214</v>
      </c>
      <c r="M125" s="295" t="n">
        <v>491</v>
      </c>
      <c r="N125" s="295" t="n">
        <v>17234</v>
      </c>
      <c r="O125" s="295" t="n">
        <v>179</v>
      </c>
      <c r="P125" s="295" t="n">
        <v>181</v>
      </c>
      <c r="Q125" s="295" t="n">
        <v>2984</v>
      </c>
      <c r="R125" s="295" t="n">
        <v>5259</v>
      </c>
      <c r="S125" s="295" t="n">
        <v>1835</v>
      </c>
      <c r="T125" s="295" t="n">
        <v>1124</v>
      </c>
      <c r="U125" s="295" t="n">
        <v>2346</v>
      </c>
      <c r="V125" s="295" t="n">
        <v>649</v>
      </c>
      <c r="W125" s="295" t="n">
        <v>29116</v>
      </c>
      <c r="X125" s="295" t="n">
        <v>31125</v>
      </c>
      <c r="Y125" s="295" t="n">
        <v>7787</v>
      </c>
      <c r="Z125" s="295" t="n">
        <v>27</v>
      </c>
      <c r="AA125" s="295" t="n">
        <v>390</v>
      </c>
      <c r="AB125" s="295" t="n">
        <v>1794</v>
      </c>
      <c r="AC125" s="295" t="n">
        <v>3720</v>
      </c>
      <c r="AD125" s="295" t="n">
        <v>61368</v>
      </c>
      <c r="AE125" s="295" t="n">
        <v>1293</v>
      </c>
      <c r="AF125" s="295" t="n">
        <v>143145</v>
      </c>
      <c r="AG125" s="297" t="n">
        <f aca="false">B125+SUM(F125:AF125)</f>
        <v>6029652</v>
      </c>
    </row>
    <row r="126" customFormat="false" ht="12" hidden="false" customHeight="false" outlineLevel="0" collapsed="false">
      <c r="A126" s="222" t="n">
        <v>2005</v>
      </c>
      <c r="B126" s="295" t="n">
        <v>2536350</v>
      </c>
      <c r="C126" s="296" t="n">
        <v>1628699</v>
      </c>
      <c r="D126" s="296" t="n">
        <v>745489</v>
      </c>
      <c r="E126" s="296" t="n">
        <v>162163</v>
      </c>
      <c r="F126" s="295" t="n">
        <v>2567814</v>
      </c>
      <c r="G126" s="295" t="n">
        <v>57186</v>
      </c>
      <c r="H126" s="295" t="n">
        <v>384</v>
      </c>
      <c r="I126" s="295" t="n">
        <v>9713</v>
      </c>
      <c r="J126" s="295" t="n">
        <v>24373</v>
      </c>
      <c r="K126" s="295" t="n">
        <v>640968</v>
      </c>
      <c r="L126" s="295" t="n">
        <v>150</v>
      </c>
      <c r="M126" s="295" t="n">
        <v>2961</v>
      </c>
      <c r="N126" s="295" t="n">
        <v>31773</v>
      </c>
      <c r="O126" s="295" t="n">
        <v>426</v>
      </c>
      <c r="P126" s="295" t="n">
        <v>122</v>
      </c>
      <c r="Q126" s="295" t="n">
        <v>1731</v>
      </c>
      <c r="R126" s="295" t="n">
        <v>12151</v>
      </c>
      <c r="S126" s="295" t="n">
        <v>2907</v>
      </c>
      <c r="T126" s="295" t="n">
        <v>1203</v>
      </c>
      <c r="U126" s="295" t="n">
        <v>107</v>
      </c>
      <c r="V126" s="295" t="n">
        <v>759</v>
      </c>
      <c r="W126" s="295" t="n">
        <v>10312</v>
      </c>
      <c r="X126" s="295" t="n">
        <v>39336</v>
      </c>
      <c r="Y126" s="295" t="n">
        <v>300</v>
      </c>
      <c r="Z126" s="295" t="n">
        <v>156</v>
      </c>
      <c r="AA126" s="295" t="n">
        <v>3467</v>
      </c>
      <c r="AB126" s="295" t="n">
        <v>2037</v>
      </c>
      <c r="AC126" s="295" t="n">
        <v>3596</v>
      </c>
      <c r="AD126" s="295" t="n">
        <v>42162</v>
      </c>
      <c r="AE126" s="295" t="n">
        <v>1547</v>
      </c>
      <c r="AF126" s="295" t="n">
        <v>69619</v>
      </c>
      <c r="AG126" s="297" t="n">
        <f aca="false">B126+SUM(F126:AF126)</f>
        <v>6063610</v>
      </c>
    </row>
    <row r="127" customFormat="false" ht="12" hidden="false" customHeight="false" outlineLevel="0" collapsed="false">
      <c r="A127" s="236" t="n">
        <v>2006</v>
      </c>
      <c r="B127" s="298" t="n">
        <v>2737271</v>
      </c>
      <c r="C127" s="298" t="n">
        <v>1812942</v>
      </c>
      <c r="D127" s="298" t="n">
        <v>720264</v>
      </c>
      <c r="E127" s="298" t="n">
        <v>204065</v>
      </c>
      <c r="F127" s="298" t="n">
        <v>2658712</v>
      </c>
      <c r="G127" s="298" t="n">
        <v>39495</v>
      </c>
      <c r="H127" s="298" t="n">
        <v>4771</v>
      </c>
      <c r="I127" s="298" t="n">
        <v>4697</v>
      </c>
      <c r="J127" s="298" t="n">
        <v>104151</v>
      </c>
      <c r="K127" s="298" t="n">
        <v>408963</v>
      </c>
      <c r="L127" s="298" t="n">
        <v>168</v>
      </c>
      <c r="M127" s="298" t="n">
        <v>2072</v>
      </c>
      <c r="N127" s="298" t="n">
        <v>30105</v>
      </c>
      <c r="O127" s="298" t="n">
        <v>7033</v>
      </c>
      <c r="P127" s="298" t="n">
        <v>260</v>
      </c>
      <c r="Q127" s="298" t="n">
        <v>428</v>
      </c>
      <c r="R127" s="298" t="n">
        <v>1314</v>
      </c>
      <c r="S127" s="298" t="n">
        <v>697</v>
      </c>
      <c r="T127" s="298" t="n">
        <v>839</v>
      </c>
      <c r="U127" s="298" t="n">
        <v>12056</v>
      </c>
      <c r="V127" s="298" t="n">
        <v>962</v>
      </c>
      <c r="W127" s="298" t="n">
        <v>24070</v>
      </c>
      <c r="X127" s="298" t="n">
        <v>32839</v>
      </c>
      <c r="Y127" s="298" t="n">
        <v>12970</v>
      </c>
      <c r="Z127" s="298" t="n">
        <v>3462</v>
      </c>
      <c r="AA127" s="298" t="n">
        <v>546</v>
      </c>
      <c r="AB127" s="298" t="n">
        <v>2363</v>
      </c>
      <c r="AC127" s="298" t="n">
        <v>1756</v>
      </c>
      <c r="AD127" s="298" t="n">
        <v>47068</v>
      </c>
      <c r="AE127" s="298" t="n">
        <v>1717</v>
      </c>
      <c r="AF127" s="298" t="n">
        <v>74296</v>
      </c>
      <c r="AG127" s="297" t="n">
        <f aca="false">B127+SUM(F127:AF127)</f>
        <v>6215081</v>
      </c>
    </row>
    <row r="128" customFormat="false" ht="12" hidden="false" customHeight="false" outlineLevel="0" collapsed="false">
      <c r="A128" s="236" t="n">
        <v>2007</v>
      </c>
      <c r="B128" s="298" t="n">
        <v>2688210</v>
      </c>
      <c r="C128" s="298" t="n">
        <v>1896842</v>
      </c>
      <c r="D128" s="298" t="n">
        <v>567164</v>
      </c>
      <c r="E128" s="298" t="n">
        <v>224204</v>
      </c>
      <c r="F128" s="298" t="n">
        <v>2706882</v>
      </c>
      <c r="G128" s="298" t="n">
        <v>80696</v>
      </c>
      <c r="H128" s="298" t="n">
        <v>1128</v>
      </c>
      <c r="I128" s="298" t="n">
        <v>3988</v>
      </c>
      <c r="J128" s="298" t="n">
        <v>22263</v>
      </c>
      <c r="K128" s="298" t="n">
        <v>524161</v>
      </c>
      <c r="L128" s="298" t="n">
        <v>112</v>
      </c>
      <c r="M128" s="298" t="n">
        <v>4357</v>
      </c>
      <c r="N128" s="298" t="n">
        <v>9014</v>
      </c>
      <c r="O128" s="298" t="n">
        <v>3330</v>
      </c>
      <c r="P128" s="298" t="n">
        <v>63</v>
      </c>
      <c r="Q128" s="298" t="n">
        <v>235</v>
      </c>
      <c r="R128" s="298" t="n">
        <v>2394</v>
      </c>
      <c r="S128" s="298" t="n">
        <v>580</v>
      </c>
      <c r="T128" s="298" t="n">
        <v>1220</v>
      </c>
      <c r="U128" s="298" t="n">
        <v>4275</v>
      </c>
      <c r="V128" s="298" t="n">
        <v>2142</v>
      </c>
      <c r="W128" s="298" t="n">
        <v>19223</v>
      </c>
      <c r="X128" s="298" t="n">
        <v>48515</v>
      </c>
      <c r="Y128" s="298" t="n">
        <v>12793</v>
      </c>
      <c r="Z128" s="298" t="n">
        <v>338</v>
      </c>
      <c r="AA128" s="298" t="n">
        <v>162</v>
      </c>
      <c r="AB128" s="298" t="n">
        <v>414</v>
      </c>
      <c r="AC128" s="298" t="n">
        <v>1844</v>
      </c>
      <c r="AD128" s="298" t="n">
        <v>34387</v>
      </c>
      <c r="AE128" s="298" t="n">
        <v>4810</v>
      </c>
      <c r="AF128" s="298" t="n">
        <v>85650</v>
      </c>
      <c r="AG128" s="297" t="n">
        <f aca="false">B128+SUM(F128:AF128)</f>
        <v>6263186</v>
      </c>
    </row>
    <row r="129" customFormat="false" ht="12" hidden="false" customHeight="false" outlineLevel="0" collapsed="false">
      <c r="A129" s="236" t="n">
        <v>2008</v>
      </c>
      <c r="B129" s="298" t="n">
        <v>2906614</v>
      </c>
      <c r="C129" s="298" t="n">
        <v>2117384</v>
      </c>
      <c r="D129" s="298" t="n">
        <v>603632</v>
      </c>
      <c r="E129" s="298" t="n">
        <v>185598</v>
      </c>
      <c r="F129" s="298" t="n">
        <v>2798747</v>
      </c>
      <c r="G129" s="298" t="n">
        <v>64658</v>
      </c>
      <c r="H129" s="298" t="n">
        <v>10308</v>
      </c>
      <c r="I129" s="298" t="n">
        <v>857</v>
      </c>
      <c r="J129" s="298" t="n">
        <v>121286</v>
      </c>
      <c r="K129" s="298" t="n">
        <v>372700</v>
      </c>
      <c r="L129" s="298" t="n">
        <v>129</v>
      </c>
      <c r="M129" s="298" t="n">
        <v>4809</v>
      </c>
      <c r="N129" s="298" t="n">
        <v>53882</v>
      </c>
      <c r="O129" s="298" t="n">
        <v>554</v>
      </c>
      <c r="P129" s="298" t="n">
        <v>1580</v>
      </c>
      <c r="Q129" s="298" t="n">
        <v>916</v>
      </c>
      <c r="R129" s="298" t="n">
        <v>6143</v>
      </c>
      <c r="S129" s="298" t="n">
        <v>3667</v>
      </c>
      <c r="T129" s="298" t="n">
        <v>2140</v>
      </c>
      <c r="U129" s="298" t="n">
        <v>16108</v>
      </c>
      <c r="V129" s="298" t="n">
        <v>11465</v>
      </c>
      <c r="W129" s="298" t="n">
        <v>24322</v>
      </c>
      <c r="X129" s="298" t="n">
        <v>8785</v>
      </c>
      <c r="Y129" s="298" t="n">
        <v>9334</v>
      </c>
      <c r="Z129" s="298" t="n">
        <v>48</v>
      </c>
      <c r="AA129" s="298" t="n">
        <v>1968</v>
      </c>
      <c r="AB129" s="298" t="n">
        <v>373</v>
      </c>
      <c r="AC129" s="298" t="n">
        <v>6753</v>
      </c>
      <c r="AD129" s="298" t="n">
        <v>15087</v>
      </c>
      <c r="AE129" s="298" t="n">
        <v>1987</v>
      </c>
      <c r="AF129" s="298" t="n">
        <v>100912</v>
      </c>
      <c r="AG129" s="297" t="n">
        <f aca="false">B129+SUM(F129:AF129)</f>
        <v>6546132</v>
      </c>
    </row>
    <row r="130" customFormat="false" ht="12" hidden="false" customHeight="false" outlineLevel="0" collapsed="false">
      <c r="A130" s="236" t="n">
        <v>2009</v>
      </c>
      <c r="B130" s="298" t="n">
        <v>2835570</v>
      </c>
      <c r="C130" s="298" t="n">
        <v>1902265</v>
      </c>
      <c r="D130" s="298" t="n">
        <v>756516</v>
      </c>
      <c r="E130" s="298" t="n">
        <v>176789</v>
      </c>
      <c r="F130" s="298" t="n">
        <v>2928463</v>
      </c>
      <c r="G130" s="298" t="n">
        <v>74586</v>
      </c>
      <c r="H130" s="298" t="n">
        <v>1723</v>
      </c>
      <c r="I130" s="298" t="n">
        <v>1205</v>
      </c>
      <c r="J130" s="298" t="n">
        <v>98599</v>
      </c>
      <c r="K130" s="298" t="n">
        <v>364411</v>
      </c>
      <c r="L130" s="298" t="n">
        <v>1326</v>
      </c>
      <c r="M130" s="298" t="n">
        <v>1317</v>
      </c>
      <c r="N130" s="298" t="n">
        <v>23000</v>
      </c>
      <c r="O130" s="298" t="n">
        <v>244</v>
      </c>
      <c r="P130" s="298" t="n">
        <v>1995</v>
      </c>
      <c r="Q130" s="298" t="n">
        <v>701</v>
      </c>
      <c r="R130" s="298" t="n">
        <v>1893</v>
      </c>
      <c r="S130" s="298" t="n">
        <v>49051</v>
      </c>
      <c r="T130" s="298" t="n">
        <v>994</v>
      </c>
      <c r="U130" s="298" t="n">
        <v>80896</v>
      </c>
      <c r="V130" s="298" t="n">
        <v>6099</v>
      </c>
      <c r="W130" s="298" t="n">
        <v>7613</v>
      </c>
      <c r="X130" s="298" t="n">
        <v>18906</v>
      </c>
      <c r="Y130" s="298" t="n">
        <v>10600</v>
      </c>
      <c r="Z130" s="298" t="n">
        <v>15</v>
      </c>
      <c r="AA130" s="298" t="n">
        <v>19728</v>
      </c>
      <c r="AB130" s="298" t="n">
        <v>670</v>
      </c>
      <c r="AC130" s="298" t="n">
        <v>9742</v>
      </c>
      <c r="AD130" s="298" t="n">
        <v>67880</v>
      </c>
      <c r="AE130" s="298" t="n">
        <v>2343</v>
      </c>
      <c r="AF130" s="298" t="n">
        <v>65257</v>
      </c>
      <c r="AG130" s="297" t="n">
        <f aca="false">B130+SUM(F130:AF130)</f>
        <v>6674827</v>
      </c>
    </row>
    <row r="131" customFormat="false" ht="12" hidden="false" customHeight="false" outlineLevel="0" collapsed="false">
      <c r="A131" s="236" t="n">
        <v>2010</v>
      </c>
      <c r="B131" s="298" t="n">
        <v>2793033</v>
      </c>
      <c r="C131" s="298" t="n">
        <v>1972901</v>
      </c>
      <c r="D131" s="298" t="n">
        <v>540185</v>
      </c>
      <c r="E131" s="298" t="n">
        <v>279947</v>
      </c>
      <c r="F131" s="298" t="n">
        <v>2939245</v>
      </c>
      <c r="G131" s="298" t="n">
        <v>26925</v>
      </c>
      <c r="H131" s="298" t="n">
        <v>48853</v>
      </c>
      <c r="I131" s="298" t="n">
        <v>5812</v>
      </c>
      <c r="J131" s="298" t="n">
        <v>115886</v>
      </c>
      <c r="K131" s="298" t="n">
        <v>642978</v>
      </c>
      <c r="L131" s="298" t="n">
        <v>906</v>
      </c>
      <c r="M131" s="298" t="n">
        <v>3705</v>
      </c>
      <c r="N131" s="298" t="n">
        <v>32961</v>
      </c>
      <c r="O131" s="298" t="n">
        <v>424</v>
      </c>
      <c r="P131" s="298" t="n">
        <v>1867</v>
      </c>
      <c r="Q131" s="298" t="n">
        <v>1652</v>
      </c>
      <c r="R131" s="298" t="n">
        <v>8518</v>
      </c>
      <c r="S131" s="298" t="n">
        <v>24923</v>
      </c>
      <c r="T131" s="298" t="n">
        <v>1804</v>
      </c>
      <c r="U131" s="298" t="n">
        <v>28649</v>
      </c>
      <c r="V131" s="298" t="n">
        <v>1438</v>
      </c>
      <c r="W131" s="298" t="n">
        <v>9320</v>
      </c>
      <c r="X131" s="298" t="n">
        <v>3966</v>
      </c>
      <c r="Y131" s="298" t="n">
        <v>20143</v>
      </c>
      <c r="Z131" s="298" t="n">
        <v>4391</v>
      </c>
      <c r="AA131" s="298" t="n">
        <v>33</v>
      </c>
      <c r="AB131" s="298" t="n">
        <v>1815</v>
      </c>
      <c r="AC131" s="298" t="n">
        <v>9694</v>
      </c>
      <c r="AD131" s="298" t="n">
        <v>16231</v>
      </c>
      <c r="AE131" s="298" t="n">
        <v>5487</v>
      </c>
      <c r="AF131" s="298" t="n">
        <v>52619</v>
      </c>
      <c r="AG131" s="297" t="n">
        <f aca="false">B131+SUM(F131:AF131)</f>
        <v>6803278</v>
      </c>
    </row>
    <row r="132" customFormat="false" ht="12" hidden="false" customHeight="false" outlineLevel="0" collapsed="false">
      <c r="A132" s="236" t="n">
        <v>2011</v>
      </c>
      <c r="B132" s="298" t="n">
        <v>3002535</v>
      </c>
      <c r="C132" s="298" t="n">
        <v>1951664</v>
      </c>
      <c r="D132" s="298" t="n">
        <v>764244</v>
      </c>
      <c r="E132" s="298" t="n">
        <v>286627</v>
      </c>
      <c r="F132" s="298" t="n">
        <v>3051042</v>
      </c>
      <c r="G132" s="298" t="n">
        <v>72288</v>
      </c>
      <c r="H132" s="298" t="n">
        <v>2377</v>
      </c>
      <c r="I132" s="298" t="n">
        <v>7626</v>
      </c>
      <c r="J132" s="298" t="n">
        <v>116330</v>
      </c>
      <c r="K132" s="298" t="n">
        <v>467441</v>
      </c>
      <c r="L132" s="298" t="n">
        <v>1106</v>
      </c>
      <c r="M132" s="298" t="n">
        <v>4520</v>
      </c>
      <c r="N132" s="298" t="n">
        <v>29189</v>
      </c>
      <c r="O132" s="298" t="n">
        <v>170</v>
      </c>
      <c r="P132" s="298" t="n">
        <v>4797</v>
      </c>
      <c r="Q132" s="298" t="n">
        <v>433</v>
      </c>
      <c r="R132" s="298" t="n">
        <v>3853</v>
      </c>
      <c r="S132" s="298" t="n">
        <v>6022</v>
      </c>
      <c r="T132" s="298" t="n">
        <v>3872</v>
      </c>
      <c r="U132" s="298" t="n">
        <v>47666</v>
      </c>
      <c r="V132" s="298" t="n">
        <v>1981</v>
      </c>
      <c r="W132" s="298" t="n">
        <v>2187</v>
      </c>
      <c r="X132" s="298" t="n">
        <v>16450</v>
      </c>
      <c r="Y132" s="298" t="n">
        <v>6281</v>
      </c>
      <c r="Z132" s="298" t="n">
        <v>728</v>
      </c>
      <c r="AA132" s="298" t="n">
        <v>65</v>
      </c>
      <c r="AB132" s="298" t="n">
        <v>1088</v>
      </c>
      <c r="AC132" s="298" t="n">
        <v>35730</v>
      </c>
      <c r="AD132" s="298" t="n">
        <v>53689</v>
      </c>
      <c r="AE132" s="298" t="n">
        <v>3898</v>
      </c>
      <c r="AF132" s="298" t="n">
        <v>50712</v>
      </c>
      <c r="AG132" s="297" t="n">
        <f aca="false">B132+SUM(F132:AF132)</f>
        <v>6994076</v>
      </c>
    </row>
    <row r="133" customFormat="false" ht="12" hidden="false" customHeight="false" outlineLevel="0" collapsed="false">
      <c r="A133" s="236" t="n">
        <v>2012</v>
      </c>
      <c r="B133" s="298" t="n">
        <v>3209732</v>
      </c>
      <c r="C133" s="298" t="n">
        <v>2103728</v>
      </c>
      <c r="D133" s="298" t="n">
        <v>794279</v>
      </c>
      <c r="E133" s="298" t="n">
        <v>311725</v>
      </c>
      <c r="F133" s="298" t="n">
        <v>2860996</v>
      </c>
      <c r="G133" s="298" t="n">
        <v>38209</v>
      </c>
      <c r="H133" s="298" t="n">
        <v>12383</v>
      </c>
      <c r="I133" s="298" t="n">
        <v>17981</v>
      </c>
      <c r="J133" s="298" t="n">
        <v>53582</v>
      </c>
      <c r="K133" s="298" t="n">
        <v>541699</v>
      </c>
      <c r="L133" s="298" t="n">
        <v>570</v>
      </c>
      <c r="M133" s="298" t="n">
        <v>5012</v>
      </c>
      <c r="N133" s="298" t="n">
        <v>42779</v>
      </c>
      <c r="O133" s="298" t="n">
        <v>731</v>
      </c>
      <c r="P133" s="298" t="n">
        <v>4545</v>
      </c>
      <c r="Q133" s="298" t="n">
        <v>2514</v>
      </c>
      <c r="R133" s="298" t="n">
        <v>13365</v>
      </c>
      <c r="S133" s="298" t="n">
        <v>1163</v>
      </c>
      <c r="T133" s="298" t="n">
        <v>3059</v>
      </c>
      <c r="U133" s="298" t="n">
        <v>23234</v>
      </c>
      <c r="V133" s="298" t="n">
        <v>1349</v>
      </c>
      <c r="W133" s="298" t="n">
        <v>47181</v>
      </c>
      <c r="X133" s="298" t="n">
        <v>4626</v>
      </c>
      <c r="Y133" s="298" t="n">
        <v>8040</v>
      </c>
      <c r="Z133" s="298" t="n">
        <v>13939</v>
      </c>
      <c r="AA133" s="298" t="n">
        <v>183</v>
      </c>
      <c r="AB133" s="298" t="n">
        <v>2759</v>
      </c>
      <c r="AC133" s="298" t="n">
        <v>8601</v>
      </c>
      <c r="AD133" s="298" t="n">
        <v>46417</v>
      </c>
      <c r="AE133" s="298" t="n">
        <v>8219</v>
      </c>
      <c r="AF133" s="298" t="n">
        <v>126548</v>
      </c>
      <c r="AG133" s="297" t="n">
        <f aca="false">B133+SUM(F133:AF133)</f>
        <v>7099416</v>
      </c>
    </row>
    <row r="134" customFormat="false" ht="12" hidden="false" customHeight="false" outlineLevel="0" collapsed="false">
      <c r="A134" s="236" t="n">
        <v>2013</v>
      </c>
      <c r="B134" s="298" t="n">
        <v>2955793</v>
      </c>
      <c r="C134" s="298" t="n">
        <v>1925509</v>
      </c>
      <c r="D134" s="298" t="n">
        <v>810483</v>
      </c>
      <c r="E134" s="298" t="n">
        <v>219801</v>
      </c>
      <c r="F134" s="298" t="n">
        <v>3321900</v>
      </c>
      <c r="G134" s="298" t="n">
        <v>70297</v>
      </c>
      <c r="H134" s="298" t="n">
        <v>22802</v>
      </c>
      <c r="I134" s="298" t="n">
        <v>41465</v>
      </c>
      <c r="J134" s="298" t="n">
        <v>78936</v>
      </c>
      <c r="K134" s="298" t="n">
        <v>310618</v>
      </c>
      <c r="L134" s="298" t="n">
        <v>9040</v>
      </c>
      <c r="M134" s="298" t="n">
        <v>1440</v>
      </c>
      <c r="N134" s="298" t="n">
        <v>14032</v>
      </c>
      <c r="O134" s="298" t="n">
        <v>3197</v>
      </c>
      <c r="P134" s="298" t="n">
        <v>496</v>
      </c>
      <c r="Q134" s="298" t="n">
        <v>474</v>
      </c>
      <c r="R134" s="298" t="n">
        <v>1964</v>
      </c>
      <c r="S134" s="298" t="n">
        <v>3563</v>
      </c>
      <c r="T134" s="298" t="n">
        <v>7573</v>
      </c>
      <c r="U134" s="298" t="n">
        <v>47916</v>
      </c>
      <c r="V134" s="298" t="n">
        <v>951</v>
      </c>
      <c r="W134" s="298" t="n">
        <v>62877</v>
      </c>
      <c r="X134" s="298" t="n">
        <v>22513</v>
      </c>
      <c r="Y134" s="298" t="n">
        <v>22594</v>
      </c>
      <c r="Z134" s="298" t="n">
        <v>165</v>
      </c>
      <c r="AA134" s="298" t="n">
        <v>128</v>
      </c>
      <c r="AB134" s="298" t="n">
        <v>2840</v>
      </c>
      <c r="AC134" s="298" t="n">
        <v>497</v>
      </c>
      <c r="AD134" s="298" t="n">
        <v>32433</v>
      </c>
      <c r="AE134" s="298" t="n">
        <v>4093</v>
      </c>
      <c r="AF134" s="298" t="n">
        <v>164994</v>
      </c>
      <c r="AG134" s="297" t="n">
        <f aca="false">B134+SUM(F134:AF134)</f>
        <v>7205591</v>
      </c>
    </row>
    <row r="135" customFormat="false" ht="12" hidden="false" customHeight="false" outlineLevel="0" collapsed="false">
      <c r="A135" s="236" t="n">
        <v>2014</v>
      </c>
      <c r="B135" s="298" t="n">
        <v>3477757</v>
      </c>
      <c r="C135" s="298" t="n">
        <v>2407164</v>
      </c>
      <c r="D135" s="298" t="n">
        <v>809030</v>
      </c>
      <c r="E135" s="298" t="n">
        <v>261563</v>
      </c>
      <c r="F135" s="298" t="n">
        <v>3132856</v>
      </c>
      <c r="G135" s="298" t="n">
        <v>88130</v>
      </c>
      <c r="H135" s="298" t="n">
        <v>24970</v>
      </c>
      <c r="I135" s="298" t="n">
        <v>15834</v>
      </c>
      <c r="J135" s="298" t="n">
        <v>19706</v>
      </c>
      <c r="K135" s="298" t="n">
        <v>311604</v>
      </c>
      <c r="L135" s="298" t="n">
        <v>139</v>
      </c>
      <c r="M135" s="298" t="n">
        <v>1913</v>
      </c>
      <c r="N135" s="298" t="n">
        <v>18130</v>
      </c>
      <c r="O135" s="298" t="n">
        <v>631</v>
      </c>
      <c r="P135" s="298" t="n">
        <v>21886</v>
      </c>
      <c r="Q135" s="298" t="n">
        <v>31</v>
      </c>
      <c r="R135" s="298" t="n">
        <v>9730</v>
      </c>
      <c r="S135" s="298" t="n">
        <v>19557</v>
      </c>
      <c r="T135" s="298" t="n">
        <v>9802</v>
      </c>
      <c r="U135" s="298" t="n">
        <v>20150</v>
      </c>
      <c r="V135" s="298" t="n">
        <v>16131</v>
      </c>
      <c r="W135" s="298" t="n">
        <v>37201</v>
      </c>
      <c r="X135" s="298" t="n">
        <v>22048</v>
      </c>
      <c r="Y135" s="298" t="n">
        <v>5582</v>
      </c>
      <c r="Z135" s="298" t="n">
        <v>24</v>
      </c>
      <c r="AA135" s="298" t="n">
        <v>16</v>
      </c>
      <c r="AB135" s="298" t="n">
        <v>6154</v>
      </c>
      <c r="AC135" s="298" t="n">
        <v>719</v>
      </c>
      <c r="AD135" s="298" t="n">
        <v>81306</v>
      </c>
      <c r="AE135" s="298" t="n">
        <v>7361</v>
      </c>
      <c r="AF135" s="298" t="n">
        <v>155246</v>
      </c>
      <c r="AG135" s="297" t="n">
        <f aca="false">B135+SUM(F135:AF135)</f>
        <v>7504614</v>
      </c>
    </row>
    <row r="136" customFormat="false" ht="12" hidden="false" customHeight="false" outlineLevel="0" collapsed="false">
      <c r="A136" s="236" t="n">
        <v>2015</v>
      </c>
      <c r="B136" s="298" t="n">
        <v>3258383</v>
      </c>
      <c r="C136" s="298" t="n">
        <v>2119482</v>
      </c>
      <c r="D136" s="298" t="n">
        <v>845288</v>
      </c>
      <c r="E136" s="298" t="n">
        <v>293612</v>
      </c>
      <c r="F136" s="298" t="n">
        <v>3295293</v>
      </c>
      <c r="G136" s="298" t="n">
        <v>118492</v>
      </c>
      <c r="H136" s="298" t="n">
        <v>1011</v>
      </c>
      <c r="I136" s="298" t="n">
        <v>7545</v>
      </c>
      <c r="J136" s="298" t="n">
        <v>33807</v>
      </c>
      <c r="K136" s="298" t="n">
        <v>565453</v>
      </c>
      <c r="L136" s="298" t="n">
        <v>90</v>
      </c>
      <c r="M136" s="298" t="n">
        <v>1710</v>
      </c>
      <c r="N136" s="298" t="n">
        <v>23508</v>
      </c>
      <c r="O136" s="298" t="n">
        <v>4401</v>
      </c>
      <c r="P136" s="298" t="n">
        <v>1459</v>
      </c>
      <c r="Q136" s="298" t="n">
        <v>1852</v>
      </c>
      <c r="R136" s="298" t="n">
        <v>8437</v>
      </c>
      <c r="S136" s="298" t="n">
        <v>3466</v>
      </c>
      <c r="T136" s="298" t="n">
        <v>3066</v>
      </c>
      <c r="U136" s="298" t="n">
        <v>93644</v>
      </c>
      <c r="V136" s="298" t="n">
        <v>14756</v>
      </c>
      <c r="W136" s="298" t="n">
        <v>20119</v>
      </c>
      <c r="X136" s="298" t="n">
        <v>8277</v>
      </c>
      <c r="Y136" s="298" t="n">
        <v>6429</v>
      </c>
      <c r="Z136" s="298" t="n">
        <v>29</v>
      </c>
      <c r="AA136" s="298" t="n">
        <v>93</v>
      </c>
      <c r="AB136" s="298" t="n">
        <v>11002</v>
      </c>
      <c r="AC136" s="298" t="n">
        <v>28203</v>
      </c>
      <c r="AD136" s="298" t="n">
        <v>60656</v>
      </c>
      <c r="AE136" s="298" t="n">
        <v>746</v>
      </c>
      <c r="AF136" s="298" t="n">
        <v>130699</v>
      </c>
      <c r="AG136" s="297" t="n">
        <f aca="false">B136+SUM(F136:AF136)</f>
        <v>7702626</v>
      </c>
    </row>
    <row r="137" customFormat="false" ht="12" hidden="false" customHeight="false" outlineLevel="0" collapsed="false">
      <c r="A137" s="236" t="n">
        <v>2016</v>
      </c>
      <c r="B137" s="298" t="n">
        <v>3308788</v>
      </c>
      <c r="C137" s="298" t="n">
        <v>2041911</v>
      </c>
      <c r="D137" s="298" t="n">
        <v>894539</v>
      </c>
      <c r="E137" s="298" t="n">
        <v>372338</v>
      </c>
      <c r="F137" s="298" t="n">
        <v>3653536</v>
      </c>
      <c r="G137" s="298" t="n">
        <v>111671</v>
      </c>
      <c r="H137" s="298" t="n">
        <v>29665</v>
      </c>
      <c r="I137" s="298" t="n">
        <v>26818</v>
      </c>
      <c r="J137" s="298" t="n">
        <v>83124</v>
      </c>
      <c r="K137" s="298" t="n">
        <v>449757</v>
      </c>
      <c r="L137" s="298" t="n">
        <v>108</v>
      </c>
      <c r="M137" s="298" t="n">
        <v>6893</v>
      </c>
      <c r="N137" s="298" t="n">
        <v>14079</v>
      </c>
      <c r="O137" s="298" t="n">
        <v>1562</v>
      </c>
      <c r="P137" s="298" t="n">
        <v>855</v>
      </c>
      <c r="Q137" s="298" t="n">
        <v>1440</v>
      </c>
      <c r="R137" s="298" t="n">
        <v>3475</v>
      </c>
      <c r="S137" s="298" t="n">
        <v>3234</v>
      </c>
      <c r="T137" s="298" t="n">
        <v>1126</v>
      </c>
      <c r="U137" s="298" t="n">
        <v>3743</v>
      </c>
      <c r="V137" s="298" t="n">
        <v>16667</v>
      </c>
      <c r="W137" s="298" t="n">
        <v>34982</v>
      </c>
      <c r="X137" s="298" t="n">
        <v>4360</v>
      </c>
      <c r="Y137" s="298" t="n">
        <v>31899</v>
      </c>
      <c r="Z137" s="298" t="n">
        <v>830</v>
      </c>
      <c r="AA137" s="298" t="n">
        <v>25</v>
      </c>
      <c r="AB137" s="298" t="n">
        <v>17625</v>
      </c>
      <c r="AC137" s="298" t="n">
        <v>6968</v>
      </c>
      <c r="AD137" s="298" t="n">
        <v>26003</v>
      </c>
      <c r="AE137" s="298" t="n">
        <v>2945</v>
      </c>
      <c r="AF137" s="298" t="n">
        <v>87973</v>
      </c>
      <c r="AG137" s="297" t="n">
        <f aca="false">B137+SUM(F137:AF137)</f>
        <v>7930151</v>
      </c>
    </row>
    <row r="138" customFormat="false" ht="12" hidden="false" customHeight="false" outlineLevel="0" collapsed="false">
      <c r="A138" s="236" t="n">
        <v>2017</v>
      </c>
      <c r="B138" s="298" t="n">
        <v>3611806</v>
      </c>
      <c r="C138" s="298" t="n">
        <v>2580266</v>
      </c>
      <c r="D138" s="298" t="n">
        <v>814225</v>
      </c>
      <c r="E138" s="298" t="n">
        <v>217314</v>
      </c>
      <c r="F138" s="298" t="n">
        <v>3193076</v>
      </c>
      <c r="G138" s="298" t="n">
        <v>28550</v>
      </c>
      <c r="H138" s="298" t="n">
        <v>35787</v>
      </c>
      <c r="I138" s="298" t="n">
        <v>11394</v>
      </c>
      <c r="J138" s="298" t="n">
        <v>61399</v>
      </c>
      <c r="K138" s="298" t="n">
        <v>742773</v>
      </c>
      <c r="L138" s="298" t="n">
        <v>760</v>
      </c>
      <c r="M138" s="298" t="n">
        <v>6170</v>
      </c>
      <c r="N138" s="298" t="n">
        <v>19535</v>
      </c>
      <c r="O138" s="298" t="n">
        <v>3900</v>
      </c>
      <c r="P138" s="298" t="n">
        <v>4746</v>
      </c>
      <c r="Q138" s="298" t="n">
        <v>1691</v>
      </c>
      <c r="R138" s="298" t="n">
        <v>3618</v>
      </c>
      <c r="S138" s="298" t="n">
        <v>29096</v>
      </c>
      <c r="T138" s="298" t="n">
        <v>4105</v>
      </c>
      <c r="U138" s="298" t="n">
        <v>56076</v>
      </c>
      <c r="V138" s="298" t="n">
        <v>2135</v>
      </c>
      <c r="W138" s="298" t="n">
        <v>13606</v>
      </c>
      <c r="X138" s="298" t="n">
        <v>2259</v>
      </c>
      <c r="Y138" s="298" t="n">
        <v>45050</v>
      </c>
      <c r="Z138" s="298" t="n">
        <v>1754</v>
      </c>
      <c r="AA138" s="298" t="n">
        <v>742</v>
      </c>
      <c r="AB138" s="298" t="n">
        <v>2166</v>
      </c>
      <c r="AC138" s="298" t="n">
        <v>7438</v>
      </c>
      <c r="AD138" s="298" t="n">
        <v>69826</v>
      </c>
      <c r="AE138" s="298" t="n">
        <v>8471</v>
      </c>
      <c r="AF138" s="298" t="n">
        <v>104926</v>
      </c>
      <c r="AG138" s="297" t="n">
        <f aca="false">B138+SUM(F138:AF138)</f>
        <v>8072855</v>
      </c>
    </row>
    <row r="139" customFormat="false" ht="12" hidden="false" customHeight="false" outlineLevel="0" collapsed="false">
      <c r="A139" s="236" t="n">
        <v>2018</v>
      </c>
      <c r="B139" s="298" t="n">
        <v>3620655</v>
      </c>
      <c r="C139" s="298" t="n">
        <v>2761938</v>
      </c>
      <c r="D139" s="298" t="n">
        <v>536020</v>
      </c>
      <c r="E139" s="298" t="n">
        <v>322697</v>
      </c>
      <c r="F139" s="298" t="n">
        <v>3282528</v>
      </c>
      <c r="G139" s="298" t="n">
        <v>102471</v>
      </c>
      <c r="H139" s="298" t="n">
        <v>23309</v>
      </c>
      <c r="I139" s="298" t="n">
        <v>34157</v>
      </c>
      <c r="J139" s="298" t="n">
        <v>88944</v>
      </c>
      <c r="K139" s="298" t="n">
        <v>805405</v>
      </c>
      <c r="L139" s="298" t="n">
        <v>97</v>
      </c>
      <c r="M139" s="298" t="n">
        <v>10719</v>
      </c>
      <c r="N139" s="298" t="n">
        <v>35986</v>
      </c>
      <c r="O139" s="298" t="n">
        <v>3031</v>
      </c>
      <c r="P139" s="298" t="n">
        <v>634</v>
      </c>
      <c r="Q139" s="298" t="n">
        <v>609</v>
      </c>
      <c r="R139" s="298" t="n">
        <v>18028</v>
      </c>
      <c r="S139" s="298" t="n">
        <v>5966</v>
      </c>
      <c r="T139" s="298" t="n">
        <v>6064</v>
      </c>
      <c r="U139" s="298" t="n">
        <v>10493</v>
      </c>
      <c r="V139" s="298" t="n">
        <v>1717</v>
      </c>
      <c r="W139" s="298" t="n">
        <v>17305</v>
      </c>
      <c r="X139" s="298" t="n">
        <v>24879</v>
      </c>
      <c r="Y139" s="298" t="n">
        <v>18512</v>
      </c>
      <c r="Z139" s="298" t="n">
        <v>3224</v>
      </c>
      <c r="AA139" s="298" t="n">
        <v>371</v>
      </c>
      <c r="AB139" s="298" t="n">
        <v>3861</v>
      </c>
      <c r="AC139" s="298" t="n">
        <v>23272</v>
      </c>
      <c r="AD139" s="298" t="n">
        <v>80668</v>
      </c>
      <c r="AE139" s="298" t="n">
        <v>1588</v>
      </c>
      <c r="AF139" s="298" t="n">
        <v>114569</v>
      </c>
      <c r="AG139" s="297" t="n">
        <f aca="false">B139+SUM(F139:AF139)</f>
        <v>8339062</v>
      </c>
    </row>
    <row r="140" customFormat="false" ht="12" hidden="false" customHeight="false" outlineLevel="0" collapsed="false">
      <c r="A140" s="236" t="n">
        <v>2019</v>
      </c>
      <c r="B140" s="298" t="n">
        <v>3613498</v>
      </c>
      <c r="C140" s="298" t="n">
        <v>2652697</v>
      </c>
      <c r="D140" s="298" t="n">
        <v>697639</v>
      </c>
      <c r="E140" s="298" t="n">
        <v>263162</v>
      </c>
      <c r="F140" s="298" t="n">
        <v>3693270</v>
      </c>
      <c r="G140" s="298" t="n">
        <v>86313</v>
      </c>
      <c r="H140" s="298" t="n">
        <v>52921</v>
      </c>
      <c r="I140" s="298" t="n">
        <v>9727</v>
      </c>
      <c r="J140" s="298" t="n">
        <v>72700</v>
      </c>
      <c r="K140" s="298" t="n">
        <v>495917</v>
      </c>
      <c r="L140" s="298" t="n">
        <v>307</v>
      </c>
      <c r="M140" s="298" t="n">
        <v>31930</v>
      </c>
      <c r="N140" s="298" t="n">
        <v>25836</v>
      </c>
      <c r="O140" s="298" t="n">
        <v>2678</v>
      </c>
      <c r="P140" s="298" t="n">
        <v>1970</v>
      </c>
      <c r="Q140" s="298" t="n">
        <v>672</v>
      </c>
      <c r="R140" s="298" t="n">
        <v>18235</v>
      </c>
      <c r="S140" s="298" t="n">
        <v>17656</v>
      </c>
      <c r="T140" s="298" t="n">
        <v>14586</v>
      </c>
      <c r="U140" s="298" t="n">
        <v>1411</v>
      </c>
      <c r="V140" s="298" t="n">
        <v>11842</v>
      </c>
      <c r="W140" s="298" t="n">
        <v>56817</v>
      </c>
      <c r="X140" s="298" t="n">
        <v>13716</v>
      </c>
      <c r="Y140" s="298" t="n">
        <v>66514</v>
      </c>
      <c r="Z140" s="298" t="n">
        <v>742</v>
      </c>
      <c r="AA140" s="298" t="n">
        <v>176</v>
      </c>
      <c r="AB140" s="298" t="n">
        <v>4029</v>
      </c>
      <c r="AC140" s="298" t="n">
        <v>2321</v>
      </c>
      <c r="AD140" s="298" t="n">
        <v>98520</v>
      </c>
      <c r="AE140" s="298" t="n">
        <v>3223</v>
      </c>
      <c r="AF140" s="298" t="n">
        <v>69293</v>
      </c>
      <c r="AG140" s="297" t="n">
        <f aca="false">B140+SUM(F140:AF140)</f>
        <v>8466820</v>
      </c>
    </row>
    <row r="141" customFormat="false" ht="12" hidden="false" customHeight="false" outlineLevel="0" collapsed="false">
      <c r="A141" s="236" t="n">
        <v>2020</v>
      </c>
      <c r="B141" s="298" t="n">
        <v>2127760</v>
      </c>
      <c r="C141" s="298" t="n">
        <v>1502184</v>
      </c>
      <c r="D141" s="298" t="n">
        <v>432827</v>
      </c>
      <c r="E141" s="298" t="n">
        <v>192750</v>
      </c>
      <c r="F141" s="298" t="n">
        <v>1391783</v>
      </c>
      <c r="G141" s="298" t="n">
        <v>39756</v>
      </c>
      <c r="H141" s="298" t="n">
        <v>751</v>
      </c>
      <c r="I141" s="298" t="n">
        <v>59309</v>
      </c>
      <c r="J141" s="298" t="n">
        <v>14287</v>
      </c>
      <c r="K141" s="298" t="n">
        <v>228114</v>
      </c>
      <c r="L141" s="298" t="n">
        <v>157</v>
      </c>
      <c r="M141" s="298" t="n">
        <v>2680</v>
      </c>
      <c r="N141" s="298" t="n">
        <v>11712</v>
      </c>
      <c r="O141" s="298" t="n">
        <v>421</v>
      </c>
      <c r="P141" s="298" t="n">
        <v>30681</v>
      </c>
      <c r="Q141" s="298" t="n">
        <v>236</v>
      </c>
      <c r="R141" s="298" t="n">
        <v>3879</v>
      </c>
      <c r="S141" s="298" t="n">
        <v>1258</v>
      </c>
      <c r="T141" s="298" t="n">
        <v>922</v>
      </c>
      <c r="U141" s="298" t="n">
        <v>16896</v>
      </c>
      <c r="V141" s="298" t="n">
        <v>3154</v>
      </c>
      <c r="W141" s="298" t="n">
        <v>19128</v>
      </c>
      <c r="X141" s="298" t="n">
        <v>27970</v>
      </c>
      <c r="Y141" s="298" t="n">
        <v>76756</v>
      </c>
      <c r="Z141" s="298" t="n">
        <v>32</v>
      </c>
      <c r="AA141" s="298" t="n">
        <v>220</v>
      </c>
      <c r="AB141" s="298" t="n">
        <v>1068</v>
      </c>
      <c r="AC141" s="298" t="n">
        <v>287</v>
      </c>
      <c r="AD141" s="298" t="n">
        <v>51812</v>
      </c>
      <c r="AE141" s="298" t="n">
        <v>2212</v>
      </c>
      <c r="AF141" s="298" t="n">
        <v>45969</v>
      </c>
      <c r="AG141" s="297" t="n">
        <f aca="false">B141+SUM(F141:AF141)</f>
        <v>4159210</v>
      </c>
    </row>
    <row r="142" customFormat="false" ht="12" hidden="false" customHeight="false" outlineLevel="0" collapsed="false">
      <c r="A142" s="236" t="n">
        <v>2021</v>
      </c>
      <c r="B142" s="298" t="n">
        <v>2470763</v>
      </c>
      <c r="C142" s="298" t="n">
        <v>1844705</v>
      </c>
      <c r="D142" s="298" t="n">
        <v>491412</v>
      </c>
      <c r="E142" s="298" t="n">
        <v>134647</v>
      </c>
      <c r="F142" s="298" t="n">
        <v>1738671</v>
      </c>
      <c r="G142" s="298" t="n">
        <v>63282</v>
      </c>
      <c r="H142" s="298" t="n">
        <v>2241</v>
      </c>
      <c r="I142" s="298" t="n">
        <v>18366</v>
      </c>
      <c r="J142" s="298" t="n">
        <v>38865</v>
      </c>
      <c r="K142" s="298" t="n">
        <v>385754</v>
      </c>
      <c r="L142" s="298" t="n">
        <v>275</v>
      </c>
      <c r="M142" s="298" t="n">
        <v>9823</v>
      </c>
      <c r="N142" s="298" t="n">
        <v>9447</v>
      </c>
      <c r="O142" s="298" t="n">
        <v>23273</v>
      </c>
      <c r="P142" s="298" t="n">
        <v>1121</v>
      </c>
      <c r="Q142" s="298" t="n">
        <v>3787</v>
      </c>
      <c r="R142" s="298" t="n">
        <v>7282</v>
      </c>
      <c r="S142" s="298" t="n">
        <v>8459</v>
      </c>
      <c r="T142" s="298" t="n">
        <v>3386</v>
      </c>
      <c r="U142" s="298" t="n">
        <v>13009</v>
      </c>
      <c r="V142" s="298" t="n">
        <v>2398</v>
      </c>
      <c r="W142" s="298" t="n">
        <v>4857</v>
      </c>
      <c r="X142" s="298" t="n">
        <v>8839</v>
      </c>
      <c r="Y142" s="298" t="n">
        <v>2114</v>
      </c>
      <c r="Z142" s="298" t="n">
        <v>1209</v>
      </c>
      <c r="AA142" s="298" t="n">
        <v>546</v>
      </c>
      <c r="AB142" s="298" t="n">
        <v>708</v>
      </c>
      <c r="AC142" s="298" t="n">
        <v>16789</v>
      </c>
      <c r="AD142" s="298" t="n">
        <v>81291</v>
      </c>
      <c r="AE142" s="298" t="n">
        <v>2209</v>
      </c>
      <c r="AF142" s="298" t="n">
        <v>39228</v>
      </c>
      <c r="AG142" s="297" t="n">
        <f aca="false">B142+SUM(F142:AF142)</f>
        <v>4957992</v>
      </c>
    </row>
    <row r="143" customFormat="false" ht="12" hidden="false" customHeight="false" outlineLevel="0" collapsed="false">
      <c r="A143" s="236" t="n">
        <v>2022</v>
      </c>
      <c r="B143" s="298" t="n">
        <v>4311920</v>
      </c>
      <c r="C143" s="298" t="n">
        <v>3316561</v>
      </c>
      <c r="D143" s="298" t="n">
        <v>612097</v>
      </c>
      <c r="E143" s="298" t="n">
        <v>383261</v>
      </c>
      <c r="F143" s="298" t="n">
        <v>2422874</v>
      </c>
      <c r="G143" s="298" t="n">
        <v>89360</v>
      </c>
      <c r="H143" s="298" t="n">
        <v>6376</v>
      </c>
      <c r="I143" s="298" t="n">
        <v>10469</v>
      </c>
      <c r="J143" s="298" t="n">
        <v>85423</v>
      </c>
      <c r="K143" s="298" t="n">
        <v>683726</v>
      </c>
      <c r="L143" s="298" t="n">
        <v>20078</v>
      </c>
      <c r="M143" s="298" t="n">
        <v>5272</v>
      </c>
      <c r="N143" s="298" t="n">
        <v>29396</v>
      </c>
      <c r="O143" s="298" t="n">
        <v>1935</v>
      </c>
      <c r="P143" s="298" t="n">
        <v>12792</v>
      </c>
      <c r="Q143" s="298" t="n">
        <v>701</v>
      </c>
      <c r="R143" s="298" t="n">
        <v>11297</v>
      </c>
      <c r="S143" s="298" t="n">
        <v>3898</v>
      </c>
      <c r="T143" s="298" t="n">
        <v>1989</v>
      </c>
      <c r="U143" s="298" t="n">
        <v>113743</v>
      </c>
      <c r="V143" s="298" t="n">
        <v>2132</v>
      </c>
      <c r="W143" s="298" t="n">
        <v>47513</v>
      </c>
      <c r="X143" s="298" t="n">
        <v>15746</v>
      </c>
      <c r="Y143" s="298" t="n">
        <v>34220</v>
      </c>
      <c r="Z143" s="298" t="n">
        <v>114</v>
      </c>
      <c r="AA143" s="298" t="n">
        <v>388</v>
      </c>
      <c r="AB143" s="298" t="n">
        <v>3696</v>
      </c>
      <c r="AC143" s="298" t="n">
        <v>22926</v>
      </c>
      <c r="AD143" s="298" t="n">
        <v>238414</v>
      </c>
      <c r="AE143" s="298" t="n">
        <v>23377</v>
      </c>
      <c r="AF143" s="298" t="n">
        <v>59480</v>
      </c>
      <c r="AG143" s="297" t="n">
        <f aca="false">B143+SUM(F143:AF143)</f>
        <v>8259255</v>
      </c>
    </row>
    <row r="144" customFormat="false" ht="12" hidden="false" customHeight="false" outlineLevel="0" collapsed="false">
      <c r="A144" s="236" t="n">
        <v>2023</v>
      </c>
      <c r="B144" s="298" t="n">
        <v>3963955</v>
      </c>
      <c r="C144" s="298" t="n">
        <v>2909487</v>
      </c>
      <c r="D144" s="298" t="n">
        <v>793514</v>
      </c>
      <c r="E144" s="298" t="n">
        <v>260953</v>
      </c>
      <c r="F144" s="298" t="n">
        <v>2790115</v>
      </c>
      <c r="G144" s="298" t="n">
        <v>77079</v>
      </c>
      <c r="H144" s="298" t="n">
        <v>5929</v>
      </c>
      <c r="I144" s="298" t="n">
        <v>520</v>
      </c>
      <c r="J144" s="298" t="n">
        <v>74301</v>
      </c>
      <c r="K144" s="298" t="n">
        <v>636116</v>
      </c>
      <c r="L144" s="298" t="n">
        <v>480</v>
      </c>
      <c r="M144" s="298" t="n">
        <v>51507</v>
      </c>
      <c r="N144" s="298" t="n">
        <v>16648</v>
      </c>
      <c r="O144" s="298" t="n">
        <v>4842</v>
      </c>
      <c r="P144" s="298" t="n">
        <v>2740</v>
      </c>
      <c r="Q144" s="298" t="n">
        <v>8196</v>
      </c>
      <c r="R144" s="298" t="n">
        <v>10585</v>
      </c>
      <c r="S144" s="298" t="n">
        <v>12014</v>
      </c>
      <c r="T144" s="298" t="n">
        <v>9222</v>
      </c>
      <c r="U144" s="298" t="n">
        <v>40294</v>
      </c>
      <c r="V144" s="298" t="n">
        <v>6389</v>
      </c>
      <c r="W144" s="298" t="n">
        <v>31614</v>
      </c>
      <c r="X144" s="298" t="n">
        <v>80835</v>
      </c>
      <c r="Y144" s="298" t="n">
        <v>17199</v>
      </c>
      <c r="Z144" s="298" t="n">
        <v>44</v>
      </c>
      <c r="AA144" s="298" t="n">
        <v>792</v>
      </c>
      <c r="AB144" s="298" t="n">
        <v>10845</v>
      </c>
      <c r="AC144" s="298" t="n">
        <v>6081</v>
      </c>
      <c r="AD144" s="298" t="n">
        <v>178423</v>
      </c>
      <c r="AE144" s="298" t="n">
        <v>8993</v>
      </c>
      <c r="AF144" s="298" t="n">
        <v>132322</v>
      </c>
      <c r="AG144" s="297" t="n">
        <f aca="false">B144+SUM(F144:AF144)</f>
        <v>8178080</v>
      </c>
    </row>
  </sheetData>
  <hyperlinks>
    <hyperlink ref="A2" location="Sommaire!A1" display="Retour au menu &quot;Fréquentation et films dans les salles de cinéma&quot;"/>
  </hyperlinks>
  <printOptions headings="false" gridLines="false" gridLinesSet="true" horizontalCentered="false" verticalCentered="false"/>
  <pageMargins left="0.590277777777778" right="0.590277777777778" top="0.590277777777778" bottom="0.59027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&amp;RFréquentation et films dans les salles de cinéma</oddFooter>
  </headerFooter>
  <rowBreaks count="1" manualBreakCount="1">
    <brk id="76" man="true" max="16383" min="0"/>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14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 zeroHeight="false" outlineLevelRow="0" outlineLevelCol="0"/>
  <cols>
    <col collapsed="false" customWidth="true" hidden="false" outlineLevel="0" max="1" min="1" style="269" width="8.71"/>
    <col collapsed="false" customWidth="true" hidden="false" outlineLevel="0" max="3" min="2" style="299" width="10"/>
    <col collapsed="false" customWidth="true" hidden="false" outlineLevel="0" max="8" min="4" style="299" width="10.86"/>
    <col collapsed="false" customWidth="true" hidden="false" outlineLevel="0" max="9" min="9" style="299" width="10.14"/>
    <col collapsed="false" customWidth="true" hidden="false" outlineLevel="0" max="10" min="10" style="299" width="7.86"/>
    <col collapsed="false" customWidth="true" hidden="false" outlineLevel="0" max="12" min="11" style="269" width="6.43"/>
    <col collapsed="false" customWidth="false" hidden="false" outlineLevel="0" max="16384" min="13" style="269" width="11.43"/>
  </cols>
  <sheetData>
    <row r="1" s="194" customFormat="true" ht="12.75" hidden="false" customHeight="false" outlineLevel="0" collapsed="false">
      <c r="B1" s="196"/>
      <c r="C1" s="196"/>
      <c r="D1" s="196"/>
      <c r="E1" s="196"/>
      <c r="F1" s="196"/>
      <c r="G1" s="196"/>
      <c r="H1" s="196"/>
      <c r="I1" s="196"/>
      <c r="J1" s="196"/>
      <c r="K1" s="195"/>
      <c r="L1" s="195"/>
    </row>
    <row r="2" s="200" customFormat="true" ht="12.75" hidden="false" customHeight="false" outlineLevel="0" collapsed="false">
      <c r="A2" s="197" t="s">
        <v>26</v>
      </c>
      <c r="B2" s="199"/>
      <c r="C2" s="199"/>
      <c r="D2" s="199"/>
      <c r="E2" s="199"/>
      <c r="F2" s="199"/>
      <c r="G2" s="199"/>
      <c r="H2" s="199"/>
      <c r="I2" s="199"/>
      <c r="J2" s="199"/>
      <c r="K2" s="198"/>
      <c r="L2" s="198"/>
    </row>
    <row r="3" s="194" customFormat="true" ht="12.75" hidden="false" customHeight="false" outlineLevel="0" collapsed="false">
      <c r="B3" s="196"/>
      <c r="C3" s="196"/>
      <c r="D3" s="196"/>
      <c r="E3" s="196"/>
      <c r="F3" s="196"/>
      <c r="G3" s="196"/>
      <c r="H3" s="196"/>
      <c r="I3" s="196"/>
      <c r="J3" s="196"/>
      <c r="K3" s="195"/>
      <c r="L3" s="195"/>
    </row>
    <row r="4" s="194" customFormat="true" ht="12.75" hidden="false" customHeight="false" outlineLevel="0" collapsed="false">
      <c r="B4" s="196"/>
      <c r="C4" s="196"/>
      <c r="D4" s="196"/>
      <c r="E4" s="196"/>
      <c r="F4" s="196"/>
      <c r="G4" s="196"/>
      <c r="H4" s="196"/>
      <c r="I4" s="196"/>
      <c r="J4" s="196"/>
      <c r="K4" s="195"/>
      <c r="L4" s="195"/>
    </row>
    <row r="5" s="194" customFormat="true" ht="12.75" hidden="false" customHeight="false" outlineLevel="0" collapsed="false">
      <c r="A5" s="300" t="s">
        <v>15</v>
      </c>
      <c r="B5" s="301"/>
      <c r="C5" s="301"/>
      <c r="D5" s="301"/>
      <c r="E5" s="301"/>
      <c r="F5" s="301"/>
      <c r="G5" s="301"/>
      <c r="H5" s="301"/>
      <c r="I5" s="301"/>
      <c r="J5" s="301"/>
    </row>
    <row r="6" customFormat="false" ht="3" hidden="false" customHeight="true" outlineLevel="0" collapsed="false"/>
    <row r="7" s="303" customFormat="true" ht="36" hidden="false" customHeight="false" outlineLevel="0" collapsed="false">
      <c r="A7" s="302" t="s">
        <v>142</v>
      </c>
      <c r="B7" s="208" t="s">
        <v>182</v>
      </c>
      <c r="C7" s="208" t="s">
        <v>183</v>
      </c>
      <c r="D7" s="208" t="s">
        <v>184</v>
      </c>
      <c r="E7" s="208" t="s">
        <v>185</v>
      </c>
      <c r="F7" s="208" t="s">
        <v>186</v>
      </c>
      <c r="G7" s="208" t="s">
        <v>187</v>
      </c>
      <c r="H7" s="208" t="s">
        <v>188</v>
      </c>
      <c r="I7" s="208" t="s">
        <v>189</v>
      </c>
      <c r="J7" s="205" t="s">
        <v>42</v>
      </c>
    </row>
    <row r="8" s="276" customFormat="true" ht="12" hidden="false" customHeight="false" outlineLevel="0" collapsed="false">
      <c r="A8" s="207" t="n">
        <v>1992</v>
      </c>
      <c r="B8" s="211" t="n">
        <v>2</v>
      </c>
      <c r="C8" s="211" t="n">
        <v>7</v>
      </c>
      <c r="D8" s="211" t="n">
        <v>19</v>
      </c>
      <c r="E8" s="211" t="n">
        <v>33</v>
      </c>
      <c r="F8" s="211" t="n">
        <v>47</v>
      </c>
      <c r="G8" s="211" t="n">
        <v>39</v>
      </c>
      <c r="H8" s="211" t="n">
        <v>54</v>
      </c>
      <c r="I8" s="211" t="n">
        <v>3751</v>
      </c>
      <c r="J8" s="304" t="n">
        <f aca="false">SUM(B8:I8)</f>
        <v>3952</v>
      </c>
      <c r="L8" s="238"/>
    </row>
    <row r="9" s="276" customFormat="true" ht="12" hidden="false" customHeight="false" outlineLevel="0" collapsed="false">
      <c r="A9" s="207" t="n">
        <v>1993</v>
      </c>
      <c r="B9" s="211" t="n">
        <v>4</v>
      </c>
      <c r="C9" s="211" t="n">
        <v>7</v>
      </c>
      <c r="D9" s="211" t="n">
        <v>24</v>
      </c>
      <c r="E9" s="211" t="n">
        <v>30</v>
      </c>
      <c r="F9" s="211" t="n">
        <v>46</v>
      </c>
      <c r="G9" s="211" t="n">
        <v>35</v>
      </c>
      <c r="H9" s="211" t="n">
        <v>63</v>
      </c>
      <c r="I9" s="211" t="n">
        <v>3857</v>
      </c>
      <c r="J9" s="304" t="n">
        <f aca="false">SUM(B9:I9)</f>
        <v>4066</v>
      </c>
      <c r="L9" s="238"/>
    </row>
    <row r="10" s="276" customFormat="true" ht="12" hidden="false" customHeight="false" outlineLevel="0" collapsed="false">
      <c r="A10" s="207" t="n">
        <v>1994</v>
      </c>
      <c r="B10" s="211" t="n">
        <v>3</v>
      </c>
      <c r="C10" s="211" t="n">
        <v>13</v>
      </c>
      <c r="D10" s="211" t="n">
        <v>16</v>
      </c>
      <c r="E10" s="211" t="n">
        <v>20</v>
      </c>
      <c r="F10" s="211" t="n">
        <v>50</v>
      </c>
      <c r="G10" s="211" t="n">
        <v>60</v>
      </c>
      <c r="H10" s="211" t="n">
        <v>51</v>
      </c>
      <c r="I10" s="211" t="n">
        <v>3978</v>
      </c>
      <c r="J10" s="304" t="n">
        <f aca="false">SUM(B10:I10)</f>
        <v>4191</v>
      </c>
      <c r="L10" s="238"/>
    </row>
    <row r="11" s="276" customFormat="true" ht="12" hidden="false" customHeight="false" outlineLevel="0" collapsed="false">
      <c r="A11" s="207" t="n">
        <v>1995</v>
      </c>
      <c r="B11" s="211" t="n">
        <v>3</v>
      </c>
      <c r="C11" s="211" t="n">
        <v>10</v>
      </c>
      <c r="D11" s="211" t="n">
        <v>23</v>
      </c>
      <c r="E11" s="211" t="n">
        <v>30</v>
      </c>
      <c r="F11" s="211" t="n">
        <v>46</v>
      </c>
      <c r="G11" s="211" t="n">
        <v>37</v>
      </c>
      <c r="H11" s="211" t="n">
        <v>55</v>
      </c>
      <c r="I11" s="211" t="n">
        <v>3729</v>
      </c>
      <c r="J11" s="304" t="n">
        <f aca="false">SUM(B11:I11)</f>
        <v>3933</v>
      </c>
      <c r="L11" s="238"/>
    </row>
    <row r="12" s="276" customFormat="true" ht="12" hidden="false" customHeight="false" outlineLevel="0" collapsed="false">
      <c r="A12" s="207" t="n">
        <v>1996</v>
      </c>
      <c r="B12" s="211" t="n">
        <v>5</v>
      </c>
      <c r="C12" s="211" t="n">
        <v>10</v>
      </c>
      <c r="D12" s="211" t="n">
        <v>19</v>
      </c>
      <c r="E12" s="211" t="n">
        <v>32</v>
      </c>
      <c r="F12" s="211" t="n">
        <v>50</v>
      </c>
      <c r="G12" s="211" t="n">
        <v>57</v>
      </c>
      <c r="H12" s="211" t="n">
        <v>53</v>
      </c>
      <c r="I12" s="211" t="n">
        <v>3546</v>
      </c>
      <c r="J12" s="304" t="n">
        <f aca="false">SUM(B12:I12)</f>
        <v>3772</v>
      </c>
      <c r="L12" s="238"/>
    </row>
    <row r="13" s="276" customFormat="true" ht="12" hidden="false" customHeight="false" outlineLevel="0" collapsed="false">
      <c r="A13" s="207" t="n">
        <v>1997</v>
      </c>
      <c r="B13" s="211" t="n">
        <v>5</v>
      </c>
      <c r="C13" s="211" t="n">
        <v>12</v>
      </c>
      <c r="D13" s="211" t="n">
        <v>24</v>
      </c>
      <c r="E13" s="211" t="n">
        <v>29</v>
      </c>
      <c r="F13" s="211" t="n">
        <v>51</v>
      </c>
      <c r="G13" s="211" t="n">
        <v>41</v>
      </c>
      <c r="H13" s="211" t="n">
        <v>51</v>
      </c>
      <c r="I13" s="211" t="n">
        <v>3897</v>
      </c>
      <c r="J13" s="304" t="n">
        <f aca="false">SUM(B13:I13)</f>
        <v>4110</v>
      </c>
      <c r="L13" s="238"/>
    </row>
    <row r="14" s="276" customFormat="true" ht="12" hidden="false" customHeight="false" outlineLevel="0" collapsed="false">
      <c r="A14" s="207" t="n">
        <v>1998</v>
      </c>
      <c r="B14" s="211" t="n">
        <v>6</v>
      </c>
      <c r="C14" s="211" t="n">
        <v>11</v>
      </c>
      <c r="D14" s="211" t="n">
        <v>23</v>
      </c>
      <c r="E14" s="211" t="n">
        <v>26</v>
      </c>
      <c r="F14" s="211" t="n">
        <v>50</v>
      </c>
      <c r="G14" s="211" t="n">
        <v>46</v>
      </c>
      <c r="H14" s="211" t="n">
        <v>69</v>
      </c>
      <c r="I14" s="211" t="n">
        <v>3722</v>
      </c>
      <c r="J14" s="304" t="n">
        <f aca="false">SUM(B14:I14)</f>
        <v>3953</v>
      </c>
      <c r="L14" s="238"/>
    </row>
    <row r="15" s="276" customFormat="true" ht="12" hidden="false" customHeight="false" outlineLevel="0" collapsed="false">
      <c r="A15" s="207" t="n">
        <v>1999</v>
      </c>
      <c r="B15" s="211" t="n">
        <v>5</v>
      </c>
      <c r="C15" s="211" t="n">
        <v>8</v>
      </c>
      <c r="D15" s="211" t="n">
        <v>24</v>
      </c>
      <c r="E15" s="211" t="n">
        <v>42</v>
      </c>
      <c r="F15" s="211" t="n">
        <v>47</v>
      </c>
      <c r="G15" s="211" t="n">
        <v>58</v>
      </c>
      <c r="H15" s="211" t="n">
        <v>61</v>
      </c>
      <c r="I15" s="211" t="n">
        <v>3903</v>
      </c>
      <c r="J15" s="304" t="n">
        <f aca="false">SUM(B15:I15)</f>
        <v>4148</v>
      </c>
      <c r="L15" s="238"/>
    </row>
    <row r="16" s="276" customFormat="true" ht="12" hidden="false" customHeight="false" outlineLevel="0" collapsed="false">
      <c r="A16" s="207" t="n">
        <v>2000</v>
      </c>
      <c r="B16" s="211" t="n">
        <v>5</v>
      </c>
      <c r="C16" s="211" t="n">
        <v>11</v>
      </c>
      <c r="D16" s="211" t="n">
        <v>22</v>
      </c>
      <c r="E16" s="211" t="n">
        <v>35</v>
      </c>
      <c r="F16" s="211" t="n">
        <v>66</v>
      </c>
      <c r="G16" s="211" t="n">
        <v>46</v>
      </c>
      <c r="H16" s="211" t="n">
        <v>74</v>
      </c>
      <c r="I16" s="211" t="n">
        <v>4114</v>
      </c>
      <c r="J16" s="304" t="n">
        <f aca="false">SUM(B16:I16)</f>
        <v>4373</v>
      </c>
      <c r="L16" s="238"/>
    </row>
    <row r="17" s="276" customFormat="true" ht="12" hidden="false" customHeight="false" outlineLevel="0" collapsed="false">
      <c r="A17" s="207" t="n">
        <v>2001</v>
      </c>
      <c r="B17" s="211" t="n">
        <v>5</v>
      </c>
      <c r="C17" s="211" t="n">
        <v>22</v>
      </c>
      <c r="D17" s="211" t="n">
        <v>23</v>
      </c>
      <c r="E17" s="211" t="n">
        <v>27</v>
      </c>
      <c r="F17" s="211" t="n">
        <v>67</v>
      </c>
      <c r="G17" s="211" t="n">
        <v>49</v>
      </c>
      <c r="H17" s="211" t="n">
        <v>86</v>
      </c>
      <c r="I17" s="211" t="n">
        <v>4170</v>
      </c>
      <c r="J17" s="304" t="n">
        <f aca="false">SUM(B17:I17)</f>
        <v>4449</v>
      </c>
      <c r="L17" s="238"/>
    </row>
    <row r="18" s="276" customFormat="true" ht="12" hidden="false" customHeight="false" outlineLevel="0" collapsed="false">
      <c r="A18" s="207" t="n">
        <v>2002</v>
      </c>
      <c r="B18" s="211" t="n">
        <v>7</v>
      </c>
      <c r="C18" s="211" t="n">
        <v>12</v>
      </c>
      <c r="D18" s="211" t="n">
        <v>27</v>
      </c>
      <c r="E18" s="211" t="n">
        <v>33</v>
      </c>
      <c r="F18" s="211" t="n">
        <v>66</v>
      </c>
      <c r="G18" s="211" t="n">
        <v>52</v>
      </c>
      <c r="H18" s="211" t="n">
        <v>63</v>
      </c>
      <c r="I18" s="211" t="n">
        <v>4186</v>
      </c>
      <c r="J18" s="304" t="n">
        <f aca="false">SUM(B18:I18)</f>
        <v>4446</v>
      </c>
      <c r="L18" s="238"/>
    </row>
    <row r="19" s="276" customFormat="true" ht="12" hidden="false" customHeight="false" outlineLevel="0" collapsed="false">
      <c r="A19" s="207" t="n">
        <v>2003</v>
      </c>
      <c r="B19" s="211" t="n">
        <v>4</v>
      </c>
      <c r="C19" s="211" t="n">
        <v>12</v>
      </c>
      <c r="D19" s="211" t="n">
        <v>31</v>
      </c>
      <c r="E19" s="211" t="n">
        <v>35</v>
      </c>
      <c r="F19" s="211" t="n">
        <v>66</v>
      </c>
      <c r="G19" s="211" t="n">
        <v>58</v>
      </c>
      <c r="H19" s="211" t="n">
        <v>78</v>
      </c>
      <c r="I19" s="211" t="n">
        <v>4202</v>
      </c>
      <c r="J19" s="304" t="n">
        <f aca="false">SUM(B19:I19)</f>
        <v>4486</v>
      </c>
      <c r="L19" s="238"/>
    </row>
    <row r="20" s="276" customFormat="true" ht="12" hidden="false" customHeight="false" outlineLevel="0" collapsed="false">
      <c r="A20" s="207" t="n">
        <v>2004</v>
      </c>
      <c r="B20" s="211" t="n">
        <v>6</v>
      </c>
      <c r="C20" s="211" t="n">
        <v>15</v>
      </c>
      <c r="D20" s="211" t="n">
        <v>30</v>
      </c>
      <c r="E20" s="211" t="n">
        <v>43</v>
      </c>
      <c r="F20" s="211" t="n">
        <v>71</v>
      </c>
      <c r="G20" s="211" t="n">
        <v>54</v>
      </c>
      <c r="H20" s="211" t="n">
        <v>61</v>
      </c>
      <c r="I20" s="211" t="n">
        <v>4320</v>
      </c>
      <c r="J20" s="304" t="n">
        <f aca="false">SUM(B20:I20)</f>
        <v>4600</v>
      </c>
      <c r="L20" s="238"/>
      <c r="M20" s="238"/>
    </row>
    <row r="21" s="276" customFormat="true" ht="12" hidden="false" customHeight="false" outlineLevel="0" collapsed="false">
      <c r="A21" s="207" t="n">
        <v>2005</v>
      </c>
      <c r="B21" s="211" t="n">
        <v>4</v>
      </c>
      <c r="C21" s="211" t="n">
        <v>14</v>
      </c>
      <c r="D21" s="211" t="n">
        <v>28</v>
      </c>
      <c r="E21" s="211" t="n">
        <v>43</v>
      </c>
      <c r="F21" s="211" t="n">
        <v>62</v>
      </c>
      <c r="G21" s="211" t="n">
        <v>69</v>
      </c>
      <c r="H21" s="211" t="n">
        <v>68</v>
      </c>
      <c r="I21" s="211" t="n">
        <v>4245</v>
      </c>
      <c r="J21" s="304" t="n">
        <f aca="false">SUM(B21:I21)</f>
        <v>4533</v>
      </c>
      <c r="L21" s="238"/>
      <c r="M21" s="238"/>
    </row>
    <row r="22" s="276" customFormat="true" ht="12" hidden="false" customHeight="false" outlineLevel="0" collapsed="false">
      <c r="A22" s="236" t="n">
        <v>2006</v>
      </c>
      <c r="B22" s="305" t="n">
        <v>6</v>
      </c>
      <c r="C22" s="305" t="n">
        <v>12</v>
      </c>
      <c r="D22" s="305" t="n">
        <v>25</v>
      </c>
      <c r="E22" s="305" t="n">
        <v>53</v>
      </c>
      <c r="F22" s="305" t="n">
        <v>72</v>
      </c>
      <c r="G22" s="305" t="n">
        <v>56</v>
      </c>
      <c r="H22" s="305" t="n">
        <v>76</v>
      </c>
      <c r="I22" s="305" t="n">
        <v>4658</v>
      </c>
      <c r="J22" s="304" t="n">
        <f aca="false">SUM(B22:I22)</f>
        <v>4958</v>
      </c>
      <c r="L22" s="238"/>
      <c r="M22" s="238"/>
    </row>
    <row r="23" s="276" customFormat="true" ht="12" hidden="false" customHeight="false" outlineLevel="0" collapsed="false">
      <c r="A23" s="236" t="n">
        <v>2007</v>
      </c>
      <c r="B23" s="305" t="n">
        <v>7</v>
      </c>
      <c r="C23" s="305" t="n">
        <v>7</v>
      </c>
      <c r="D23" s="305" t="n">
        <v>26</v>
      </c>
      <c r="E23" s="305" t="n">
        <v>37</v>
      </c>
      <c r="F23" s="305" t="n">
        <v>98</v>
      </c>
      <c r="G23" s="305" t="n">
        <v>72</v>
      </c>
      <c r="H23" s="305" t="n">
        <v>81</v>
      </c>
      <c r="I23" s="305" t="n">
        <v>4815</v>
      </c>
      <c r="J23" s="304" t="n">
        <f aca="false">SUM(B23:I23)</f>
        <v>5143</v>
      </c>
      <c r="L23" s="238"/>
      <c r="M23" s="238"/>
    </row>
    <row r="24" s="276" customFormat="true" ht="12" hidden="false" customHeight="false" outlineLevel="0" collapsed="false">
      <c r="A24" s="236" t="n">
        <v>2008</v>
      </c>
      <c r="B24" s="305" t="n">
        <v>4</v>
      </c>
      <c r="C24" s="305" t="n">
        <v>10</v>
      </c>
      <c r="D24" s="305" t="n">
        <v>32</v>
      </c>
      <c r="E24" s="305" t="n">
        <v>49</v>
      </c>
      <c r="F24" s="305" t="n">
        <v>73</v>
      </c>
      <c r="G24" s="305" t="n">
        <v>55</v>
      </c>
      <c r="H24" s="305" t="n">
        <v>86</v>
      </c>
      <c r="I24" s="305" t="n">
        <v>4913</v>
      </c>
      <c r="J24" s="304" t="n">
        <f aca="false">SUM(B24:I24)</f>
        <v>5222</v>
      </c>
      <c r="L24" s="238"/>
      <c r="M24" s="238"/>
    </row>
    <row r="25" s="276" customFormat="true" ht="12" hidden="false" customHeight="false" outlineLevel="0" collapsed="false">
      <c r="A25" s="236" t="n">
        <v>2009</v>
      </c>
      <c r="B25" s="305" t="n">
        <v>7</v>
      </c>
      <c r="C25" s="305" t="n">
        <v>14</v>
      </c>
      <c r="D25" s="305" t="n">
        <v>29</v>
      </c>
      <c r="E25" s="305" t="n">
        <v>50</v>
      </c>
      <c r="F25" s="305" t="n">
        <v>69</v>
      </c>
      <c r="G25" s="305" t="n">
        <v>75</v>
      </c>
      <c r="H25" s="305" t="n">
        <v>70</v>
      </c>
      <c r="I25" s="305" t="n">
        <v>5384</v>
      </c>
      <c r="J25" s="304" t="n">
        <f aca="false">SUM(B25:I25)</f>
        <v>5698</v>
      </c>
      <c r="L25" s="238"/>
      <c r="M25" s="238"/>
    </row>
    <row r="26" s="276" customFormat="true" ht="12" hidden="false" customHeight="false" outlineLevel="0" collapsed="false">
      <c r="A26" s="236" t="n">
        <v>2010</v>
      </c>
      <c r="B26" s="305" t="n">
        <v>7</v>
      </c>
      <c r="C26" s="305" t="n">
        <v>19</v>
      </c>
      <c r="D26" s="305" t="n">
        <v>25</v>
      </c>
      <c r="E26" s="305" t="n">
        <v>44</v>
      </c>
      <c r="F26" s="305" t="n">
        <v>75</v>
      </c>
      <c r="G26" s="305" t="n">
        <v>60</v>
      </c>
      <c r="H26" s="305" t="n">
        <v>76</v>
      </c>
      <c r="I26" s="305" t="n">
        <v>5644</v>
      </c>
      <c r="J26" s="304" t="n">
        <f aca="false">SUM(B26:I26)</f>
        <v>5950</v>
      </c>
      <c r="L26" s="238"/>
      <c r="M26" s="238"/>
    </row>
    <row r="27" s="276" customFormat="true" ht="12" hidden="false" customHeight="false" outlineLevel="0" collapsed="false">
      <c r="A27" s="236" t="n">
        <v>2011</v>
      </c>
      <c r="B27" s="305" t="n">
        <v>5</v>
      </c>
      <c r="C27" s="305" t="n">
        <v>15</v>
      </c>
      <c r="D27" s="305" t="n">
        <v>33</v>
      </c>
      <c r="E27" s="305" t="n">
        <v>58</v>
      </c>
      <c r="F27" s="305" t="n">
        <v>78</v>
      </c>
      <c r="G27" s="305" t="n">
        <v>58</v>
      </c>
      <c r="H27" s="305" t="n">
        <v>62</v>
      </c>
      <c r="I27" s="305" t="n">
        <v>6095</v>
      </c>
      <c r="J27" s="304" t="n">
        <f aca="false">SUM(B27:I27)</f>
        <v>6404</v>
      </c>
      <c r="L27" s="238"/>
      <c r="M27" s="238"/>
    </row>
    <row r="28" s="276" customFormat="true" ht="12" hidden="false" customHeight="false" outlineLevel="0" collapsed="false">
      <c r="A28" s="236" t="n">
        <v>2012</v>
      </c>
      <c r="B28" s="305" t="n">
        <v>7</v>
      </c>
      <c r="C28" s="305" t="n">
        <v>13</v>
      </c>
      <c r="D28" s="305" t="n">
        <v>33</v>
      </c>
      <c r="E28" s="305" t="n">
        <v>42</v>
      </c>
      <c r="F28" s="305" t="n">
        <v>80</v>
      </c>
      <c r="G28" s="305" t="n">
        <v>66</v>
      </c>
      <c r="H28" s="305" t="n">
        <v>84</v>
      </c>
      <c r="I28" s="305" t="n">
        <v>6336</v>
      </c>
      <c r="J28" s="304" t="n">
        <f aca="false">SUM(B28:I28)</f>
        <v>6661</v>
      </c>
      <c r="L28" s="238"/>
      <c r="M28" s="238"/>
    </row>
    <row r="29" s="276" customFormat="true" ht="12" hidden="false" customHeight="false" outlineLevel="0" collapsed="false">
      <c r="A29" s="236" t="n">
        <v>2013</v>
      </c>
      <c r="B29" s="305" t="n">
        <v>4</v>
      </c>
      <c r="C29" s="305" t="n">
        <v>15</v>
      </c>
      <c r="D29" s="305" t="n">
        <v>36</v>
      </c>
      <c r="E29" s="305" t="n">
        <v>38</v>
      </c>
      <c r="F29" s="305" t="n">
        <v>95</v>
      </c>
      <c r="G29" s="305" t="n">
        <v>74</v>
      </c>
      <c r="H29" s="305" t="n">
        <v>76</v>
      </c>
      <c r="I29" s="305" t="n">
        <v>6519</v>
      </c>
      <c r="J29" s="304" t="n">
        <f aca="false">SUM(B29:I29)</f>
        <v>6857</v>
      </c>
      <c r="L29" s="238"/>
      <c r="M29" s="238"/>
    </row>
    <row r="30" s="276" customFormat="true" ht="12" hidden="false" customHeight="false" outlineLevel="0" collapsed="false">
      <c r="A30" s="236" t="n">
        <v>2014</v>
      </c>
      <c r="B30" s="305" t="n">
        <v>4</v>
      </c>
      <c r="C30" s="305" t="n">
        <v>19</v>
      </c>
      <c r="D30" s="305" t="n">
        <v>34</v>
      </c>
      <c r="E30" s="305" t="n">
        <v>36</v>
      </c>
      <c r="F30" s="305" t="n">
        <v>90</v>
      </c>
      <c r="G30" s="305" t="n">
        <v>71</v>
      </c>
      <c r="H30" s="305" t="n">
        <v>77</v>
      </c>
      <c r="I30" s="305" t="n">
        <v>6730</v>
      </c>
      <c r="J30" s="304" t="n">
        <f aca="false">SUM(B30:I30)</f>
        <v>7061</v>
      </c>
      <c r="L30" s="238"/>
      <c r="M30" s="238"/>
    </row>
    <row r="31" s="276" customFormat="true" ht="12" hidden="false" customHeight="false" outlineLevel="0" collapsed="false">
      <c r="A31" s="236" t="n">
        <v>2015</v>
      </c>
      <c r="B31" s="305" t="n">
        <v>10</v>
      </c>
      <c r="C31" s="305" t="n">
        <v>14</v>
      </c>
      <c r="D31" s="305" t="n">
        <v>20</v>
      </c>
      <c r="E31" s="305" t="n">
        <v>53</v>
      </c>
      <c r="F31" s="305" t="n">
        <v>75</v>
      </c>
      <c r="G31" s="305" t="n">
        <v>67</v>
      </c>
      <c r="H31" s="305" t="n">
        <v>86</v>
      </c>
      <c r="I31" s="305" t="n">
        <v>7075</v>
      </c>
      <c r="J31" s="304" t="n">
        <f aca="false">SUM(B31:I31)</f>
        <v>7400</v>
      </c>
      <c r="L31" s="238"/>
      <c r="M31" s="238"/>
    </row>
    <row r="32" s="276" customFormat="true" ht="12" hidden="false" customHeight="false" outlineLevel="0" collapsed="false">
      <c r="A32" s="236" t="n">
        <v>2016</v>
      </c>
      <c r="B32" s="305" t="n">
        <v>3</v>
      </c>
      <c r="C32" s="305" t="n">
        <v>23</v>
      </c>
      <c r="D32" s="305" t="n">
        <v>27</v>
      </c>
      <c r="E32" s="305" t="n">
        <v>53</v>
      </c>
      <c r="F32" s="305" t="n">
        <v>76</v>
      </c>
      <c r="G32" s="305" t="n">
        <v>81</v>
      </c>
      <c r="H32" s="305" t="n">
        <v>82</v>
      </c>
      <c r="I32" s="305" t="n">
        <v>7457</v>
      </c>
      <c r="J32" s="304" t="n">
        <f aca="false">SUM(B32:I32)</f>
        <v>7802</v>
      </c>
      <c r="L32" s="238"/>
      <c r="M32" s="238"/>
    </row>
    <row r="33" s="276" customFormat="true" ht="12" hidden="false" customHeight="false" outlineLevel="0" collapsed="false">
      <c r="A33" s="236" t="n">
        <v>2017</v>
      </c>
      <c r="B33" s="305" t="n">
        <v>4</v>
      </c>
      <c r="C33" s="305" t="n">
        <v>20</v>
      </c>
      <c r="D33" s="305" t="n">
        <v>32</v>
      </c>
      <c r="E33" s="305" t="n">
        <v>38</v>
      </c>
      <c r="F33" s="305" t="n">
        <v>87</v>
      </c>
      <c r="G33" s="305" t="n">
        <v>71</v>
      </c>
      <c r="H33" s="305" t="n">
        <v>102</v>
      </c>
      <c r="I33" s="305" t="n">
        <v>7578</v>
      </c>
      <c r="J33" s="304" t="n">
        <f aca="false">SUM(B33:I33)</f>
        <v>7932</v>
      </c>
      <c r="L33" s="238"/>
      <c r="M33" s="238"/>
    </row>
    <row r="34" s="276" customFormat="true" ht="12" hidden="false" customHeight="false" outlineLevel="0" collapsed="false">
      <c r="A34" s="236" t="n">
        <v>2018</v>
      </c>
      <c r="B34" s="305" t="n">
        <v>5</v>
      </c>
      <c r="C34" s="305" t="n">
        <v>17</v>
      </c>
      <c r="D34" s="305" t="n">
        <v>20</v>
      </c>
      <c r="E34" s="305" t="n">
        <v>55</v>
      </c>
      <c r="F34" s="305" t="n">
        <v>81</v>
      </c>
      <c r="G34" s="305" t="n">
        <v>78</v>
      </c>
      <c r="H34" s="305" t="n">
        <v>78</v>
      </c>
      <c r="I34" s="305" t="n">
        <v>7779</v>
      </c>
      <c r="J34" s="304" t="n">
        <f aca="false">SUM(B34:I34)</f>
        <v>8113</v>
      </c>
      <c r="L34" s="238"/>
      <c r="M34" s="238"/>
    </row>
    <row r="35" s="276" customFormat="true" ht="12" hidden="false" customHeight="false" outlineLevel="0" collapsed="false">
      <c r="A35" s="236" t="n">
        <v>2019</v>
      </c>
      <c r="B35" s="305" t="n">
        <v>7</v>
      </c>
      <c r="C35" s="305" t="n">
        <v>15</v>
      </c>
      <c r="D35" s="305" t="n">
        <v>29</v>
      </c>
      <c r="E35" s="305" t="n">
        <v>49</v>
      </c>
      <c r="F35" s="305" t="n">
        <v>68</v>
      </c>
      <c r="G35" s="305" t="n">
        <v>81</v>
      </c>
      <c r="H35" s="305" t="n">
        <v>88</v>
      </c>
      <c r="I35" s="305" t="n">
        <v>7870</v>
      </c>
      <c r="J35" s="304" t="n">
        <f aca="false">SUM(B35:I35)</f>
        <v>8207</v>
      </c>
      <c r="L35" s="238"/>
      <c r="M35" s="238"/>
    </row>
    <row r="36" s="276" customFormat="true" ht="12" hidden="false" customHeight="false" outlineLevel="0" collapsed="false">
      <c r="A36" s="236" t="n">
        <v>2020</v>
      </c>
      <c r="B36" s="305" t="n">
        <v>0</v>
      </c>
      <c r="C36" s="305" t="n">
        <v>3</v>
      </c>
      <c r="D36" s="305" t="n">
        <v>10</v>
      </c>
      <c r="E36" s="305" t="n">
        <v>20</v>
      </c>
      <c r="F36" s="305" t="n">
        <v>43</v>
      </c>
      <c r="G36" s="305" t="n">
        <v>42</v>
      </c>
      <c r="H36" s="305" t="n">
        <v>43</v>
      </c>
      <c r="I36" s="305" t="n">
        <v>5579</v>
      </c>
      <c r="J36" s="304" t="n">
        <f aca="false">SUM(B36:I36)</f>
        <v>5740</v>
      </c>
      <c r="L36" s="238"/>
      <c r="M36" s="238"/>
    </row>
    <row r="37" s="276" customFormat="true" ht="12" hidden="false" customHeight="false" outlineLevel="0" collapsed="false">
      <c r="A37" s="236" t="n">
        <v>2021</v>
      </c>
      <c r="B37" s="305" t="n">
        <v>1</v>
      </c>
      <c r="C37" s="305" t="n">
        <v>5</v>
      </c>
      <c r="D37" s="305" t="n">
        <v>19</v>
      </c>
      <c r="E37" s="305" t="n">
        <v>18</v>
      </c>
      <c r="F37" s="305" t="n">
        <v>53</v>
      </c>
      <c r="G37" s="305" t="n">
        <v>39</v>
      </c>
      <c r="H37" s="305" t="n">
        <v>46</v>
      </c>
      <c r="I37" s="305" t="n">
        <v>6009</v>
      </c>
      <c r="J37" s="304" t="n">
        <f aca="false">SUM(B37:I37)</f>
        <v>6190</v>
      </c>
      <c r="L37" s="238"/>
      <c r="M37" s="238"/>
    </row>
    <row r="38" s="276" customFormat="true" ht="12" hidden="false" customHeight="false" outlineLevel="0" collapsed="false">
      <c r="A38" s="236" t="n">
        <v>2022</v>
      </c>
      <c r="B38" s="305" t="n">
        <v>2</v>
      </c>
      <c r="C38" s="305" t="n">
        <v>15</v>
      </c>
      <c r="D38" s="305" t="n">
        <v>12</v>
      </c>
      <c r="E38" s="305" t="n">
        <v>32</v>
      </c>
      <c r="F38" s="305" t="n">
        <v>80</v>
      </c>
      <c r="G38" s="305" t="n">
        <v>66</v>
      </c>
      <c r="H38" s="305" t="n">
        <v>87</v>
      </c>
      <c r="I38" s="305" t="n">
        <v>8296</v>
      </c>
      <c r="J38" s="304" t="n">
        <f aca="false">SUM(B38:I38)</f>
        <v>8590</v>
      </c>
      <c r="L38" s="238"/>
      <c r="M38" s="238"/>
    </row>
    <row r="39" s="276" customFormat="true" ht="12" hidden="false" customHeight="false" outlineLevel="0" collapsed="false">
      <c r="A39" s="236" t="n">
        <v>2023</v>
      </c>
      <c r="B39" s="305" t="n">
        <v>6</v>
      </c>
      <c r="C39" s="305" t="n">
        <v>10</v>
      </c>
      <c r="D39" s="305" t="n">
        <v>27</v>
      </c>
      <c r="E39" s="305" t="n">
        <v>39</v>
      </c>
      <c r="F39" s="305" t="n">
        <v>66</v>
      </c>
      <c r="G39" s="305" t="n">
        <v>75</v>
      </c>
      <c r="H39" s="305" t="n">
        <v>109</v>
      </c>
      <c r="I39" s="305" t="n">
        <v>8969</v>
      </c>
      <c r="J39" s="304" t="n">
        <f aca="false">SUM(B39:I39)</f>
        <v>9301</v>
      </c>
      <c r="L39" s="238"/>
      <c r="M39" s="238"/>
    </row>
    <row r="40" s="276" customFormat="true" ht="12" hidden="false" customHeight="false" outlineLevel="0" collapsed="false">
      <c r="B40" s="306"/>
      <c r="C40" s="306"/>
      <c r="D40" s="306"/>
      <c r="E40" s="306"/>
      <c r="F40" s="306"/>
      <c r="G40" s="306"/>
      <c r="H40" s="306"/>
      <c r="I40" s="306"/>
      <c r="J40" s="306"/>
    </row>
    <row r="41" s="276" customFormat="true" ht="12" hidden="false" customHeight="false" outlineLevel="0" collapsed="false">
      <c r="B41" s="306"/>
      <c r="C41" s="306"/>
      <c r="D41" s="306"/>
      <c r="E41" s="306"/>
      <c r="F41" s="306"/>
      <c r="G41" s="306"/>
      <c r="H41" s="306"/>
      <c r="I41" s="306"/>
      <c r="J41" s="306"/>
    </row>
    <row r="42" s="303" customFormat="true" ht="36" hidden="false" customHeight="false" outlineLevel="0" collapsed="false">
      <c r="A42" s="302" t="s">
        <v>147</v>
      </c>
      <c r="B42" s="208" t="s">
        <v>182</v>
      </c>
      <c r="C42" s="208" t="s">
        <v>183</v>
      </c>
      <c r="D42" s="208" t="s">
        <v>184</v>
      </c>
      <c r="E42" s="208" t="s">
        <v>185</v>
      </c>
      <c r="F42" s="208" t="s">
        <v>186</v>
      </c>
      <c r="G42" s="208" t="s">
        <v>187</v>
      </c>
      <c r="H42" s="208" t="s">
        <v>188</v>
      </c>
      <c r="I42" s="208" t="s">
        <v>189</v>
      </c>
      <c r="J42" s="205" t="s">
        <v>42</v>
      </c>
    </row>
    <row r="43" s="276" customFormat="true" ht="12" hidden="false" customHeight="false" outlineLevel="0" collapsed="false">
      <c r="A43" s="207" t="n">
        <v>1992</v>
      </c>
      <c r="B43" s="307" t="n">
        <v>8926109</v>
      </c>
      <c r="C43" s="307" t="n">
        <v>20632457</v>
      </c>
      <c r="D43" s="307" t="n">
        <v>27306497</v>
      </c>
      <c r="E43" s="307" t="n">
        <v>23520574</v>
      </c>
      <c r="F43" s="307" t="n">
        <v>15875230</v>
      </c>
      <c r="G43" s="307" t="n">
        <v>5664874</v>
      </c>
      <c r="H43" s="307" t="n">
        <v>3842087</v>
      </c>
      <c r="I43" s="307" t="n">
        <v>10227227</v>
      </c>
      <c r="J43" s="308" t="n">
        <f aca="false">SUM(B43:I43)</f>
        <v>115995055</v>
      </c>
    </row>
    <row r="44" s="276" customFormat="true" ht="12" hidden="false" customHeight="false" outlineLevel="0" collapsed="false">
      <c r="A44" s="207" t="n">
        <v>1993</v>
      </c>
      <c r="B44" s="307" t="n">
        <v>30762187</v>
      </c>
      <c r="C44" s="307" t="n">
        <v>17252594</v>
      </c>
      <c r="D44" s="307" t="n">
        <v>30757085</v>
      </c>
      <c r="E44" s="307" t="n">
        <v>21344699</v>
      </c>
      <c r="F44" s="307" t="n">
        <v>14254744</v>
      </c>
      <c r="G44" s="307" t="n">
        <v>5097533</v>
      </c>
      <c r="H44" s="307" t="n">
        <v>4130046</v>
      </c>
      <c r="I44" s="307" t="n">
        <v>9124853</v>
      </c>
      <c r="J44" s="308" t="n">
        <f aca="false">SUM(B44:I44)</f>
        <v>132723741</v>
      </c>
    </row>
    <row r="45" s="276" customFormat="true" ht="12" hidden="false" customHeight="false" outlineLevel="0" collapsed="false">
      <c r="A45" s="207" t="n">
        <v>1994</v>
      </c>
      <c r="B45" s="307" t="n">
        <v>17752506</v>
      </c>
      <c r="C45" s="307" t="n">
        <v>32120503</v>
      </c>
      <c r="D45" s="307" t="n">
        <v>23382357</v>
      </c>
      <c r="E45" s="307" t="n">
        <v>14650047</v>
      </c>
      <c r="F45" s="307" t="n">
        <v>15475133</v>
      </c>
      <c r="G45" s="307" t="n">
        <v>8407195</v>
      </c>
      <c r="H45" s="307" t="n">
        <v>3596877</v>
      </c>
      <c r="I45" s="307" t="n">
        <v>9034174</v>
      </c>
      <c r="J45" s="308" t="n">
        <f aca="false">SUM(B45:I45)</f>
        <v>124418792</v>
      </c>
    </row>
    <row r="46" s="276" customFormat="true" ht="12" hidden="false" customHeight="false" outlineLevel="0" collapsed="false">
      <c r="A46" s="207" t="n">
        <v>1995</v>
      </c>
      <c r="B46" s="307" t="n">
        <v>15822361</v>
      </c>
      <c r="C46" s="307" t="n">
        <v>27246520</v>
      </c>
      <c r="D46" s="307" t="n">
        <v>32809274</v>
      </c>
      <c r="E46" s="307" t="n">
        <v>21087725</v>
      </c>
      <c r="F46" s="307" t="n">
        <v>15846975</v>
      </c>
      <c r="G46" s="307" t="n">
        <v>5419619</v>
      </c>
      <c r="H46" s="307" t="n">
        <v>3921520</v>
      </c>
      <c r="I46" s="307" t="n">
        <v>8081482</v>
      </c>
      <c r="J46" s="308" t="n">
        <f aca="false">SUM(B46:I46)</f>
        <v>130235476</v>
      </c>
    </row>
    <row r="47" s="276" customFormat="true" ht="12" hidden="false" customHeight="false" outlineLevel="0" collapsed="false">
      <c r="A47" s="207" t="n">
        <v>1996</v>
      </c>
      <c r="B47" s="307" t="n">
        <v>24714831</v>
      </c>
      <c r="C47" s="307" t="n">
        <v>26920986</v>
      </c>
      <c r="D47" s="307" t="n">
        <v>27876107</v>
      </c>
      <c r="E47" s="307" t="n">
        <v>22200345</v>
      </c>
      <c r="F47" s="307" t="n">
        <v>16142784</v>
      </c>
      <c r="G47" s="307" t="n">
        <v>7981403</v>
      </c>
      <c r="H47" s="307" t="n">
        <v>3915421</v>
      </c>
      <c r="I47" s="307" t="n">
        <v>6988707</v>
      </c>
      <c r="J47" s="308" t="n">
        <f aca="false">SUM(B47:I47)</f>
        <v>136740584</v>
      </c>
    </row>
    <row r="48" s="276" customFormat="true" ht="12" hidden="false" customHeight="false" outlineLevel="0" collapsed="false">
      <c r="A48" s="207" t="n">
        <v>1997</v>
      </c>
      <c r="B48" s="307" t="n">
        <v>27216086</v>
      </c>
      <c r="C48" s="307" t="n">
        <v>31410076</v>
      </c>
      <c r="D48" s="307" t="n">
        <v>34207591</v>
      </c>
      <c r="E48" s="307" t="n">
        <v>21334212</v>
      </c>
      <c r="F48" s="307" t="n">
        <v>17127140</v>
      </c>
      <c r="G48" s="307" t="n">
        <v>6142750</v>
      </c>
      <c r="H48" s="307" t="n">
        <v>3723447</v>
      </c>
      <c r="I48" s="307" t="n">
        <v>8097732</v>
      </c>
      <c r="J48" s="308" t="n">
        <f aca="false">SUM(B48:I48)</f>
        <v>149259034</v>
      </c>
    </row>
    <row r="49" s="276" customFormat="true" ht="12" hidden="false" customHeight="false" outlineLevel="0" collapsed="false">
      <c r="A49" s="207" t="n">
        <v>1998</v>
      </c>
      <c r="B49" s="307" t="n">
        <v>53724822</v>
      </c>
      <c r="C49" s="307" t="n">
        <v>31826573</v>
      </c>
      <c r="D49" s="307" t="n">
        <v>29362329</v>
      </c>
      <c r="E49" s="307" t="n">
        <v>18780756</v>
      </c>
      <c r="F49" s="307" t="n">
        <v>17341965</v>
      </c>
      <c r="G49" s="307" t="n">
        <v>7028817</v>
      </c>
      <c r="H49" s="307" t="n">
        <v>5146388</v>
      </c>
      <c r="I49" s="307" t="n">
        <v>7390977</v>
      </c>
      <c r="J49" s="308" t="n">
        <f aca="false">SUM(B49:I49)</f>
        <v>170602627</v>
      </c>
    </row>
    <row r="50" s="217" customFormat="true" ht="12" hidden="false" customHeight="false" outlineLevel="0" collapsed="false">
      <c r="A50" s="207" t="n">
        <v>1999</v>
      </c>
      <c r="B50" s="307" t="n">
        <v>31972985</v>
      </c>
      <c r="C50" s="307" t="n">
        <v>22154643</v>
      </c>
      <c r="D50" s="307" t="n">
        <v>31615397</v>
      </c>
      <c r="E50" s="307" t="n">
        <v>32045317</v>
      </c>
      <c r="F50" s="307" t="n">
        <v>14857112</v>
      </c>
      <c r="G50" s="307" t="n">
        <v>8579370</v>
      </c>
      <c r="H50" s="307" t="n">
        <v>4371991</v>
      </c>
      <c r="I50" s="307" t="n">
        <v>8011352</v>
      </c>
      <c r="J50" s="308" t="n">
        <f aca="false">SUM(B50:I50)</f>
        <v>153608167</v>
      </c>
    </row>
    <row r="51" customFormat="false" ht="12" hidden="false" customHeight="false" outlineLevel="0" collapsed="false">
      <c r="A51" s="207" t="n">
        <v>2000</v>
      </c>
      <c r="B51" s="307" t="n">
        <v>31980252</v>
      </c>
      <c r="C51" s="307" t="n">
        <v>32431726</v>
      </c>
      <c r="D51" s="307" t="n">
        <v>33800422</v>
      </c>
      <c r="E51" s="307" t="n">
        <v>24140102</v>
      </c>
      <c r="F51" s="307" t="n">
        <v>22819145</v>
      </c>
      <c r="G51" s="307" t="n">
        <v>6621175</v>
      </c>
      <c r="H51" s="307" t="n">
        <v>5518975</v>
      </c>
      <c r="I51" s="307" t="n">
        <v>8445718</v>
      </c>
      <c r="J51" s="308" t="n">
        <f aca="false">SUM(B51:I51)</f>
        <v>165757515</v>
      </c>
    </row>
    <row r="52" customFormat="false" ht="12" hidden="false" customHeight="false" outlineLevel="0" collapsed="false">
      <c r="A52" s="207" t="n">
        <v>2001</v>
      </c>
      <c r="B52" s="307" t="n">
        <v>33098925</v>
      </c>
      <c r="C52" s="307" t="n">
        <v>60448458</v>
      </c>
      <c r="D52" s="307" t="n">
        <v>32904871</v>
      </c>
      <c r="E52" s="307" t="n">
        <v>18236153</v>
      </c>
      <c r="F52" s="307" t="n">
        <v>21255375</v>
      </c>
      <c r="G52" s="307" t="n">
        <v>6933005</v>
      </c>
      <c r="H52" s="307" t="n">
        <v>6202926</v>
      </c>
      <c r="I52" s="307" t="n">
        <v>8374620</v>
      </c>
      <c r="J52" s="308" t="n">
        <f aca="false">SUM(B52:I52)</f>
        <v>187454333</v>
      </c>
    </row>
    <row r="53" customFormat="false" ht="12" hidden="false" customHeight="false" outlineLevel="0" collapsed="false">
      <c r="A53" s="207" t="n">
        <v>2002</v>
      </c>
      <c r="B53" s="307" t="n">
        <v>47581103</v>
      </c>
      <c r="C53" s="307" t="n">
        <v>36126985</v>
      </c>
      <c r="D53" s="307" t="n">
        <v>36741952</v>
      </c>
      <c r="E53" s="307" t="n">
        <v>22928886</v>
      </c>
      <c r="F53" s="307" t="n">
        <v>20833315</v>
      </c>
      <c r="G53" s="307" t="n">
        <v>7348599</v>
      </c>
      <c r="H53" s="307" t="n">
        <v>4249156</v>
      </c>
      <c r="I53" s="307" t="n">
        <v>8599647</v>
      </c>
      <c r="J53" s="308" t="n">
        <f aca="false">SUM(B53:I53)</f>
        <v>184409643</v>
      </c>
    </row>
    <row r="54" customFormat="false" ht="12" hidden="false" customHeight="false" outlineLevel="0" collapsed="false">
      <c r="A54" s="207" t="n">
        <v>2003</v>
      </c>
      <c r="B54" s="307" t="n">
        <v>25063176</v>
      </c>
      <c r="C54" s="307" t="n">
        <v>36947006</v>
      </c>
      <c r="D54" s="307" t="n">
        <v>41887985</v>
      </c>
      <c r="E54" s="307" t="n">
        <v>24718111</v>
      </c>
      <c r="F54" s="307" t="n">
        <v>22640696</v>
      </c>
      <c r="G54" s="307" t="n">
        <v>8384356</v>
      </c>
      <c r="H54" s="307" t="n">
        <v>5493356</v>
      </c>
      <c r="I54" s="307" t="n">
        <v>8322585</v>
      </c>
      <c r="J54" s="308" t="n">
        <f aca="false">SUM(B54:I54)</f>
        <v>173457271</v>
      </c>
    </row>
    <row r="55" customFormat="false" ht="12" hidden="false" customHeight="false" outlineLevel="0" collapsed="false">
      <c r="A55" s="207" t="n">
        <v>2004</v>
      </c>
      <c r="B55" s="307" t="n">
        <v>37132402</v>
      </c>
      <c r="C55" s="307" t="n">
        <v>39642035</v>
      </c>
      <c r="D55" s="307" t="n">
        <v>42166521</v>
      </c>
      <c r="E55" s="307" t="n">
        <v>31211997</v>
      </c>
      <c r="F55" s="307" t="n">
        <v>23155245</v>
      </c>
      <c r="G55" s="307" t="n">
        <v>7701232</v>
      </c>
      <c r="H55" s="307" t="n">
        <v>4133096</v>
      </c>
      <c r="I55" s="307" t="n">
        <v>9413497</v>
      </c>
      <c r="J55" s="308" t="n">
        <f aca="false">SUM(B55:I55)</f>
        <v>194556025</v>
      </c>
    </row>
    <row r="56" customFormat="false" ht="12" hidden="false" customHeight="false" outlineLevel="0" collapsed="false">
      <c r="A56" s="207" t="n">
        <v>2005</v>
      </c>
      <c r="B56" s="307" t="n">
        <v>22910375</v>
      </c>
      <c r="C56" s="307" t="n">
        <v>37255002</v>
      </c>
      <c r="D56" s="307" t="n">
        <v>39064009</v>
      </c>
      <c r="E56" s="307" t="n">
        <v>30258379</v>
      </c>
      <c r="F56" s="307" t="n">
        <v>21450480</v>
      </c>
      <c r="G56" s="307" t="n">
        <v>10100979</v>
      </c>
      <c r="H56" s="307" t="n">
        <v>4681224</v>
      </c>
      <c r="I56" s="307" t="n">
        <v>8715857</v>
      </c>
      <c r="J56" s="308" t="n">
        <f aca="false">SUM(B56:I56)</f>
        <v>174436305</v>
      </c>
    </row>
    <row r="57" customFormat="false" ht="12" hidden="false" customHeight="false" outlineLevel="0" collapsed="false">
      <c r="A57" s="309" t="n">
        <v>2006</v>
      </c>
      <c r="B57" s="310" t="n">
        <v>37120896</v>
      </c>
      <c r="C57" s="310" t="n">
        <v>32495772</v>
      </c>
      <c r="D57" s="310" t="n">
        <v>34503065</v>
      </c>
      <c r="E57" s="310" t="n">
        <v>36856199</v>
      </c>
      <c r="F57" s="310" t="n">
        <v>24490611</v>
      </c>
      <c r="G57" s="310" t="n">
        <v>7811922</v>
      </c>
      <c r="H57" s="310" t="n">
        <v>5186893</v>
      </c>
      <c r="I57" s="310" t="n">
        <v>9056402</v>
      </c>
      <c r="J57" s="308" t="n">
        <f aca="false">SUM(B57:I57)</f>
        <v>187521760</v>
      </c>
    </row>
    <row r="58" customFormat="false" ht="12" hidden="false" customHeight="false" outlineLevel="0" collapsed="false">
      <c r="A58" s="309" t="n">
        <v>2007</v>
      </c>
      <c r="B58" s="310" t="n">
        <v>41160889</v>
      </c>
      <c r="C58" s="310" t="n">
        <v>17119218</v>
      </c>
      <c r="D58" s="310" t="n">
        <v>36407091</v>
      </c>
      <c r="E58" s="310" t="n">
        <v>26289688</v>
      </c>
      <c r="F58" s="310" t="n">
        <v>31159145</v>
      </c>
      <c r="G58" s="310" t="n">
        <v>10671311</v>
      </c>
      <c r="H58" s="310" t="n">
        <v>5682518</v>
      </c>
      <c r="I58" s="310" t="n">
        <v>8344125</v>
      </c>
      <c r="J58" s="308" t="n">
        <f aca="false">SUM(B58:I58)</f>
        <v>176833985</v>
      </c>
    </row>
    <row r="59" customFormat="false" ht="12" hidden="false" customHeight="false" outlineLevel="0" collapsed="false">
      <c r="A59" s="309" t="n">
        <v>2008</v>
      </c>
      <c r="B59" s="310" t="n">
        <v>35817285</v>
      </c>
      <c r="C59" s="310" t="n">
        <v>28175548</v>
      </c>
      <c r="D59" s="310" t="n">
        <v>42808636</v>
      </c>
      <c r="E59" s="310" t="n">
        <v>34446899</v>
      </c>
      <c r="F59" s="310" t="n">
        <v>24120573</v>
      </c>
      <c r="G59" s="310" t="n">
        <v>7736027</v>
      </c>
      <c r="H59" s="310" t="n">
        <v>6065983</v>
      </c>
      <c r="I59" s="310" t="n">
        <v>9349409</v>
      </c>
      <c r="J59" s="308" t="n">
        <f aca="false">SUM(B59:I59)</f>
        <v>188520360</v>
      </c>
    </row>
    <row r="60" customFormat="false" ht="12" hidden="false" customHeight="false" outlineLevel="0" collapsed="false">
      <c r="A60" s="309" t="n">
        <v>2009</v>
      </c>
      <c r="B60" s="310" t="n">
        <v>38881528</v>
      </c>
      <c r="C60" s="310" t="n">
        <v>38758061</v>
      </c>
      <c r="D60" s="310" t="n">
        <v>40745814</v>
      </c>
      <c r="E60" s="310" t="n">
        <v>35716702</v>
      </c>
      <c r="F60" s="310" t="n">
        <v>20891086</v>
      </c>
      <c r="G60" s="310" t="n">
        <v>10964553</v>
      </c>
      <c r="H60" s="310" t="n">
        <v>5038350</v>
      </c>
      <c r="I60" s="310" t="n">
        <v>8713035</v>
      </c>
      <c r="J60" s="308" t="n">
        <f aca="false">SUM(B60:I60)</f>
        <v>199709129</v>
      </c>
    </row>
    <row r="61" customFormat="false" ht="12" hidden="false" customHeight="false" outlineLevel="0" collapsed="false">
      <c r="A61" s="309" t="n">
        <v>2010</v>
      </c>
      <c r="B61" s="310" t="n">
        <v>37573456</v>
      </c>
      <c r="C61" s="310" t="n">
        <v>55939379</v>
      </c>
      <c r="D61" s="310" t="n">
        <v>33408158</v>
      </c>
      <c r="E61" s="310" t="n">
        <v>30026038</v>
      </c>
      <c r="F61" s="310" t="n">
        <v>24420438</v>
      </c>
      <c r="G61" s="310" t="n">
        <v>8577177</v>
      </c>
      <c r="H61" s="310" t="n">
        <v>5337438</v>
      </c>
      <c r="I61" s="310" t="n">
        <v>9826172</v>
      </c>
      <c r="J61" s="308" t="n">
        <f aca="false">SUM(B61:I61)</f>
        <v>205108256</v>
      </c>
    </row>
    <row r="62" customFormat="false" ht="12" hidden="false" customHeight="false" outlineLevel="0" collapsed="false">
      <c r="A62" s="309" t="n">
        <v>2011</v>
      </c>
      <c r="B62" s="310" t="n">
        <v>41324076</v>
      </c>
      <c r="C62" s="310" t="n">
        <v>41194353</v>
      </c>
      <c r="D62" s="310" t="n">
        <v>45562438</v>
      </c>
      <c r="E62" s="310" t="n">
        <v>40641046</v>
      </c>
      <c r="F62" s="310" t="n">
        <v>23720427</v>
      </c>
      <c r="G62" s="310" t="n">
        <v>8283047</v>
      </c>
      <c r="H62" s="310" t="n">
        <v>4304992</v>
      </c>
      <c r="I62" s="310" t="n">
        <v>9698189</v>
      </c>
      <c r="J62" s="308" t="n">
        <f aca="false">SUM(B62:I62)</f>
        <v>214728568</v>
      </c>
    </row>
    <row r="63" customFormat="false" ht="12" hidden="false" customHeight="false" outlineLevel="0" collapsed="false">
      <c r="A63" s="309" t="n">
        <v>2012</v>
      </c>
      <c r="B63" s="310" t="n">
        <v>36306415</v>
      </c>
      <c r="C63" s="310" t="n">
        <v>37308593</v>
      </c>
      <c r="D63" s="310" t="n">
        <v>47263394</v>
      </c>
      <c r="E63" s="310" t="n">
        <v>29103660</v>
      </c>
      <c r="F63" s="310" t="n">
        <v>26658123</v>
      </c>
      <c r="G63" s="310" t="n">
        <v>9265522</v>
      </c>
      <c r="H63" s="310" t="n">
        <v>5983068</v>
      </c>
      <c r="I63" s="310" t="n">
        <v>9168599</v>
      </c>
      <c r="J63" s="308" t="n">
        <f aca="false">SUM(B63:I63)</f>
        <v>201057374</v>
      </c>
    </row>
    <row r="64" customFormat="false" ht="12" hidden="false" customHeight="false" outlineLevel="0" collapsed="false">
      <c r="A64" s="309" t="n">
        <v>2013</v>
      </c>
      <c r="B64" s="310" t="n">
        <v>17354646</v>
      </c>
      <c r="C64" s="310" t="n">
        <v>40939020</v>
      </c>
      <c r="D64" s="310" t="n">
        <v>50988916</v>
      </c>
      <c r="E64" s="310" t="n">
        <v>26266938</v>
      </c>
      <c r="F64" s="310" t="n">
        <v>30252096</v>
      </c>
      <c r="G64" s="310" t="n">
        <v>10474415</v>
      </c>
      <c r="H64" s="310" t="n">
        <v>5375482</v>
      </c>
      <c r="I64" s="310" t="n">
        <v>9412221</v>
      </c>
      <c r="J64" s="308" t="n">
        <f aca="false">SUM(B64:I64)</f>
        <v>191063734</v>
      </c>
    </row>
    <row r="65" customFormat="false" ht="12" hidden="false" customHeight="false" outlineLevel="0" collapsed="false">
      <c r="A65" s="309" t="n">
        <v>2014</v>
      </c>
      <c r="B65" s="310" t="n">
        <v>26913309</v>
      </c>
      <c r="C65" s="310" t="n">
        <v>50969011</v>
      </c>
      <c r="D65" s="310" t="n">
        <v>47974334</v>
      </c>
      <c r="E65" s="310" t="n">
        <v>24669927</v>
      </c>
      <c r="F65" s="310" t="n">
        <v>29526953</v>
      </c>
      <c r="G65" s="310" t="n">
        <v>10369563</v>
      </c>
      <c r="H65" s="310" t="n">
        <v>5367131</v>
      </c>
      <c r="I65" s="310" t="n">
        <v>9895688</v>
      </c>
      <c r="J65" s="308" t="n">
        <f aca="false">SUM(B65:I65)</f>
        <v>205685916</v>
      </c>
    </row>
    <row r="66" customFormat="false" ht="12" hidden="false" customHeight="false" outlineLevel="0" collapsed="false">
      <c r="A66" s="309" t="n">
        <v>2015</v>
      </c>
      <c r="B66" s="310" t="n">
        <v>51172656</v>
      </c>
      <c r="C66" s="310" t="n">
        <v>37696345</v>
      </c>
      <c r="D66" s="310" t="n">
        <v>27350553</v>
      </c>
      <c r="E66" s="310" t="n">
        <v>37418305</v>
      </c>
      <c r="F66" s="310" t="n">
        <v>23266644</v>
      </c>
      <c r="G66" s="310" t="n">
        <v>9054385</v>
      </c>
      <c r="H66" s="310" t="n">
        <v>5972998</v>
      </c>
      <c r="I66" s="310" t="n">
        <v>10312234</v>
      </c>
      <c r="J66" s="308" t="n">
        <f aca="false">SUM(B66:I66)</f>
        <v>202244120</v>
      </c>
    </row>
    <row r="67" customFormat="false" ht="12" hidden="false" customHeight="false" outlineLevel="0" collapsed="false">
      <c r="A67" s="309" t="n">
        <v>2016</v>
      </c>
      <c r="B67" s="310" t="n">
        <v>13898882</v>
      </c>
      <c r="C67" s="310" t="n">
        <v>67408962</v>
      </c>
      <c r="D67" s="310" t="n">
        <v>39014231</v>
      </c>
      <c r="E67" s="310" t="n">
        <v>36507726</v>
      </c>
      <c r="F67" s="310" t="n">
        <v>24908596</v>
      </c>
      <c r="G67" s="310" t="n">
        <v>11431140</v>
      </c>
      <c r="H67" s="310" t="n">
        <v>5697929</v>
      </c>
      <c r="I67" s="310" t="n">
        <v>10852815</v>
      </c>
      <c r="J67" s="308" t="n">
        <f aca="false">SUM(B67:I67)</f>
        <v>209720281</v>
      </c>
    </row>
    <row r="68" customFormat="false" ht="12" hidden="false" customHeight="false" outlineLevel="0" collapsed="false">
      <c r="A68" s="309" t="n">
        <v>2017</v>
      </c>
      <c r="B68" s="310" t="n">
        <v>19749965</v>
      </c>
      <c r="C68" s="310" t="n">
        <v>59496919</v>
      </c>
      <c r="D68" s="310" t="n">
        <v>44943610</v>
      </c>
      <c r="E68" s="310" t="n">
        <v>26640222</v>
      </c>
      <c r="F68" s="310" t="n">
        <v>27168634</v>
      </c>
      <c r="G68" s="310" t="n">
        <v>10103835</v>
      </c>
      <c r="H68" s="310" t="n">
        <v>7345055</v>
      </c>
      <c r="I68" s="310" t="n">
        <v>10421409</v>
      </c>
      <c r="J68" s="308" t="n">
        <f aca="false">SUM(B68:I68)</f>
        <v>205869649</v>
      </c>
    </row>
    <row r="69" customFormat="false" ht="12" hidden="false" customHeight="false" outlineLevel="0" collapsed="false">
      <c r="A69" s="309" t="n">
        <v>2018</v>
      </c>
      <c r="B69" s="310" t="n">
        <v>26328355</v>
      </c>
      <c r="C69" s="310" t="n">
        <v>49115743</v>
      </c>
      <c r="D69" s="310" t="n">
        <v>29822817</v>
      </c>
      <c r="E69" s="310" t="n">
        <v>37596330</v>
      </c>
      <c r="F69" s="310" t="n">
        <v>25570691</v>
      </c>
      <c r="G69" s="310" t="n">
        <v>11230069</v>
      </c>
      <c r="H69" s="310" t="n">
        <v>5754906</v>
      </c>
      <c r="I69" s="310" t="n">
        <v>11769914</v>
      </c>
      <c r="J69" s="308" t="n">
        <f aca="false">SUM(B69:I69)</f>
        <v>197188825</v>
      </c>
    </row>
    <row r="70" customFormat="false" ht="12" hidden="false" customHeight="false" outlineLevel="0" collapsed="false">
      <c r="A70" s="309" t="n">
        <v>2019</v>
      </c>
      <c r="B70" s="310" t="n">
        <v>44609027</v>
      </c>
      <c r="C70" s="310" t="n">
        <v>38540919</v>
      </c>
      <c r="D70" s="310" t="n">
        <v>41205434</v>
      </c>
      <c r="E70" s="310" t="n">
        <v>35470174</v>
      </c>
      <c r="F70" s="310" t="n">
        <v>21204434</v>
      </c>
      <c r="G70" s="310" t="n">
        <v>11031501</v>
      </c>
      <c r="H70" s="310" t="n">
        <v>6398030</v>
      </c>
      <c r="I70" s="310" t="n">
        <v>10898875</v>
      </c>
      <c r="J70" s="308" t="n">
        <f aca="false">SUM(B70:I70)</f>
        <v>209358394</v>
      </c>
    </row>
    <row r="71" customFormat="false" ht="12" hidden="false" customHeight="false" outlineLevel="0" collapsed="false">
      <c r="A71" s="309" t="n">
        <v>2020</v>
      </c>
      <c r="B71" s="310" t="n">
        <v>0</v>
      </c>
      <c r="C71" s="310" t="n">
        <v>6691905</v>
      </c>
      <c r="D71" s="310" t="n">
        <v>12976582</v>
      </c>
      <c r="E71" s="310" t="n">
        <v>14612480</v>
      </c>
      <c r="F71" s="310" t="n">
        <v>13533396</v>
      </c>
      <c r="G71" s="310" t="n">
        <v>6013835</v>
      </c>
      <c r="H71" s="310" t="n">
        <v>3128229</v>
      </c>
      <c r="I71" s="310" t="n">
        <v>6806515</v>
      </c>
      <c r="J71" s="308" t="n">
        <f aca="false">SUM(B71:I71)</f>
        <v>63762942</v>
      </c>
    </row>
    <row r="72" customFormat="false" ht="12" hidden="false" customHeight="false" outlineLevel="0" collapsed="false">
      <c r="A72" s="309" t="n">
        <v>2021</v>
      </c>
      <c r="B72" s="310" t="n">
        <v>4710053</v>
      </c>
      <c r="C72" s="310" t="n">
        <v>14627751</v>
      </c>
      <c r="D72" s="310" t="n">
        <v>28704451</v>
      </c>
      <c r="E72" s="310" t="n">
        <v>12357248</v>
      </c>
      <c r="F72" s="310" t="n">
        <v>17119852</v>
      </c>
      <c r="G72" s="310" t="n">
        <v>6121197</v>
      </c>
      <c r="H72" s="310" t="n">
        <v>3361285</v>
      </c>
      <c r="I72" s="310" t="n">
        <v>6710332</v>
      </c>
      <c r="J72" s="308" t="n">
        <f aca="false">SUM(B72:I72)</f>
        <v>93712169</v>
      </c>
    </row>
    <row r="73" customFormat="false" ht="12" hidden="false" customHeight="false" outlineLevel="0" collapsed="false">
      <c r="A73" s="309" t="n">
        <v>2022</v>
      </c>
      <c r="B73" s="310" t="n">
        <v>14610043</v>
      </c>
      <c r="C73" s="310" t="n">
        <v>40964198</v>
      </c>
      <c r="D73" s="310" t="n">
        <v>16452220</v>
      </c>
      <c r="E73" s="310" t="n">
        <v>22222376</v>
      </c>
      <c r="F73" s="310" t="n">
        <v>27212757</v>
      </c>
      <c r="G73" s="310" t="n">
        <v>9259416</v>
      </c>
      <c r="H73" s="310" t="n">
        <v>6205613</v>
      </c>
      <c r="I73" s="310" t="n">
        <v>11615395</v>
      </c>
      <c r="J73" s="308" t="n">
        <f aca="false">SUM(B73:I73)</f>
        <v>148542018</v>
      </c>
    </row>
    <row r="74" customFormat="false" ht="12" hidden="false" customHeight="false" outlineLevel="0" collapsed="false">
      <c r="A74" s="309" t="n">
        <v>2023</v>
      </c>
      <c r="B74" s="310" t="n">
        <v>31973057</v>
      </c>
      <c r="C74" s="310" t="n">
        <v>27066875</v>
      </c>
      <c r="D74" s="310" t="n">
        <v>37392787</v>
      </c>
      <c r="E74" s="310" t="n">
        <v>28670765</v>
      </c>
      <c r="F74" s="310" t="n">
        <v>20404497</v>
      </c>
      <c r="G74" s="310" t="n">
        <v>10735252</v>
      </c>
      <c r="H74" s="310" t="n">
        <v>7709925</v>
      </c>
      <c r="I74" s="310" t="n">
        <v>12453767</v>
      </c>
      <c r="J74" s="308" t="n">
        <f aca="false">SUM(B74:I74)</f>
        <v>176406925</v>
      </c>
    </row>
    <row r="77" s="303" customFormat="true" ht="36" hidden="false" customHeight="false" outlineLevel="0" collapsed="false">
      <c r="A77" s="302" t="s">
        <v>190</v>
      </c>
      <c r="B77" s="208" t="s">
        <v>182</v>
      </c>
      <c r="C77" s="208" t="s">
        <v>183</v>
      </c>
      <c r="D77" s="208" t="s">
        <v>184</v>
      </c>
      <c r="E77" s="208" t="s">
        <v>185</v>
      </c>
      <c r="F77" s="208" t="s">
        <v>186</v>
      </c>
      <c r="G77" s="208" t="s">
        <v>187</v>
      </c>
      <c r="H77" s="208" t="s">
        <v>188</v>
      </c>
      <c r="I77" s="208" t="s">
        <v>189</v>
      </c>
      <c r="J77" s="205" t="s">
        <v>42</v>
      </c>
    </row>
    <row r="78" s="276" customFormat="true" ht="12" hidden="false" customHeight="false" outlineLevel="0" collapsed="false">
      <c r="A78" s="207" t="n">
        <v>1992</v>
      </c>
      <c r="B78" s="307" t="n">
        <v>48601619.56</v>
      </c>
      <c r="C78" s="307" t="n">
        <v>108649032.68</v>
      </c>
      <c r="D78" s="307" t="n">
        <v>144321389</v>
      </c>
      <c r="E78" s="307" t="n">
        <v>124437507.09</v>
      </c>
      <c r="F78" s="307" t="n">
        <v>82075168.47</v>
      </c>
      <c r="G78" s="307" t="n">
        <v>29127365.54</v>
      </c>
      <c r="H78" s="307" t="n">
        <v>19133581.09</v>
      </c>
      <c r="I78" s="307" t="n">
        <v>44478018.6</v>
      </c>
      <c r="J78" s="308" t="n">
        <f aca="false">SUM(B78:I78)</f>
        <v>600823682.03</v>
      </c>
    </row>
    <row r="79" s="276" customFormat="true" ht="12" hidden="false" customHeight="false" outlineLevel="0" collapsed="false">
      <c r="A79" s="207" t="n">
        <v>1993</v>
      </c>
      <c r="B79" s="307" t="n">
        <v>161851196.74</v>
      </c>
      <c r="C79" s="307" t="n">
        <v>91456063.58</v>
      </c>
      <c r="D79" s="307" t="n">
        <v>161125209.54</v>
      </c>
      <c r="E79" s="307" t="n">
        <v>111673281.49</v>
      </c>
      <c r="F79" s="307" t="n">
        <v>75998750.28</v>
      </c>
      <c r="G79" s="307" t="n">
        <v>26521624.29</v>
      </c>
      <c r="H79" s="307" t="n">
        <v>20543549.32</v>
      </c>
      <c r="I79" s="307" t="n">
        <v>39750635.09</v>
      </c>
      <c r="J79" s="308" t="n">
        <f aca="false">SUM(B79:I79)</f>
        <v>688920310.33</v>
      </c>
    </row>
    <row r="80" s="276" customFormat="true" ht="12" hidden="false" customHeight="false" outlineLevel="0" collapsed="false">
      <c r="A80" s="207" t="n">
        <v>1994</v>
      </c>
      <c r="B80" s="307" t="n">
        <v>93085600.66</v>
      </c>
      <c r="C80" s="307" t="n">
        <v>171846621.61</v>
      </c>
      <c r="D80" s="307" t="n">
        <v>125888325.17</v>
      </c>
      <c r="E80" s="307" t="n">
        <v>78652593.4</v>
      </c>
      <c r="F80" s="307" t="n">
        <v>82174673.82</v>
      </c>
      <c r="G80" s="307" t="n">
        <v>43832515.13</v>
      </c>
      <c r="H80" s="307" t="n">
        <v>17443749.93</v>
      </c>
      <c r="I80" s="307" t="n">
        <v>40595091.2</v>
      </c>
      <c r="J80" s="308" t="n">
        <f aca="false">SUM(B80:I80)</f>
        <v>653519170.92</v>
      </c>
    </row>
    <row r="81" s="276" customFormat="true" ht="12" hidden="false" customHeight="false" outlineLevel="0" collapsed="false">
      <c r="A81" s="207" t="n">
        <v>1995</v>
      </c>
      <c r="B81" s="307" t="n">
        <v>82898695.84</v>
      </c>
      <c r="C81" s="307" t="n">
        <v>145513247.97</v>
      </c>
      <c r="D81" s="307" t="n">
        <v>179837954.2</v>
      </c>
      <c r="E81" s="307" t="n">
        <v>112026982.59</v>
      </c>
      <c r="F81" s="307" t="n">
        <v>86190706.02</v>
      </c>
      <c r="G81" s="307" t="n">
        <v>28712917.05</v>
      </c>
      <c r="H81" s="307" t="n">
        <v>18906588.79</v>
      </c>
      <c r="I81" s="307" t="n">
        <v>36039432.6</v>
      </c>
      <c r="J81" s="308" t="n">
        <f aca="false">SUM(B81:I81)</f>
        <v>690126525.06</v>
      </c>
    </row>
    <row r="82" s="276" customFormat="true" ht="12" hidden="false" customHeight="false" outlineLevel="0" collapsed="false">
      <c r="A82" s="207" t="n">
        <v>1996</v>
      </c>
      <c r="B82" s="307" t="n">
        <v>133524549.79</v>
      </c>
      <c r="C82" s="307" t="n">
        <v>144196712.63</v>
      </c>
      <c r="D82" s="307" t="n">
        <v>151672322.84</v>
      </c>
      <c r="E82" s="307" t="n">
        <v>119876910.27</v>
      </c>
      <c r="F82" s="307" t="n">
        <v>86353091.24</v>
      </c>
      <c r="G82" s="307" t="n">
        <v>40821659.04</v>
      </c>
      <c r="H82" s="307" t="n">
        <v>18917620.12</v>
      </c>
      <c r="I82" s="307" t="n">
        <v>30615504.75</v>
      </c>
      <c r="J82" s="308" t="n">
        <f aca="false">SUM(B82:I82)</f>
        <v>725978370.68</v>
      </c>
    </row>
    <row r="83" s="276" customFormat="true" ht="12" hidden="false" customHeight="false" outlineLevel="0" collapsed="false">
      <c r="A83" s="207" t="n">
        <v>1997</v>
      </c>
      <c r="B83" s="307" t="n">
        <v>146160766.73</v>
      </c>
      <c r="C83" s="307" t="n">
        <v>172165308.21</v>
      </c>
      <c r="D83" s="307" t="n">
        <v>181338234.81</v>
      </c>
      <c r="E83" s="307" t="n">
        <v>114252848.18</v>
      </c>
      <c r="F83" s="307" t="n">
        <v>91734537.32</v>
      </c>
      <c r="G83" s="307" t="n">
        <v>31849477.88</v>
      </c>
      <c r="H83" s="307" t="n">
        <v>18053547.11</v>
      </c>
      <c r="I83" s="307" t="n">
        <v>34616350.99</v>
      </c>
      <c r="J83" s="308" t="n">
        <f aca="false">SUM(B83:I83)</f>
        <v>790171071.23</v>
      </c>
    </row>
    <row r="84" s="276" customFormat="true" ht="12" hidden="false" customHeight="false" outlineLevel="0" collapsed="false">
      <c r="A84" s="207" t="n">
        <v>1998</v>
      </c>
      <c r="B84" s="307" t="n">
        <v>296293990.7</v>
      </c>
      <c r="C84" s="307" t="n">
        <v>174186535.61</v>
      </c>
      <c r="D84" s="307" t="n">
        <v>159473458.6</v>
      </c>
      <c r="E84" s="307" t="n">
        <v>102102150.37</v>
      </c>
      <c r="F84" s="307" t="n">
        <v>92862494.16</v>
      </c>
      <c r="G84" s="307" t="n">
        <v>35942665.59</v>
      </c>
      <c r="H84" s="307" t="n">
        <v>24514895.23</v>
      </c>
      <c r="I84" s="307" t="n">
        <v>31649824.95</v>
      </c>
      <c r="J84" s="308" t="n">
        <f aca="false">SUM(B84:I84)</f>
        <v>917026015.21</v>
      </c>
    </row>
    <row r="85" s="217" customFormat="true" ht="12" hidden="false" customHeight="false" outlineLevel="0" collapsed="false">
      <c r="A85" s="207" t="n">
        <v>1999</v>
      </c>
      <c r="B85" s="307" t="n">
        <v>174897769.35</v>
      </c>
      <c r="C85" s="307" t="n">
        <v>112552283.83</v>
      </c>
      <c r="D85" s="307" t="n">
        <v>174182492.48</v>
      </c>
      <c r="E85" s="307" t="n">
        <v>177790916.69</v>
      </c>
      <c r="F85" s="307" t="n">
        <v>81744786.17</v>
      </c>
      <c r="G85" s="307" t="n">
        <v>44435213.56</v>
      </c>
      <c r="H85" s="307" t="n">
        <v>22325615.82</v>
      </c>
      <c r="I85" s="307" t="n">
        <v>36036860.87</v>
      </c>
      <c r="J85" s="308" t="n">
        <f aca="false">SUM(B85:I85)</f>
        <v>823965938.77</v>
      </c>
    </row>
    <row r="86" customFormat="false" ht="12" hidden="false" customHeight="false" outlineLevel="0" collapsed="false">
      <c r="A86" s="207" t="n">
        <v>2000</v>
      </c>
      <c r="B86" s="307" t="n">
        <v>174273315.9</v>
      </c>
      <c r="C86" s="307" t="n">
        <v>180827082.35</v>
      </c>
      <c r="D86" s="307" t="n">
        <v>184448327.7</v>
      </c>
      <c r="E86" s="307" t="n">
        <v>133818932.91</v>
      </c>
      <c r="F86" s="307" t="n">
        <v>124516498.56</v>
      </c>
      <c r="G86" s="307" t="n">
        <v>32522800.14</v>
      </c>
      <c r="H86" s="307" t="n">
        <v>26119534.11</v>
      </c>
      <c r="I86" s="307" t="n">
        <v>37424653.74</v>
      </c>
      <c r="J86" s="308" t="n">
        <f aca="false">SUM(B86:I86)</f>
        <v>893951145.41</v>
      </c>
    </row>
    <row r="87" customFormat="false" ht="12" hidden="false" customHeight="false" outlineLevel="0" collapsed="false">
      <c r="A87" s="207" t="n">
        <v>2001</v>
      </c>
      <c r="B87" s="307" t="n">
        <v>185259915.43</v>
      </c>
      <c r="C87" s="307" t="n">
        <v>334759727.96</v>
      </c>
      <c r="D87" s="307" t="n">
        <v>182573115.77</v>
      </c>
      <c r="E87" s="307" t="n">
        <v>101443518.25</v>
      </c>
      <c r="F87" s="307" t="n">
        <v>116005676.73</v>
      </c>
      <c r="G87" s="307" t="n">
        <v>35291840.26</v>
      </c>
      <c r="H87" s="307" t="n">
        <v>30068299.81</v>
      </c>
      <c r="I87" s="307" t="n">
        <v>35605345.29</v>
      </c>
      <c r="J87" s="308" t="n">
        <f aca="false">SUM(B87:I87)</f>
        <v>1021007439.5</v>
      </c>
    </row>
    <row r="88" customFormat="false" ht="12" hidden="false" customHeight="false" outlineLevel="0" collapsed="false">
      <c r="A88" s="207" t="n">
        <v>2002</v>
      </c>
      <c r="B88" s="307" t="n">
        <v>270624203.49</v>
      </c>
      <c r="C88" s="307" t="n">
        <v>205371866.44</v>
      </c>
      <c r="D88" s="307" t="n">
        <v>206083022.86</v>
      </c>
      <c r="E88" s="307" t="n">
        <v>132487102.44</v>
      </c>
      <c r="F88" s="307" t="n">
        <v>116893935.86</v>
      </c>
      <c r="G88" s="307" t="n">
        <v>39515358.97</v>
      </c>
      <c r="H88" s="307" t="n">
        <v>21453519.75</v>
      </c>
      <c r="I88" s="307" t="n">
        <v>37579856.62</v>
      </c>
      <c r="J88" s="308" t="n">
        <f aca="false">SUM(B88:I88)</f>
        <v>1030008866.43</v>
      </c>
    </row>
    <row r="89" customFormat="false" ht="12" hidden="false" customHeight="false" outlineLevel="0" collapsed="false">
      <c r="A89" s="207" t="n">
        <v>2003</v>
      </c>
      <c r="B89" s="307" t="n">
        <v>146887695.72</v>
      </c>
      <c r="C89" s="307" t="n">
        <v>218663750.82</v>
      </c>
      <c r="D89" s="307" t="n">
        <v>247888887.06</v>
      </c>
      <c r="E89" s="307" t="n">
        <v>143471354.22</v>
      </c>
      <c r="F89" s="307" t="n">
        <v>126991737.36</v>
      </c>
      <c r="G89" s="307" t="n">
        <v>46564817.45</v>
      </c>
      <c r="H89" s="307" t="n">
        <v>29119334.29</v>
      </c>
      <c r="I89" s="307" t="n">
        <v>36518739.75</v>
      </c>
      <c r="J89" s="308" t="n">
        <f aca="false">SUM(B89:I89)</f>
        <v>996106316.67</v>
      </c>
    </row>
    <row r="90" customFormat="false" ht="12" hidden="false" customHeight="false" outlineLevel="0" collapsed="false">
      <c r="A90" s="207" t="n">
        <v>2004</v>
      </c>
      <c r="B90" s="307" t="n">
        <v>216595771.98</v>
      </c>
      <c r="C90" s="307" t="n">
        <v>238148920.01</v>
      </c>
      <c r="D90" s="307" t="n">
        <v>250407329.82</v>
      </c>
      <c r="E90" s="307" t="n">
        <v>186305657.22</v>
      </c>
      <c r="F90" s="307" t="n">
        <v>135253375.21</v>
      </c>
      <c r="G90" s="307" t="n">
        <v>43730356.54</v>
      </c>
      <c r="H90" s="307" t="n">
        <v>21023830.36</v>
      </c>
      <c r="I90" s="307" t="n">
        <v>42824283.72</v>
      </c>
      <c r="J90" s="308" t="n">
        <f aca="false">SUM(B90:I90)</f>
        <v>1134289524.86</v>
      </c>
    </row>
    <row r="91" customFormat="false" ht="12" hidden="false" customHeight="false" outlineLevel="0" collapsed="false">
      <c r="A91" s="207" t="n">
        <v>2005</v>
      </c>
      <c r="B91" s="307" t="n">
        <v>138210113.12</v>
      </c>
      <c r="C91" s="307" t="n">
        <v>224125469.94</v>
      </c>
      <c r="D91" s="307" t="n">
        <v>232532719.16</v>
      </c>
      <c r="E91" s="307" t="n">
        <v>184203706.28</v>
      </c>
      <c r="F91" s="307" t="n">
        <v>127741251.67</v>
      </c>
      <c r="G91" s="307" t="n">
        <v>56590133.83</v>
      </c>
      <c r="H91" s="307" t="n">
        <v>23497735.07</v>
      </c>
      <c r="I91" s="307" t="n">
        <v>39588087.89</v>
      </c>
      <c r="J91" s="308" t="n">
        <f aca="false">SUM(B91:I91)</f>
        <v>1026489216.96</v>
      </c>
    </row>
    <row r="92" customFormat="false" ht="12" hidden="false" customHeight="false" outlineLevel="0" collapsed="false">
      <c r="A92" s="309" t="n">
        <v>2006</v>
      </c>
      <c r="B92" s="310" t="n">
        <v>227107262.87</v>
      </c>
      <c r="C92" s="310" t="n">
        <v>201196102.12</v>
      </c>
      <c r="D92" s="310" t="n">
        <v>207798768.58</v>
      </c>
      <c r="E92" s="310" t="n">
        <v>221683742.14</v>
      </c>
      <c r="F92" s="310" t="n">
        <v>145228686.29</v>
      </c>
      <c r="G92" s="310" t="n">
        <v>44550837.36</v>
      </c>
      <c r="H92" s="310" t="n">
        <v>26950412.83</v>
      </c>
      <c r="I92" s="310" t="n">
        <v>40921838.32</v>
      </c>
      <c r="J92" s="308" t="n">
        <f aca="false">SUM(B92:I92)</f>
        <v>1115437650.51</v>
      </c>
    </row>
    <row r="93" customFormat="false" ht="12" hidden="false" customHeight="false" outlineLevel="0" collapsed="false">
      <c r="A93" s="309" t="n">
        <v>2007</v>
      </c>
      <c r="B93" s="310" t="n">
        <v>249824063.93</v>
      </c>
      <c r="C93" s="310" t="n">
        <v>104935615.06</v>
      </c>
      <c r="D93" s="310" t="n">
        <v>224231906.07</v>
      </c>
      <c r="E93" s="310" t="n">
        <v>160959715.04</v>
      </c>
      <c r="F93" s="310" t="n">
        <v>186038383.59</v>
      </c>
      <c r="G93" s="310" t="n">
        <v>62197535.56</v>
      </c>
      <c r="H93" s="310" t="n">
        <v>28728690.6</v>
      </c>
      <c r="I93" s="310" t="n">
        <v>37435570.66</v>
      </c>
      <c r="J93" s="308" t="n">
        <f aca="false">SUM(B93:I93)</f>
        <v>1054351480.51</v>
      </c>
    </row>
    <row r="94" customFormat="false" ht="12" hidden="false" customHeight="false" outlineLevel="0" collapsed="false">
      <c r="A94" s="309" t="n">
        <v>2008</v>
      </c>
      <c r="B94" s="310" t="n">
        <v>219056008.83</v>
      </c>
      <c r="C94" s="310" t="n">
        <v>175556233.3</v>
      </c>
      <c r="D94" s="310" t="n">
        <v>266549266.39</v>
      </c>
      <c r="E94" s="310" t="n">
        <v>210603357.72</v>
      </c>
      <c r="F94" s="310" t="n">
        <v>143774397.59</v>
      </c>
      <c r="G94" s="310" t="n">
        <v>45426696.75</v>
      </c>
      <c r="H94" s="310" t="n">
        <v>31143766.08</v>
      </c>
      <c r="I94" s="310" t="n">
        <v>42318323.56</v>
      </c>
      <c r="J94" s="308" t="n">
        <f aca="false">SUM(B94:I94)</f>
        <v>1134428050.22</v>
      </c>
    </row>
    <row r="95" customFormat="false" ht="12" hidden="false" customHeight="false" outlineLevel="0" collapsed="false">
      <c r="A95" s="309" t="n">
        <v>2009</v>
      </c>
      <c r="B95" s="310" t="n">
        <v>258781833.6</v>
      </c>
      <c r="C95" s="310" t="n">
        <v>237118432.04</v>
      </c>
      <c r="D95" s="310" t="n">
        <v>258159422.68</v>
      </c>
      <c r="E95" s="310" t="n">
        <v>218494004.06</v>
      </c>
      <c r="F95" s="310" t="n">
        <v>125248652.36</v>
      </c>
      <c r="G95" s="310" t="n">
        <v>63766593.89</v>
      </c>
      <c r="H95" s="310" t="n">
        <v>26029323.83</v>
      </c>
      <c r="I95" s="310" t="n">
        <v>39220002.05</v>
      </c>
      <c r="J95" s="308" t="n">
        <f aca="false">SUM(B95:I95)</f>
        <v>1226818264.51</v>
      </c>
    </row>
    <row r="96" customFormat="false" ht="12" hidden="false" customHeight="false" outlineLevel="0" collapsed="false">
      <c r="A96" s="309" t="n">
        <v>2010</v>
      </c>
      <c r="B96" s="310" t="n">
        <v>270120319.4</v>
      </c>
      <c r="C96" s="310" t="n">
        <v>350668996.98</v>
      </c>
      <c r="D96" s="310" t="n">
        <v>213611309.19</v>
      </c>
      <c r="E96" s="310" t="n">
        <v>194641191.4</v>
      </c>
      <c r="F96" s="310" t="n">
        <v>146941128.9</v>
      </c>
      <c r="G96" s="310" t="n">
        <v>50026751.13</v>
      </c>
      <c r="H96" s="310" t="n">
        <v>26933063.27</v>
      </c>
      <c r="I96" s="310" t="n">
        <v>45647627.78</v>
      </c>
      <c r="J96" s="308" t="n">
        <f aca="false">SUM(B96:I96)</f>
        <v>1298590388.05</v>
      </c>
    </row>
    <row r="97" customFormat="false" ht="12" hidden="false" customHeight="false" outlineLevel="0" collapsed="false">
      <c r="A97" s="309" t="n">
        <v>2011</v>
      </c>
      <c r="B97" s="310" t="n">
        <v>280769260.08</v>
      </c>
      <c r="C97" s="310" t="n">
        <v>269594930.85</v>
      </c>
      <c r="D97" s="310" t="n">
        <v>290491513.17</v>
      </c>
      <c r="E97" s="310" t="n">
        <v>255102126.81</v>
      </c>
      <c r="F97" s="310" t="n">
        <v>145942080.4</v>
      </c>
      <c r="G97" s="310" t="n">
        <v>48613085.02</v>
      </c>
      <c r="H97" s="310" t="n">
        <v>22223001.48</v>
      </c>
      <c r="I97" s="310" t="n">
        <v>44167935.38</v>
      </c>
      <c r="J97" s="308" t="n">
        <f aca="false">SUM(B97:I97)</f>
        <v>1356903933.19</v>
      </c>
    </row>
    <row r="98" customFormat="false" ht="12" hidden="false" customHeight="false" outlineLevel="0" collapsed="false">
      <c r="A98" s="309" t="n">
        <v>2012</v>
      </c>
      <c r="B98" s="310" t="n">
        <v>247515188.9</v>
      </c>
      <c r="C98" s="310" t="n">
        <v>251852472.78</v>
      </c>
      <c r="D98" s="310" t="n">
        <v>306160332.64</v>
      </c>
      <c r="E98" s="310" t="n">
        <v>188997691.12</v>
      </c>
      <c r="F98" s="310" t="n">
        <v>166830030.86</v>
      </c>
      <c r="G98" s="310" t="n">
        <v>54494520.52</v>
      </c>
      <c r="H98" s="310" t="n">
        <v>31317432.99</v>
      </c>
      <c r="I98" s="310" t="n">
        <v>41622543.1</v>
      </c>
      <c r="J98" s="308" t="n">
        <f aca="false">SUM(B98:I98)</f>
        <v>1288790212.91</v>
      </c>
    </row>
    <row r="99" customFormat="false" ht="12" hidden="false" customHeight="false" outlineLevel="0" collapsed="false">
      <c r="A99" s="309" t="n">
        <v>2013</v>
      </c>
      <c r="B99" s="310" t="n">
        <v>124658839.27</v>
      </c>
      <c r="C99" s="310" t="n">
        <v>276447495.49</v>
      </c>
      <c r="D99" s="310" t="n">
        <v>334611926.18</v>
      </c>
      <c r="E99" s="310" t="n">
        <v>170488208.44</v>
      </c>
      <c r="F99" s="310" t="n">
        <v>192500005.43</v>
      </c>
      <c r="G99" s="310" t="n">
        <v>61240396.62</v>
      </c>
      <c r="H99" s="310" t="n">
        <v>28090017.31</v>
      </c>
      <c r="I99" s="310" t="n">
        <v>44652563.46</v>
      </c>
      <c r="J99" s="308" t="n">
        <f aca="false">SUM(B99:I99)</f>
        <v>1232689452.2</v>
      </c>
    </row>
    <row r="100" customFormat="false" ht="12" hidden="false" customHeight="false" outlineLevel="0" collapsed="false">
      <c r="A100" s="309" t="n">
        <v>2014</v>
      </c>
      <c r="B100" s="310" t="n">
        <v>181282252.76</v>
      </c>
      <c r="C100" s="310" t="n">
        <v>337221747.55</v>
      </c>
      <c r="D100" s="310" t="n">
        <v>306573721.57</v>
      </c>
      <c r="E100" s="310" t="n">
        <v>160738627.18</v>
      </c>
      <c r="F100" s="310" t="n">
        <v>184487762.17</v>
      </c>
      <c r="G100" s="310" t="n">
        <v>61624148.51</v>
      </c>
      <c r="H100" s="310" t="n">
        <v>28444538.44</v>
      </c>
      <c r="I100" s="310" t="n">
        <v>46992887.16</v>
      </c>
      <c r="J100" s="308" t="n">
        <f aca="false">SUM(B100:I100)</f>
        <v>1307365685.34</v>
      </c>
    </row>
    <row r="101" customFormat="false" ht="12" hidden="false" customHeight="false" outlineLevel="0" collapsed="false">
      <c r="A101" s="309" t="n">
        <v>2015</v>
      </c>
      <c r="B101" s="310" t="n">
        <v>354081151.5</v>
      </c>
      <c r="C101" s="310" t="n">
        <v>252572816.55</v>
      </c>
      <c r="D101" s="310" t="n">
        <v>171668614.24</v>
      </c>
      <c r="E101" s="310" t="n">
        <v>246057230.57</v>
      </c>
      <c r="F101" s="310" t="n">
        <v>147781418.19</v>
      </c>
      <c r="G101" s="310" t="n">
        <v>54263610.35</v>
      </c>
      <c r="H101" s="310" t="n">
        <v>33611627.26</v>
      </c>
      <c r="I101" s="310" t="n">
        <v>49696624.76</v>
      </c>
      <c r="J101" s="308" t="n">
        <f aca="false">SUM(B101:I101)</f>
        <v>1309733093.42</v>
      </c>
    </row>
    <row r="102" customFormat="false" ht="12" hidden="false" customHeight="false" outlineLevel="0" collapsed="false">
      <c r="A102" s="309" t="n">
        <v>2016</v>
      </c>
      <c r="B102" s="310" t="n">
        <v>86978611.72</v>
      </c>
      <c r="C102" s="310" t="n">
        <v>458844361.86</v>
      </c>
      <c r="D102" s="310" t="n">
        <v>264920187.32</v>
      </c>
      <c r="E102" s="310" t="n">
        <v>239656989.05</v>
      </c>
      <c r="F102" s="310" t="n">
        <v>162172246.04</v>
      </c>
      <c r="G102" s="310" t="n">
        <v>69005969.02</v>
      </c>
      <c r="H102" s="310" t="n">
        <v>32011147.42</v>
      </c>
      <c r="I102" s="310" t="n">
        <v>52765283.34</v>
      </c>
      <c r="J102" s="308" t="n">
        <f aca="false">SUM(B102:I102)</f>
        <v>1366354795.77</v>
      </c>
    </row>
    <row r="103" customFormat="false" ht="12" hidden="false" customHeight="false" outlineLevel="0" collapsed="false">
      <c r="A103" s="309" t="n">
        <v>2017</v>
      </c>
      <c r="B103" s="310" t="n">
        <v>139186007.55</v>
      </c>
      <c r="C103" s="310" t="n">
        <v>409964233.59</v>
      </c>
      <c r="D103" s="310" t="n">
        <v>303756909.39</v>
      </c>
      <c r="E103" s="310" t="n">
        <v>176502136.07</v>
      </c>
      <c r="F103" s="310" t="n">
        <v>175506912.74</v>
      </c>
      <c r="G103" s="310" t="n">
        <v>62941846.54</v>
      </c>
      <c r="H103" s="310" t="n">
        <v>39281839.06</v>
      </c>
      <c r="I103" s="310" t="n">
        <v>50717706.19</v>
      </c>
      <c r="J103" s="308" t="n">
        <f aca="false">SUM(B103:I103)</f>
        <v>1357857591.13</v>
      </c>
    </row>
    <row r="104" customFormat="false" ht="12" hidden="false" customHeight="false" outlineLevel="0" collapsed="false">
      <c r="A104" s="309" t="n">
        <v>2018</v>
      </c>
      <c r="B104" s="310" t="n">
        <v>179580512.8</v>
      </c>
      <c r="C104" s="310" t="n">
        <v>351448957.89</v>
      </c>
      <c r="D104" s="310" t="n">
        <v>206568631.26</v>
      </c>
      <c r="E104" s="310" t="n">
        <v>251545125.74</v>
      </c>
      <c r="F104" s="310" t="n">
        <v>163888769.12</v>
      </c>
      <c r="G104" s="310" t="n">
        <v>67797851.69</v>
      </c>
      <c r="H104" s="310" t="n">
        <v>31596986.19</v>
      </c>
      <c r="I104" s="310" t="n">
        <v>58245813.17</v>
      </c>
      <c r="J104" s="308" t="n">
        <f aca="false">SUM(B104:I104)</f>
        <v>1310672647.86</v>
      </c>
    </row>
    <row r="105" customFormat="false" ht="12" hidden="false" customHeight="false" outlineLevel="0" collapsed="false">
      <c r="A105" s="309" t="n">
        <v>2019</v>
      </c>
      <c r="B105" s="310" t="n">
        <v>328129508.55</v>
      </c>
      <c r="C105" s="310" t="n">
        <v>272685679.55</v>
      </c>
      <c r="D105" s="310" t="n">
        <v>286554882.35</v>
      </c>
      <c r="E105" s="310" t="n">
        <v>240903614.16</v>
      </c>
      <c r="F105" s="310" t="n">
        <v>138879755.3</v>
      </c>
      <c r="G105" s="310" t="n">
        <v>65137216.24</v>
      </c>
      <c r="H105" s="310" t="n">
        <v>36298809.64</v>
      </c>
      <c r="I105" s="310" t="n">
        <v>54089010.25</v>
      </c>
      <c r="J105" s="308" t="n">
        <f aca="false">SUM(B105:I105)</f>
        <v>1422678476.04</v>
      </c>
    </row>
    <row r="106" customFormat="false" ht="12" hidden="false" customHeight="false" outlineLevel="0" collapsed="false">
      <c r="A106" s="309" t="n">
        <v>2020</v>
      </c>
      <c r="B106" s="310" t="n">
        <v>0</v>
      </c>
      <c r="C106" s="310" t="n">
        <v>50322114.79</v>
      </c>
      <c r="D106" s="310" t="n">
        <v>91814603.25</v>
      </c>
      <c r="E106" s="310" t="n">
        <v>98856608.3</v>
      </c>
      <c r="F106" s="310" t="n">
        <v>90454027.45</v>
      </c>
      <c r="G106" s="310" t="n">
        <v>38573512.02</v>
      </c>
      <c r="H106" s="310" t="n">
        <v>19090655.65</v>
      </c>
      <c r="I106" s="310" t="n">
        <v>34851161.21</v>
      </c>
      <c r="J106" s="308" t="n">
        <f aca="false">SUM(B106:I106)</f>
        <v>423962682.67</v>
      </c>
    </row>
    <row r="107" customFormat="false" ht="12" hidden="false" customHeight="false" outlineLevel="0" collapsed="false">
      <c r="A107" s="309" t="n">
        <v>2021</v>
      </c>
      <c r="B107" s="310" t="n">
        <v>39201844.5</v>
      </c>
      <c r="C107" s="310" t="n">
        <v>118133899.3</v>
      </c>
      <c r="D107" s="310" t="n">
        <v>213049114.87</v>
      </c>
      <c r="E107" s="310" t="n">
        <v>86714958.44</v>
      </c>
      <c r="F107" s="310" t="n">
        <v>113390346.26</v>
      </c>
      <c r="G107" s="310" t="n">
        <v>40045955.76</v>
      </c>
      <c r="H107" s="310" t="n">
        <v>19849885.95</v>
      </c>
      <c r="I107" s="310" t="n">
        <v>33542451.64</v>
      </c>
      <c r="J107" s="308" t="n">
        <f aca="false">SUM(B107:I107)</f>
        <v>663928456.72</v>
      </c>
    </row>
    <row r="108" customFormat="false" ht="12" hidden="false" customHeight="false" outlineLevel="0" collapsed="false">
      <c r="A108" s="309" t="n">
        <v>2022</v>
      </c>
      <c r="B108" s="310" t="n">
        <v>136533538.88</v>
      </c>
      <c r="C108" s="310" t="n">
        <v>323177532.95</v>
      </c>
      <c r="D108" s="310" t="n">
        <v>115393879.11</v>
      </c>
      <c r="E108" s="310" t="n">
        <v>161174938.68</v>
      </c>
      <c r="F108" s="310" t="n">
        <v>186149358.87</v>
      </c>
      <c r="G108" s="310" t="n">
        <v>58483687.72</v>
      </c>
      <c r="H108" s="310" t="n">
        <v>35599482.77</v>
      </c>
      <c r="I108" s="310" t="n">
        <v>58421705.88</v>
      </c>
      <c r="J108" s="308" t="n">
        <f aca="false">SUM(B108:I108)</f>
        <v>1074934124.86</v>
      </c>
    </row>
    <row r="109" customFormat="false" ht="12" hidden="false" customHeight="false" outlineLevel="0" collapsed="false">
      <c r="A109" s="309" t="n">
        <v>2023</v>
      </c>
      <c r="B109" s="310" t="n">
        <v>269870124.28</v>
      </c>
      <c r="C109" s="310" t="n">
        <v>213882063.75</v>
      </c>
      <c r="D109" s="310" t="n">
        <v>294845052.36</v>
      </c>
      <c r="E109" s="310" t="n">
        <v>213274769.5</v>
      </c>
      <c r="F109" s="310" t="n">
        <v>139688855.23</v>
      </c>
      <c r="G109" s="310" t="n">
        <v>68731700.86</v>
      </c>
      <c r="H109" s="310" t="n">
        <v>44828350.38</v>
      </c>
      <c r="I109" s="310" t="n">
        <v>66424988.97</v>
      </c>
      <c r="J109" s="308" t="n">
        <f aca="false">SUM(B109:I109)</f>
        <v>1311545905.33</v>
      </c>
    </row>
    <row r="112" s="303" customFormat="true" ht="36" hidden="false" customHeight="false" outlineLevel="0" collapsed="false">
      <c r="A112" s="302" t="s">
        <v>122</v>
      </c>
      <c r="B112" s="208" t="s">
        <v>182</v>
      </c>
      <c r="C112" s="208" t="s">
        <v>183</v>
      </c>
      <c r="D112" s="208" t="s">
        <v>184</v>
      </c>
      <c r="E112" s="208" t="s">
        <v>185</v>
      </c>
      <c r="F112" s="208" t="s">
        <v>186</v>
      </c>
      <c r="G112" s="208" t="s">
        <v>187</v>
      </c>
      <c r="H112" s="208" t="s">
        <v>188</v>
      </c>
      <c r="I112" s="208" t="s">
        <v>189</v>
      </c>
      <c r="J112" s="205" t="s">
        <v>42</v>
      </c>
    </row>
    <row r="113" s="276" customFormat="true" ht="12" hidden="false" customHeight="false" outlineLevel="0" collapsed="false">
      <c r="A113" s="207" t="n">
        <v>1992</v>
      </c>
      <c r="B113" s="311" t="n">
        <v>173160</v>
      </c>
      <c r="C113" s="311" t="n">
        <v>380993</v>
      </c>
      <c r="D113" s="311" t="n">
        <v>715600</v>
      </c>
      <c r="E113" s="311" t="n">
        <v>783856</v>
      </c>
      <c r="F113" s="311" t="n">
        <v>607577</v>
      </c>
      <c r="G113" s="311" t="n">
        <v>242459</v>
      </c>
      <c r="H113" s="311" t="n">
        <v>186315</v>
      </c>
      <c r="I113" s="311" t="n">
        <v>509032</v>
      </c>
      <c r="J113" s="312" t="n">
        <f aca="false">SUM(B113:I113)</f>
        <v>3598992</v>
      </c>
    </row>
    <row r="114" s="276" customFormat="true" ht="12" hidden="false" customHeight="false" outlineLevel="0" collapsed="false">
      <c r="A114" s="207" t="n">
        <v>1993</v>
      </c>
      <c r="B114" s="311" t="n">
        <v>447011</v>
      </c>
      <c r="C114" s="311" t="n">
        <v>381760</v>
      </c>
      <c r="D114" s="311" t="n">
        <v>845648</v>
      </c>
      <c r="E114" s="311" t="n">
        <v>656892</v>
      </c>
      <c r="F114" s="311" t="n">
        <v>517748</v>
      </c>
      <c r="G114" s="311" t="n">
        <v>232332</v>
      </c>
      <c r="H114" s="311" t="n">
        <v>192405</v>
      </c>
      <c r="I114" s="311" t="n">
        <v>443697</v>
      </c>
      <c r="J114" s="312" t="n">
        <f aca="false">SUM(B114:I114)</f>
        <v>3717493</v>
      </c>
    </row>
    <row r="115" s="276" customFormat="true" ht="12" hidden="false" customHeight="false" outlineLevel="0" collapsed="false">
      <c r="A115" s="207" t="n">
        <v>1994</v>
      </c>
      <c r="B115" s="311" t="n">
        <v>292252</v>
      </c>
      <c r="C115" s="311" t="n">
        <v>708670</v>
      </c>
      <c r="D115" s="311" t="n">
        <v>625791</v>
      </c>
      <c r="E115" s="311" t="n">
        <v>476249</v>
      </c>
      <c r="F115" s="311" t="n">
        <v>631594</v>
      </c>
      <c r="G115" s="311" t="n">
        <v>376033</v>
      </c>
      <c r="H115" s="311" t="n">
        <v>180803</v>
      </c>
      <c r="I115" s="311" t="n">
        <v>487217</v>
      </c>
      <c r="J115" s="312" t="n">
        <f aca="false">SUM(B115:I115)</f>
        <v>3778609</v>
      </c>
    </row>
    <row r="116" s="276" customFormat="true" ht="12" hidden="false" customHeight="false" outlineLevel="0" collapsed="false">
      <c r="A116" s="207" t="n">
        <v>1995</v>
      </c>
      <c r="B116" s="311" t="n">
        <v>261096</v>
      </c>
      <c r="C116" s="311" t="n">
        <v>540233</v>
      </c>
      <c r="D116" s="311" t="n">
        <v>881626</v>
      </c>
      <c r="E116" s="311" t="n">
        <v>739624</v>
      </c>
      <c r="F116" s="311" t="n">
        <v>641331</v>
      </c>
      <c r="G116" s="311" t="n">
        <v>239672</v>
      </c>
      <c r="H116" s="311" t="n">
        <v>188036</v>
      </c>
      <c r="I116" s="311" t="n">
        <v>417855</v>
      </c>
      <c r="J116" s="312" t="n">
        <f aca="false">SUM(B116:I116)</f>
        <v>3909473</v>
      </c>
    </row>
    <row r="117" s="276" customFormat="true" ht="12" hidden="false" customHeight="false" outlineLevel="0" collapsed="false">
      <c r="A117" s="207" t="n">
        <v>1996</v>
      </c>
      <c r="B117" s="311" t="n">
        <v>422710</v>
      </c>
      <c r="C117" s="311" t="n">
        <v>611685</v>
      </c>
      <c r="D117" s="311" t="n">
        <v>733922</v>
      </c>
      <c r="E117" s="311" t="n">
        <v>807280</v>
      </c>
      <c r="F117" s="311" t="n">
        <v>696048</v>
      </c>
      <c r="G117" s="311" t="n">
        <v>379742</v>
      </c>
      <c r="H117" s="311" t="n">
        <v>195764</v>
      </c>
      <c r="I117" s="311" t="n">
        <v>364029</v>
      </c>
      <c r="J117" s="312" t="n">
        <f aca="false">SUM(B117:I117)</f>
        <v>4211180</v>
      </c>
    </row>
    <row r="118" s="276" customFormat="true" ht="12" hidden="false" customHeight="false" outlineLevel="0" collapsed="false">
      <c r="A118" s="207" t="n">
        <v>1997</v>
      </c>
      <c r="B118" s="311" t="n">
        <v>485123</v>
      </c>
      <c r="C118" s="311" t="n">
        <v>617733</v>
      </c>
      <c r="D118" s="311" t="n">
        <v>951291</v>
      </c>
      <c r="E118" s="311" t="n">
        <v>750925</v>
      </c>
      <c r="F118" s="311" t="n">
        <v>766146</v>
      </c>
      <c r="G118" s="311" t="n">
        <v>302979</v>
      </c>
      <c r="H118" s="311" t="n">
        <v>194844</v>
      </c>
      <c r="I118" s="311" t="n">
        <v>424377</v>
      </c>
      <c r="J118" s="312" t="n">
        <f aca="false">SUM(B118:I118)</f>
        <v>4493418</v>
      </c>
    </row>
    <row r="119" s="276" customFormat="true" ht="12" hidden="false" customHeight="false" outlineLevel="0" collapsed="false">
      <c r="A119" s="207" t="n">
        <v>1998</v>
      </c>
      <c r="B119" s="311" t="n">
        <v>777798</v>
      </c>
      <c r="C119" s="311" t="n">
        <v>625561</v>
      </c>
      <c r="D119" s="311" t="n">
        <v>873703</v>
      </c>
      <c r="E119" s="311" t="n">
        <v>623805</v>
      </c>
      <c r="F119" s="311" t="n">
        <v>741445</v>
      </c>
      <c r="G119" s="311" t="n">
        <v>338002</v>
      </c>
      <c r="H119" s="311" t="n">
        <v>267586</v>
      </c>
      <c r="I119" s="311" t="n">
        <v>379672</v>
      </c>
      <c r="J119" s="312" t="n">
        <f aca="false">SUM(B119:I119)</f>
        <v>4627572</v>
      </c>
    </row>
    <row r="120" s="217" customFormat="true" ht="12" hidden="false" customHeight="false" outlineLevel="0" collapsed="false">
      <c r="A120" s="207" t="n">
        <v>1999</v>
      </c>
      <c r="B120" s="311" t="n">
        <v>498237</v>
      </c>
      <c r="C120" s="311" t="n">
        <v>499887</v>
      </c>
      <c r="D120" s="311" t="n">
        <v>983972</v>
      </c>
      <c r="E120" s="311" t="n">
        <v>1161452</v>
      </c>
      <c r="F120" s="311" t="n">
        <v>692109</v>
      </c>
      <c r="G120" s="311" t="n">
        <v>469159</v>
      </c>
      <c r="H120" s="311" t="n">
        <v>249903</v>
      </c>
      <c r="I120" s="311" t="n">
        <v>444278</v>
      </c>
      <c r="J120" s="312" t="n">
        <f aca="false">SUM(B120:I120)</f>
        <v>4998997</v>
      </c>
    </row>
    <row r="121" customFormat="false" ht="12" hidden="false" customHeight="false" outlineLevel="0" collapsed="false">
      <c r="A121" s="207" t="n">
        <v>2000</v>
      </c>
      <c r="B121" s="311" t="n">
        <v>508384</v>
      </c>
      <c r="C121" s="311" t="n">
        <v>739184</v>
      </c>
      <c r="D121" s="311" t="n">
        <v>987271</v>
      </c>
      <c r="E121" s="311" t="n">
        <v>918565</v>
      </c>
      <c r="F121" s="311" t="n">
        <v>988340</v>
      </c>
      <c r="G121" s="311" t="n">
        <v>330244</v>
      </c>
      <c r="H121" s="311" t="n">
        <v>296710</v>
      </c>
      <c r="I121" s="311" t="n">
        <v>481473</v>
      </c>
      <c r="J121" s="312" t="n">
        <f aca="false">SUM(B121:I121)</f>
        <v>5250171</v>
      </c>
    </row>
    <row r="122" customFormat="false" ht="12" hidden="false" customHeight="false" outlineLevel="0" collapsed="false">
      <c r="A122" s="207" t="n">
        <v>2001</v>
      </c>
      <c r="B122" s="311" t="n">
        <v>514822</v>
      </c>
      <c r="C122" s="311" t="n">
        <v>1326121</v>
      </c>
      <c r="D122" s="311" t="n">
        <v>948356</v>
      </c>
      <c r="E122" s="311" t="n">
        <v>673720</v>
      </c>
      <c r="F122" s="311" t="n">
        <v>967981</v>
      </c>
      <c r="G122" s="311" t="n">
        <v>343064</v>
      </c>
      <c r="H122" s="311" t="n">
        <v>331793</v>
      </c>
      <c r="I122" s="311" t="n">
        <v>427863</v>
      </c>
      <c r="J122" s="312" t="n">
        <f aca="false">SUM(B122:I122)</f>
        <v>5533720</v>
      </c>
    </row>
    <row r="123" customFormat="false" ht="12" hidden="false" customHeight="false" outlineLevel="0" collapsed="false">
      <c r="A123" s="207" t="n">
        <v>2002</v>
      </c>
      <c r="B123" s="311" t="n">
        <v>659040</v>
      </c>
      <c r="C123" s="311" t="n">
        <v>853423</v>
      </c>
      <c r="D123" s="311" t="n">
        <v>1135330</v>
      </c>
      <c r="E123" s="311" t="n">
        <v>918003</v>
      </c>
      <c r="F123" s="311" t="n">
        <v>984958</v>
      </c>
      <c r="G123" s="311" t="n">
        <v>388168</v>
      </c>
      <c r="H123" s="311" t="n">
        <v>254256</v>
      </c>
      <c r="I123" s="311" t="n">
        <v>431065</v>
      </c>
      <c r="J123" s="312" t="n">
        <f aca="false">SUM(B123:I123)</f>
        <v>5624243</v>
      </c>
    </row>
    <row r="124" customFormat="false" ht="12" hidden="false" customHeight="false" outlineLevel="0" collapsed="false">
      <c r="A124" s="207" t="n">
        <v>2003</v>
      </c>
      <c r="B124" s="311" t="n">
        <v>326421</v>
      </c>
      <c r="C124" s="311" t="n">
        <v>780444</v>
      </c>
      <c r="D124" s="311" t="n">
        <v>1382849</v>
      </c>
      <c r="E124" s="311" t="n">
        <v>966757</v>
      </c>
      <c r="F124" s="311" t="n">
        <v>1090776</v>
      </c>
      <c r="G124" s="311" t="n">
        <v>480855</v>
      </c>
      <c r="H124" s="311" t="n">
        <v>326318</v>
      </c>
      <c r="I124" s="311" t="n">
        <v>419096</v>
      </c>
      <c r="J124" s="312" t="n">
        <f aca="false">SUM(B124:I124)</f>
        <v>5773516</v>
      </c>
    </row>
    <row r="125" customFormat="false" ht="12" hidden="false" customHeight="false" outlineLevel="0" collapsed="false">
      <c r="A125" s="207" t="n">
        <v>2004</v>
      </c>
      <c r="B125" s="311" t="n">
        <v>663185</v>
      </c>
      <c r="C125" s="311" t="n">
        <v>874169</v>
      </c>
      <c r="D125" s="311" t="n">
        <v>1231785</v>
      </c>
      <c r="E125" s="311" t="n">
        <v>1112852</v>
      </c>
      <c r="F125" s="311" t="n">
        <v>1059015</v>
      </c>
      <c r="G125" s="311" t="n">
        <v>393081</v>
      </c>
      <c r="H125" s="311" t="n">
        <v>225529</v>
      </c>
      <c r="I125" s="311" t="n">
        <v>470037</v>
      </c>
      <c r="J125" s="312" t="n">
        <f aca="false">SUM(B125:I125)</f>
        <v>6029653</v>
      </c>
    </row>
    <row r="126" customFormat="false" ht="12" hidden="false" customHeight="false" outlineLevel="0" collapsed="false">
      <c r="A126" s="207" t="n">
        <v>2005</v>
      </c>
      <c r="B126" s="311" t="n">
        <v>409605</v>
      </c>
      <c r="C126" s="311" t="n">
        <v>843619</v>
      </c>
      <c r="D126" s="311" t="n">
        <v>1222432</v>
      </c>
      <c r="E126" s="311" t="n">
        <v>1204060</v>
      </c>
      <c r="F126" s="311" t="n">
        <v>1079847</v>
      </c>
      <c r="G126" s="311" t="n">
        <v>557619</v>
      </c>
      <c r="H126" s="311" t="n">
        <v>274592</v>
      </c>
      <c r="I126" s="311" t="n">
        <v>471833</v>
      </c>
      <c r="J126" s="312" t="n">
        <f aca="false">SUM(B126:I126)</f>
        <v>6063607</v>
      </c>
    </row>
    <row r="127" customFormat="false" ht="12" hidden="false" customHeight="false" outlineLevel="0" collapsed="false">
      <c r="A127" s="309" t="n">
        <v>2006</v>
      </c>
      <c r="B127" s="313" t="n">
        <v>551962</v>
      </c>
      <c r="C127" s="313" t="n">
        <v>781451</v>
      </c>
      <c r="D127" s="313" t="n">
        <v>1068532</v>
      </c>
      <c r="E127" s="313" t="n">
        <v>1395302</v>
      </c>
      <c r="F127" s="313" t="n">
        <v>1179055</v>
      </c>
      <c r="G127" s="313" t="n">
        <v>416545</v>
      </c>
      <c r="H127" s="313" t="n">
        <v>331975</v>
      </c>
      <c r="I127" s="313" t="n">
        <v>490256</v>
      </c>
      <c r="J127" s="312" t="n">
        <f aca="false">SUM(B127:I127)</f>
        <v>6215078</v>
      </c>
    </row>
    <row r="128" customFormat="false" ht="12" hidden="false" customHeight="false" outlineLevel="0" collapsed="false">
      <c r="A128" s="309" t="n">
        <v>2007</v>
      </c>
      <c r="B128" s="313" t="n">
        <v>698993</v>
      </c>
      <c r="C128" s="313" t="n">
        <v>432788</v>
      </c>
      <c r="D128" s="313" t="n">
        <v>1140678</v>
      </c>
      <c r="E128" s="313" t="n">
        <v>1031586</v>
      </c>
      <c r="F128" s="313" t="n">
        <v>1527939</v>
      </c>
      <c r="G128" s="313" t="n">
        <v>655044</v>
      </c>
      <c r="H128" s="313" t="n">
        <v>334284</v>
      </c>
      <c r="I128" s="313" t="n">
        <v>441877</v>
      </c>
      <c r="J128" s="312" t="n">
        <f aca="false">SUM(B128:I128)</f>
        <v>6263189</v>
      </c>
    </row>
    <row r="129" customFormat="false" ht="12" hidden="false" customHeight="false" outlineLevel="0" collapsed="false">
      <c r="A129" s="309" t="n">
        <v>2008</v>
      </c>
      <c r="B129" s="313" t="n">
        <v>491609</v>
      </c>
      <c r="C129" s="313" t="n">
        <v>735280</v>
      </c>
      <c r="D129" s="313" t="n">
        <v>1359827</v>
      </c>
      <c r="E129" s="313" t="n">
        <v>1362008</v>
      </c>
      <c r="F129" s="313" t="n">
        <v>1224476</v>
      </c>
      <c r="G129" s="313" t="n">
        <v>476449</v>
      </c>
      <c r="H129" s="313" t="n">
        <v>379343</v>
      </c>
      <c r="I129" s="313" t="n">
        <v>517140</v>
      </c>
      <c r="J129" s="312" t="n">
        <f aca="false">SUM(B129:I129)</f>
        <v>6546132</v>
      </c>
    </row>
    <row r="130" customFormat="false" ht="12" hidden="false" customHeight="false" outlineLevel="0" collapsed="false">
      <c r="A130" s="309" t="n">
        <v>2009</v>
      </c>
      <c r="B130" s="313" t="n">
        <v>623687</v>
      </c>
      <c r="C130" s="313" t="n">
        <v>910911</v>
      </c>
      <c r="D130" s="313" t="n">
        <v>1254000</v>
      </c>
      <c r="E130" s="313" t="n">
        <v>1446595</v>
      </c>
      <c r="F130" s="313" t="n">
        <v>1040093</v>
      </c>
      <c r="G130" s="313" t="n">
        <v>672371</v>
      </c>
      <c r="H130" s="313" t="n">
        <v>273905</v>
      </c>
      <c r="I130" s="313" t="n">
        <v>453268</v>
      </c>
      <c r="J130" s="312" t="n">
        <f aca="false">SUM(B130:I130)</f>
        <v>6674830</v>
      </c>
    </row>
    <row r="131" customFormat="false" ht="12" hidden="false" customHeight="false" outlineLevel="0" collapsed="false">
      <c r="A131" s="309" t="n">
        <v>2010</v>
      </c>
      <c r="B131" s="313" t="n">
        <v>678475</v>
      </c>
      <c r="C131" s="313" t="n">
        <v>1278539</v>
      </c>
      <c r="D131" s="313" t="n">
        <v>1108917</v>
      </c>
      <c r="E131" s="313" t="n">
        <v>1182117</v>
      </c>
      <c r="F131" s="313" t="n">
        <v>1204275</v>
      </c>
      <c r="G131" s="313" t="n">
        <v>488262</v>
      </c>
      <c r="H131" s="313" t="n">
        <v>309950</v>
      </c>
      <c r="I131" s="313" t="n">
        <v>552743</v>
      </c>
      <c r="J131" s="312" t="n">
        <f aca="false">SUM(B131:I131)</f>
        <v>6803278</v>
      </c>
    </row>
    <row r="132" customFormat="false" ht="12" hidden="false" customHeight="false" outlineLevel="0" collapsed="false">
      <c r="A132" s="309" t="n">
        <v>2011</v>
      </c>
      <c r="B132" s="313" t="n">
        <v>544077</v>
      </c>
      <c r="C132" s="313" t="n">
        <v>953370</v>
      </c>
      <c r="D132" s="313" t="n">
        <v>1409291</v>
      </c>
      <c r="E132" s="313" t="n">
        <v>1614875</v>
      </c>
      <c r="F132" s="313" t="n">
        <v>1193193</v>
      </c>
      <c r="G132" s="313" t="n">
        <v>502833</v>
      </c>
      <c r="H132" s="313" t="n">
        <v>272148</v>
      </c>
      <c r="I132" s="313" t="n">
        <v>504286</v>
      </c>
      <c r="J132" s="312" t="n">
        <f aca="false">SUM(B132:I132)</f>
        <v>6994073</v>
      </c>
    </row>
    <row r="133" customFormat="false" ht="12" hidden="false" customHeight="false" outlineLevel="0" collapsed="false">
      <c r="A133" s="309" t="n">
        <v>2012</v>
      </c>
      <c r="B133" s="313" t="n">
        <v>666841</v>
      </c>
      <c r="C133" s="313" t="n">
        <v>938574</v>
      </c>
      <c r="D133" s="313" t="n">
        <v>1446776</v>
      </c>
      <c r="E133" s="313" t="n">
        <v>1191364</v>
      </c>
      <c r="F133" s="313" t="n">
        <v>1436249</v>
      </c>
      <c r="G133" s="313" t="n">
        <v>571253</v>
      </c>
      <c r="H133" s="313" t="n">
        <v>385778</v>
      </c>
      <c r="I133" s="313" t="n">
        <v>462579</v>
      </c>
      <c r="J133" s="312" t="n">
        <f aca="false">SUM(B133:I133)</f>
        <v>7099414</v>
      </c>
    </row>
    <row r="134" customFormat="false" ht="12" hidden="false" customHeight="false" outlineLevel="0" collapsed="false">
      <c r="A134" s="309" t="n">
        <v>2013</v>
      </c>
      <c r="B134" s="313" t="n">
        <v>356964</v>
      </c>
      <c r="C134" s="313" t="n">
        <v>951452</v>
      </c>
      <c r="D134" s="313" t="n">
        <v>1611586</v>
      </c>
      <c r="E134" s="313" t="n">
        <v>1097632</v>
      </c>
      <c r="F134" s="313" t="n">
        <v>1616902</v>
      </c>
      <c r="G134" s="313" t="n">
        <v>677764</v>
      </c>
      <c r="H134" s="313" t="n">
        <v>351890</v>
      </c>
      <c r="I134" s="313" t="n">
        <v>541400</v>
      </c>
      <c r="J134" s="312" t="n">
        <f aca="false">SUM(B134:I134)</f>
        <v>7205590</v>
      </c>
    </row>
    <row r="135" customFormat="false" ht="12" hidden="false" customHeight="false" outlineLevel="0" collapsed="false">
      <c r="A135" s="309" t="n">
        <v>2014</v>
      </c>
      <c r="B135" s="313" t="n">
        <v>491550</v>
      </c>
      <c r="C135" s="313" t="n">
        <v>1305620</v>
      </c>
      <c r="D135" s="313" t="n">
        <v>1497609</v>
      </c>
      <c r="E135" s="313" t="n">
        <v>1012090</v>
      </c>
      <c r="F135" s="313" t="n">
        <v>1591781</v>
      </c>
      <c r="G135" s="313" t="n">
        <v>688408</v>
      </c>
      <c r="H135" s="313" t="n">
        <v>374227</v>
      </c>
      <c r="I135" s="313" t="n">
        <v>543327</v>
      </c>
      <c r="J135" s="312" t="n">
        <f aca="false">SUM(B135:I135)</f>
        <v>7504612</v>
      </c>
    </row>
    <row r="136" customFormat="false" ht="12" hidden="false" customHeight="false" outlineLevel="0" collapsed="false">
      <c r="A136" s="309" t="n">
        <v>2015</v>
      </c>
      <c r="B136" s="313" t="n">
        <v>992653</v>
      </c>
      <c r="C136" s="313" t="n">
        <v>998214</v>
      </c>
      <c r="D136" s="313" t="n">
        <v>997323</v>
      </c>
      <c r="E136" s="313" t="n">
        <v>1674163</v>
      </c>
      <c r="F136" s="313" t="n">
        <v>1296549</v>
      </c>
      <c r="G136" s="313" t="n">
        <v>662636</v>
      </c>
      <c r="H136" s="313" t="n">
        <v>447911</v>
      </c>
      <c r="I136" s="313" t="n">
        <v>633176</v>
      </c>
      <c r="J136" s="312" t="n">
        <f aca="false">SUM(B136:I136)</f>
        <v>7702625</v>
      </c>
    </row>
    <row r="137" customFormat="false" ht="12" hidden="false" customHeight="false" outlineLevel="0" collapsed="false">
      <c r="A137" s="309" t="n">
        <v>2016</v>
      </c>
      <c r="B137" s="313" t="n">
        <v>238575</v>
      </c>
      <c r="C137" s="313" t="n">
        <v>1689172</v>
      </c>
      <c r="D137" s="313" t="n">
        <v>1234343</v>
      </c>
      <c r="E137" s="313" t="n">
        <v>1643493</v>
      </c>
      <c r="F137" s="313" t="n">
        <v>1319032</v>
      </c>
      <c r="G137" s="313" t="n">
        <v>759579</v>
      </c>
      <c r="H137" s="313" t="n">
        <v>419922</v>
      </c>
      <c r="I137" s="313" t="n">
        <v>626035</v>
      </c>
      <c r="J137" s="312" t="n">
        <f aca="false">SUM(B137:I137)</f>
        <v>7930151</v>
      </c>
    </row>
    <row r="138" customFormat="false" ht="12" hidden="false" customHeight="false" outlineLevel="0" collapsed="false">
      <c r="A138" s="309" t="n">
        <v>2017</v>
      </c>
      <c r="B138" s="313" t="n">
        <v>389713</v>
      </c>
      <c r="C138" s="313" t="n">
        <v>1520191</v>
      </c>
      <c r="D138" s="313" t="n">
        <v>1472734</v>
      </c>
      <c r="E138" s="313" t="n">
        <v>1202113</v>
      </c>
      <c r="F138" s="313" t="n">
        <v>1617393</v>
      </c>
      <c r="G138" s="313" t="n">
        <v>739591</v>
      </c>
      <c r="H138" s="313" t="n">
        <v>520188</v>
      </c>
      <c r="I138" s="313" t="n">
        <v>610930</v>
      </c>
      <c r="J138" s="312" t="n">
        <f aca="false">SUM(B138:I138)</f>
        <v>8072853</v>
      </c>
    </row>
    <row r="139" customFormat="false" ht="12" hidden="false" customHeight="false" outlineLevel="0" collapsed="false">
      <c r="A139" s="309" t="n">
        <v>2018</v>
      </c>
      <c r="B139" s="313" t="n">
        <v>539512</v>
      </c>
      <c r="C139" s="313" t="n">
        <v>1347565</v>
      </c>
      <c r="D139" s="313" t="n">
        <v>1033225</v>
      </c>
      <c r="E139" s="313" t="n">
        <v>1810094</v>
      </c>
      <c r="F139" s="313" t="n">
        <v>1618230</v>
      </c>
      <c r="G139" s="313" t="n">
        <v>874863</v>
      </c>
      <c r="H139" s="313" t="n">
        <v>408305</v>
      </c>
      <c r="I139" s="313" t="n">
        <v>707267</v>
      </c>
      <c r="J139" s="312" t="n">
        <f aca="false">SUM(B139:I139)</f>
        <v>8339061</v>
      </c>
    </row>
    <row r="140" customFormat="false" ht="12" hidden="false" customHeight="false" outlineLevel="0" collapsed="false">
      <c r="A140" s="309" t="n">
        <v>2019</v>
      </c>
      <c r="B140" s="313" t="n">
        <v>840432</v>
      </c>
      <c r="C140" s="313" t="n">
        <v>1157578</v>
      </c>
      <c r="D140" s="313" t="n">
        <v>1522943</v>
      </c>
      <c r="E140" s="313" t="n">
        <v>1755026</v>
      </c>
      <c r="F140" s="313" t="n">
        <v>1275274</v>
      </c>
      <c r="G140" s="313" t="n">
        <v>782243</v>
      </c>
      <c r="H140" s="313" t="n">
        <v>484064</v>
      </c>
      <c r="I140" s="313" t="n">
        <v>649259</v>
      </c>
      <c r="J140" s="312" t="n">
        <f aca="false">SUM(B140:I140)</f>
        <v>8466819</v>
      </c>
    </row>
    <row r="141" customFormat="false" ht="12" hidden="false" customHeight="false" outlineLevel="0" collapsed="false">
      <c r="A141" s="309" t="n">
        <v>2020</v>
      </c>
      <c r="B141" s="313" t="n">
        <v>0</v>
      </c>
      <c r="C141" s="313" t="n">
        <v>262248</v>
      </c>
      <c r="D141" s="313" t="n">
        <v>532126</v>
      </c>
      <c r="E141" s="313" t="n">
        <v>874307</v>
      </c>
      <c r="F141" s="313" t="n">
        <v>1075426</v>
      </c>
      <c r="G141" s="313" t="n">
        <v>578422</v>
      </c>
      <c r="H141" s="313" t="n">
        <v>326457</v>
      </c>
      <c r="I141" s="313" t="n">
        <v>510223</v>
      </c>
      <c r="J141" s="312" t="n">
        <f aca="false">SUM(B141:I141)</f>
        <v>4159209</v>
      </c>
    </row>
    <row r="142" customFormat="false" ht="12" hidden="false" customHeight="false" outlineLevel="0" collapsed="false">
      <c r="A142" s="309" t="n">
        <v>2021</v>
      </c>
      <c r="B142" s="313" t="n">
        <v>43184</v>
      </c>
      <c r="C142" s="313" t="n">
        <v>483249</v>
      </c>
      <c r="D142" s="313" t="n">
        <v>1095550</v>
      </c>
      <c r="E142" s="313" t="n">
        <v>652769</v>
      </c>
      <c r="F142" s="313" t="n">
        <v>1221307</v>
      </c>
      <c r="G142" s="313" t="n">
        <v>571738</v>
      </c>
      <c r="H142" s="313" t="n">
        <v>330820</v>
      </c>
      <c r="I142" s="313" t="n">
        <v>559376</v>
      </c>
      <c r="J142" s="312" t="n">
        <f aca="false">SUM(B142:I142)</f>
        <v>4957993</v>
      </c>
    </row>
    <row r="143" customFormat="false" ht="12" hidden="false" customHeight="false" outlineLevel="0" collapsed="false">
      <c r="A143" s="309" t="n">
        <v>2022</v>
      </c>
      <c r="B143" s="313" t="n">
        <v>268768</v>
      </c>
      <c r="C143" s="313" t="n">
        <v>1452358</v>
      </c>
      <c r="D143" s="313" t="n">
        <v>789114</v>
      </c>
      <c r="E143" s="313" t="n">
        <v>1311487</v>
      </c>
      <c r="F143" s="313" t="n">
        <v>2107894</v>
      </c>
      <c r="G143" s="313" t="n">
        <v>926396</v>
      </c>
      <c r="H143" s="313" t="n">
        <v>586149</v>
      </c>
      <c r="I143" s="313" t="n">
        <v>817089</v>
      </c>
      <c r="J143" s="312" t="n">
        <f aca="false">SUM(B143:I143)</f>
        <v>8259255</v>
      </c>
    </row>
    <row r="144" customFormat="false" ht="12" hidden="false" customHeight="false" outlineLevel="0" collapsed="false">
      <c r="A144" s="309" t="n">
        <v>2023</v>
      </c>
      <c r="B144" s="313" t="n">
        <v>737324</v>
      </c>
      <c r="C144" s="313" t="n">
        <v>817229</v>
      </c>
      <c r="D144" s="313" t="n">
        <v>1489118</v>
      </c>
      <c r="E144" s="313" t="n">
        <v>1497948</v>
      </c>
      <c r="F144" s="313" t="n">
        <v>1419106</v>
      </c>
      <c r="G144" s="313" t="n">
        <v>812227</v>
      </c>
      <c r="H144" s="313" t="n">
        <v>629261</v>
      </c>
      <c r="I144" s="313" t="n">
        <v>775867</v>
      </c>
      <c r="J144" s="312" t="n">
        <f aca="false">SUM(B144:I144)</f>
        <v>8178080</v>
      </c>
    </row>
  </sheetData>
  <hyperlinks>
    <hyperlink ref="A2" location="Sommaire!A1" display="Retour au menu &quot;Fréquentation et films dans les salles de cinéma&quot;"/>
  </hyperlinks>
  <printOptions headings="false" gridLines="false" gridLinesSet="true" horizontalCentered="false" verticalCentered="false"/>
  <pageMargins left="0.590277777777778" right="0.590277777777778" top="0.590277777777778" bottom="0.59027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&amp;RFréquentation et films dans les salles de cinéma</oddFooter>
  </headerFooter>
  <rowBreaks count="1" manualBreakCount="1">
    <brk id="76" man="true" max="16383" min="0"/>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 zeroHeight="false" outlineLevelRow="0" outlineLevelCol="0"/>
  <cols>
    <col collapsed="false" customWidth="true" hidden="false" outlineLevel="0" max="1" min="1" style="193" width="16.14"/>
    <col collapsed="false" customWidth="true" hidden="false" outlineLevel="0" max="5" min="2" style="192" width="7.86"/>
    <col collapsed="false" customWidth="true" hidden="false" outlineLevel="0" max="19" min="6" style="193" width="6.43"/>
    <col collapsed="false" customWidth="false" hidden="false" outlineLevel="0" max="16384" min="20" style="193" width="11.43"/>
  </cols>
  <sheetData>
    <row r="1" s="194" customFormat="true" ht="12.75" hidden="false" customHeight="false" outlineLevel="0" collapsed="false">
      <c r="B1" s="196"/>
      <c r="C1" s="196"/>
      <c r="D1" s="196"/>
      <c r="E1" s="196"/>
      <c r="F1" s="195"/>
      <c r="G1" s="195"/>
      <c r="H1" s="195"/>
      <c r="I1" s="195"/>
      <c r="J1" s="195"/>
      <c r="K1" s="195"/>
      <c r="L1" s="195"/>
      <c r="M1" s="195"/>
      <c r="N1" s="195"/>
    </row>
    <row r="2" s="200" customFormat="true" ht="12.75" hidden="false" customHeight="false" outlineLevel="0" collapsed="false">
      <c r="A2" s="197" t="s">
        <v>26</v>
      </c>
      <c r="B2" s="199"/>
      <c r="C2" s="199"/>
      <c r="D2" s="199"/>
      <c r="E2" s="199"/>
      <c r="F2" s="198"/>
      <c r="G2" s="198"/>
      <c r="H2" s="198"/>
      <c r="I2" s="198"/>
      <c r="J2" s="198"/>
      <c r="K2" s="198"/>
      <c r="L2" s="198"/>
      <c r="M2" s="198"/>
      <c r="N2" s="198"/>
    </row>
    <row r="3" s="194" customFormat="true" ht="12.75" hidden="false" customHeight="false" outlineLevel="0" collapsed="false">
      <c r="B3" s="196"/>
      <c r="C3" s="196"/>
      <c r="D3" s="196"/>
      <c r="E3" s="196"/>
      <c r="F3" s="195"/>
      <c r="G3" s="195"/>
      <c r="H3" s="195"/>
      <c r="I3" s="195"/>
      <c r="J3" s="195"/>
      <c r="K3" s="195"/>
      <c r="L3" s="195"/>
      <c r="M3" s="195"/>
      <c r="N3" s="195"/>
    </row>
    <row r="4" s="194" customFormat="true" ht="12.75" hidden="false" customHeight="false" outlineLevel="0" collapsed="false">
      <c r="B4" s="196"/>
      <c r="C4" s="196"/>
      <c r="D4" s="196"/>
      <c r="E4" s="196"/>
      <c r="F4" s="195"/>
      <c r="G4" s="195"/>
      <c r="H4" s="195"/>
      <c r="I4" s="195"/>
      <c r="J4" s="195"/>
      <c r="K4" s="195"/>
      <c r="L4" s="195"/>
      <c r="M4" s="195"/>
      <c r="N4" s="195"/>
    </row>
    <row r="5" s="203" customFormat="true" ht="12.75" hidden="false" customHeight="false" outlineLevel="0" collapsed="false">
      <c r="A5" s="201" t="s">
        <v>16</v>
      </c>
      <c r="B5" s="314"/>
      <c r="C5" s="314"/>
      <c r="D5" s="314"/>
      <c r="E5" s="314"/>
    </row>
    <row r="6" customFormat="false" ht="3" hidden="false" customHeight="true" outlineLevel="0" collapsed="false"/>
    <row r="7" s="317" customFormat="true" ht="12" hidden="false" customHeight="false" outlineLevel="0" collapsed="false">
      <c r="A7" s="315" t="s">
        <v>147</v>
      </c>
      <c r="B7" s="316" t="s">
        <v>191</v>
      </c>
      <c r="C7" s="316" t="s">
        <v>192</v>
      </c>
      <c r="D7" s="316" t="s">
        <v>193</v>
      </c>
      <c r="E7" s="316" t="s">
        <v>194</v>
      </c>
    </row>
    <row r="8" s="213" customFormat="true" ht="12" hidden="false" customHeight="false" outlineLevel="0" collapsed="false">
      <c r="A8" s="207" t="n">
        <v>1992</v>
      </c>
      <c r="B8" s="307" t="n">
        <v>31445766</v>
      </c>
      <c r="C8" s="307" t="n">
        <v>47196358</v>
      </c>
      <c r="D8" s="307" t="n">
        <v>58750773</v>
      </c>
      <c r="E8" s="307" t="n">
        <v>94504178</v>
      </c>
    </row>
    <row r="9" s="213" customFormat="true" ht="12" hidden="false" customHeight="false" outlineLevel="0" collapsed="false">
      <c r="A9" s="207" t="n">
        <v>1993</v>
      </c>
      <c r="B9" s="307" t="n">
        <v>45953190</v>
      </c>
      <c r="C9" s="307" t="n">
        <v>61899960</v>
      </c>
      <c r="D9" s="307" t="n">
        <v>73662922</v>
      </c>
      <c r="E9" s="307" t="n">
        <v>112013783</v>
      </c>
    </row>
    <row r="10" s="213" customFormat="true" ht="12" hidden="false" customHeight="false" outlineLevel="0" collapsed="false">
      <c r="A10" s="207" t="n">
        <v>1994</v>
      </c>
      <c r="B10" s="307" t="n">
        <v>37131413</v>
      </c>
      <c r="C10" s="307" t="n">
        <v>57420525</v>
      </c>
      <c r="D10" s="307" t="n">
        <v>71223945</v>
      </c>
      <c r="E10" s="307" t="n">
        <v>102972035</v>
      </c>
    </row>
    <row r="11" s="213" customFormat="true" ht="12" hidden="false" customHeight="false" outlineLevel="0" collapsed="false">
      <c r="A11" s="207" t="n">
        <v>1995</v>
      </c>
      <c r="B11" s="307" t="n">
        <v>36697811</v>
      </c>
      <c r="C11" s="307" t="n">
        <v>55773659</v>
      </c>
      <c r="D11" s="307" t="n">
        <v>69261610</v>
      </c>
      <c r="E11" s="307" t="n">
        <v>110129981</v>
      </c>
    </row>
    <row r="12" s="213" customFormat="true" ht="12" hidden="false" customHeight="false" outlineLevel="0" collapsed="false">
      <c r="A12" s="207" t="n">
        <v>1996</v>
      </c>
      <c r="B12" s="307" t="n">
        <v>40473740</v>
      </c>
      <c r="C12" s="307" t="n">
        <v>60301868</v>
      </c>
      <c r="D12" s="307" t="n">
        <v>75075882</v>
      </c>
      <c r="E12" s="307" t="n">
        <v>119654620</v>
      </c>
    </row>
    <row r="13" customFormat="false" ht="12" hidden="false" customHeight="false" outlineLevel="0" collapsed="false">
      <c r="A13" s="207" t="n">
        <v>1997</v>
      </c>
      <c r="B13" s="307" t="n">
        <v>42910824</v>
      </c>
      <c r="C13" s="307" t="n">
        <v>63913603</v>
      </c>
      <c r="D13" s="307" t="n">
        <v>79515539</v>
      </c>
      <c r="E13" s="307" t="n">
        <v>128187136</v>
      </c>
    </row>
    <row r="14" customFormat="false" ht="12" hidden="false" customHeight="false" outlineLevel="0" collapsed="false">
      <c r="A14" s="207" t="n">
        <v>1998</v>
      </c>
      <c r="B14" s="307" t="n">
        <v>67270784</v>
      </c>
      <c r="C14" s="307" t="n">
        <v>92588633</v>
      </c>
      <c r="D14" s="307" t="n">
        <v>106432308</v>
      </c>
      <c r="E14" s="307" t="n">
        <v>153732054</v>
      </c>
    </row>
    <row r="15" customFormat="false" ht="12" hidden="false" customHeight="false" outlineLevel="0" collapsed="false">
      <c r="A15" s="207" t="n">
        <v>1999</v>
      </c>
      <c r="B15" s="307" t="n">
        <v>46932362</v>
      </c>
      <c r="C15" s="307" t="n">
        <v>65941854</v>
      </c>
      <c r="D15" s="307" t="n">
        <v>78711048</v>
      </c>
      <c r="E15" s="307" t="n">
        <v>128585946</v>
      </c>
    </row>
    <row r="16" customFormat="false" ht="12" hidden="false" customHeight="false" outlineLevel="0" collapsed="false">
      <c r="A16" s="207" t="n">
        <v>2000</v>
      </c>
      <c r="B16" s="307" t="n">
        <v>49444816</v>
      </c>
      <c r="C16" s="307" t="n">
        <v>72562640</v>
      </c>
      <c r="D16" s="307" t="n">
        <v>89747045</v>
      </c>
      <c r="E16" s="307" t="n">
        <v>140174230</v>
      </c>
    </row>
    <row r="17" customFormat="false" ht="12" hidden="false" customHeight="false" outlineLevel="0" collapsed="false">
      <c r="A17" s="207" t="n">
        <v>2001</v>
      </c>
      <c r="B17" s="307" t="n">
        <v>51369456</v>
      </c>
      <c r="C17" s="307" t="n">
        <v>78356674</v>
      </c>
      <c r="D17" s="307" t="n">
        <v>98595670</v>
      </c>
      <c r="E17" s="307" t="n">
        <v>154481451</v>
      </c>
    </row>
    <row r="18" customFormat="false" ht="12" hidden="false" customHeight="false" outlineLevel="0" collapsed="false">
      <c r="A18" s="207" t="n">
        <v>2002</v>
      </c>
      <c r="B18" s="307" t="n">
        <v>58342689</v>
      </c>
      <c r="C18" s="307" t="n">
        <v>86414461</v>
      </c>
      <c r="D18" s="307" t="n">
        <v>102660389</v>
      </c>
      <c r="E18" s="307" t="n">
        <v>155152935</v>
      </c>
    </row>
    <row r="19" customFormat="false" ht="12" hidden="false" customHeight="false" outlineLevel="0" collapsed="false">
      <c r="A19" s="207" t="n">
        <v>2003</v>
      </c>
      <c r="B19" s="307" t="n">
        <v>46298551</v>
      </c>
      <c r="C19" s="307" t="n">
        <v>69432384</v>
      </c>
      <c r="D19" s="307" t="n">
        <v>84473855</v>
      </c>
      <c r="E19" s="307" t="n">
        <v>136439152</v>
      </c>
    </row>
    <row r="20" s="217" customFormat="true" ht="12" hidden="false" customHeight="false" outlineLevel="0" collapsed="false">
      <c r="A20" s="207" t="n">
        <v>2004</v>
      </c>
      <c r="B20" s="307" t="n">
        <v>50515823</v>
      </c>
      <c r="C20" s="307" t="n">
        <v>74737585</v>
      </c>
      <c r="D20" s="307" t="n">
        <v>91879846</v>
      </c>
      <c r="E20" s="307" t="n">
        <v>154039741</v>
      </c>
    </row>
    <row r="21" customFormat="false" ht="12" hidden="false" customHeight="false" outlineLevel="0" collapsed="false">
      <c r="A21" s="207" t="n">
        <v>2005</v>
      </c>
      <c r="B21" s="307" t="n">
        <v>41826867</v>
      </c>
      <c r="C21" s="307" t="n">
        <v>63931589</v>
      </c>
      <c r="D21" s="307" t="n">
        <v>79516078</v>
      </c>
      <c r="E21" s="307" t="n">
        <v>134754068</v>
      </c>
    </row>
    <row r="22" customFormat="false" ht="12" hidden="false" customHeight="false" outlineLevel="0" collapsed="false">
      <c r="A22" s="309" t="n">
        <v>2006</v>
      </c>
      <c r="B22" s="310" t="n">
        <v>50214659</v>
      </c>
      <c r="C22" s="310" t="n">
        <v>73495200</v>
      </c>
      <c r="D22" s="310" t="n">
        <v>88971961</v>
      </c>
      <c r="E22" s="310" t="n">
        <v>143004926</v>
      </c>
    </row>
    <row r="23" customFormat="false" ht="12" hidden="false" customHeight="false" outlineLevel="0" collapsed="false">
      <c r="A23" s="309" t="n">
        <v>2007</v>
      </c>
      <c r="B23" s="310" t="n">
        <v>49319205</v>
      </c>
      <c r="C23" s="310" t="n">
        <v>68938062</v>
      </c>
      <c r="D23" s="310" t="n">
        <v>83323649</v>
      </c>
      <c r="E23" s="310" t="n">
        <v>131529311</v>
      </c>
    </row>
    <row r="24" customFormat="false" ht="12" hidden="false" customHeight="false" outlineLevel="0" collapsed="false">
      <c r="A24" s="309" t="n">
        <v>2008</v>
      </c>
      <c r="B24" s="310" t="n">
        <v>55090020</v>
      </c>
      <c r="C24" s="310" t="n">
        <v>75111634</v>
      </c>
      <c r="D24" s="310" t="n">
        <v>89326646</v>
      </c>
      <c r="E24" s="310" t="n">
        <v>143628705</v>
      </c>
    </row>
    <row r="25" customFormat="false" ht="12" hidden="false" customHeight="false" outlineLevel="0" collapsed="false">
      <c r="A25" s="309" t="n">
        <v>2009</v>
      </c>
      <c r="B25" s="310" t="n">
        <v>49521143</v>
      </c>
      <c r="C25" s="310" t="n">
        <v>75634228</v>
      </c>
      <c r="D25" s="310" t="n">
        <v>93550209</v>
      </c>
      <c r="E25" s="310" t="n">
        <v>154100952</v>
      </c>
    </row>
    <row r="26" customFormat="false" ht="12" hidden="false" customHeight="false" outlineLevel="0" collapsed="false">
      <c r="A26" s="309" t="n">
        <v>2010</v>
      </c>
      <c r="B26" s="310" t="n">
        <v>49270329</v>
      </c>
      <c r="C26" s="310" t="n">
        <v>79965234</v>
      </c>
      <c r="D26" s="310" t="n">
        <v>100459362</v>
      </c>
      <c r="E26" s="310" t="n">
        <v>159379512</v>
      </c>
    </row>
    <row r="27" customFormat="false" ht="12" hidden="false" customHeight="false" outlineLevel="0" collapsed="false">
      <c r="A27" s="309" t="n">
        <v>2011</v>
      </c>
      <c r="B27" s="310" t="n">
        <v>57564060</v>
      </c>
      <c r="C27" s="310" t="n">
        <v>82517905</v>
      </c>
      <c r="D27" s="310" t="n">
        <v>99707682</v>
      </c>
      <c r="E27" s="310" t="n">
        <v>162878210</v>
      </c>
    </row>
    <row r="28" customFormat="false" ht="12" hidden="false" customHeight="false" outlineLevel="0" collapsed="false">
      <c r="A28" s="309" t="n">
        <v>2012</v>
      </c>
      <c r="B28" s="310" t="n">
        <v>46659282</v>
      </c>
      <c r="C28" s="310" t="n">
        <v>73209481</v>
      </c>
      <c r="D28" s="310" t="n">
        <v>91840282</v>
      </c>
      <c r="E28" s="310" t="n">
        <v>152444689</v>
      </c>
    </row>
    <row r="29" customFormat="false" ht="12" hidden="false" customHeight="false" outlineLevel="0" collapsed="false">
      <c r="A29" s="309" t="n">
        <v>2013</v>
      </c>
      <c r="B29" s="310" t="n">
        <v>37823195</v>
      </c>
      <c r="C29" s="310" t="n">
        <v>60269891</v>
      </c>
      <c r="D29" s="310" t="n">
        <v>78223775</v>
      </c>
      <c r="E29" s="310" t="n">
        <v>138955733</v>
      </c>
    </row>
    <row r="30" customFormat="false" ht="12" hidden="false" customHeight="false" outlineLevel="0" collapsed="false">
      <c r="A30" s="309" t="n">
        <v>2014</v>
      </c>
      <c r="B30" s="310" t="n">
        <v>46916761</v>
      </c>
      <c r="C30" s="310" t="n">
        <v>71664121</v>
      </c>
      <c r="D30" s="310" t="n">
        <v>90588288</v>
      </c>
      <c r="E30" s="310" t="n">
        <v>153894795</v>
      </c>
    </row>
    <row r="31" customFormat="false" ht="12" hidden="false" customHeight="false" outlineLevel="0" collapsed="false">
      <c r="A31" s="309" t="n">
        <v>2015</v>
      </c>
      <c r="B31" s="310" t="n">
        <v>51172656</v>
      </c>
      <c r="C31" s="310" t="n">
        <v>79477173</v>
      </c>
      <c r="D31" s="310" t="n">
        <v>99126457</v>
      </c>
      <c r="E31" s="310" t="n">
        <v>155093334</v>
      </c>
    </row>
    <row r="32" customFormat="false" ht="12" hidden="false" customHeight="false" outlineLevel="0" collapsed="false">
      <c r="A32" s="309" t="n">
        <v>2016</v>
      </c>
      <c r="B32" s="310" t="n">
        <v>40163405</v>
      </c>
      <c r="C32" s="310" t="n">
        <v>68448184</v>
      </c>
      <c r="D32" s="310" t="n">
        <v>89120578</v>
      </c>
      <c r="E32" s="310" t="n">
        <v>153687757</v>
      </c>
    </row>
    <row r="33" customFormat="false" ht="12" hidden="false" customHeight="false" outlineLevel="0" collapsed="false">
      <c r="A33" s="309" t="n">
        <v>2017</v>
      </c>
      <c r="B33" s="310" t="n">
        <v>41836694</v>
      </c>
      <c r="C33" s="310" t="n">
        <v>70235217</v>
      </c>
      <c r="D33" s="310" t="n">
        <v>90436840</v>
      </c>
      <c r="E33" s="310" t="n">
        <v>153705831</v>
      </c>
    </row>
    <row r="34" customFormat="false" ht="12" hidden="false" customHeight="false" outlineLevel="0" collapsed="false">
      <c r="A34" s="309" t="n">
        <v>2018</v>
      </c>
      <c r="B34" s="310" t="n">
        <v>44829367</v>
      </c>
      <c r="C34" s="310" t="n">
        <v>71371158</v>
      </c>
      <c r="D34" s="310" t="n">
        <v>89634480</v>
      </c>
      <c r="E34" s="310" t="n">
        <v>144290195</v>
      </c>
    </row>
    <row r="35" customFormat="false" ht="12" hidden="false" customHeight="false" outlineLevel="0" collapsed="false">
      <c r="A35" s="309" t="n">
        <v>2019</v>
      </c>
      <c r="B35" s="310" t="n">
        <v>54549975</v>
      </c>
      <c r="C35" s="310" t="n">
        <v>79022737</v>
      </c>
      <c r="D35" s="310" t="n">
        <v>97627384</v>
      </c>
      <c r="E35" s="310" t="n">
        <v>159825554</v>
      </c>
    </row>
    <row r="36" customFormat="false" ht="12" hidden="false" customHeight="false" outlineLevel="0" collapsed="false">
      <c r="A36" s="309" t="n">
        <v>2020</v>
      </c>
      <c r="B36" s="310" t="n">
        <v>16536565</v>
      </c>
      <c r="C36" s="310" t="n">
        <v>25597938</v>
      </c>
      <c r="D36" s="310" t="n">
        <v>32623631</v>
      </c>
      <c r="E36" s="310" t="n">
        <v>51776929</v>
      </c>
    </row>
    <row r="37" customFormat="false" ht="12" hidden="false" customHeight="false" outlineLevel="0" collapsed="false">
      <c r="A37" s="309" t="n">
        <v>2021</v>
      </c>
      <c r="B37" s="310" t="n">
        <v>27066677</v>
      </c>
      <c r="C37" s="310" t="n">
        <v>42223478</v>
      </c>
      <c r="D37" s="310" t="n">
        <v>52373942</v>
      </c>
      <c r="E37" s="310" t="n">
        <v>78323209</v>
      </c>
    </row>
    <row r="38" customFormat="false" ht="12" hidden="false" customHeight="false" outlineLevel="0" collapsed="false">
      <c r="A38" s="309" t="n">
        <v>2022</v>
      </c>
      <c r="B38" s="310" t="n">
        <v>39977642</v>
      </c>
      <c r="C38" s="310" t="n">
        <v>60831138</v>
      </c>
      <c r="D38" s="310" t="n">
        <v>73026244</v>
      </c>
      <c r="E38" s="310" t="n">
        <v>110517138</v>
      </c>
    </row>
    <row r="39" customFormat="false" ht="12" hidden="false" customHeight="false" outlineLevel="0" collapsed="false">
      <c r="A39" s="309" t="n">
        <v>2023</v>
      </c>
      <c r="B39" s="310" t="n">
        <v>45132043</v>
      </c>
      <c r="C39" s="310" t="n">
        <v>66333419</v>
      </c>
      <c r="D39" s="310" t="n">
        <v>81687007</v>
      </c>
      <c r="E39" s="310" t="n">
        <v>132831399</v>
      </c>
    </row>
  </sheetData>
  <hyperlinks>
    <hyperlink ref="A2" location="Sommaire!A1" display="Retour au menu &quot;Fréquentation et films dans les salles de cinéma&quot;"/>
  </hyperlinks>
  <printOptions headings="false" gridLines="false" gridLinesSet="true" horizontalCentered="false" verticalCentered="false"/>
  <pageMargins left="0.590277777777778" right="0.590277777777778" top="0.590277777777778" bottom="0.59027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&amp;RFréquentation et films dans les salles de cinéma</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4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 zeroHeight="false" outlineLevelRow="0" outlineLevelCol="0"/>
  <cols>
    <col collapsed="false" customWidth="true" hidden="false" outlineLevel="0" max="1" min="1" style="269" width="13"/>
    <col collapsed="false" customWidth="true" hidden="false" outlineLevel="0" max="7" min="2" style="299" width="10.86"/>
    <col collapsed="false" customWidth="true" hidden="false" outlineLevel="0" max="8" min="8" style="299" width="12.71"/>
    <col collapsed="false" customWidth="true" hidden="false" outlineLevel="0" max="9" min="9" style="299" width="6.86"/>
    <col collapsed="false" customWidth="true" hidden="false" outlineLevel="0" max="10" min="10" style="269" width="6.43"/>
    <col collapsed="false" customWidth="false" hidden="false" outlineLevel="0" max="16384" min="11" style="269" width="11.43"/>
  </cols>
  <sheetData>
    <row r="1" s="194" customFormat="true" ht="12.75" hidden="false" customHeight="false" outlineLevel="0" collapsed="false">
      <c r="B1" s="196"/>
      <c r="C1" s="196"/>
      <c r="D1" s="196"/>
      <c r="E1" s="196"/>
      <c r="F1" s="196"/>
      <c r="G1" s="196"/>
      <c r="H1" s="196"/>
      <c r="I1" s="196"/>
      <c r="J1" s="195"/>
    </row>
    <row r="2" s="200" customFormat="true" ht="12.75" hidden="false" customHeight="false" outlineLevel="0" collapsed="false">
      <c r="A2" s="197" t="s">
        <v>26</v>
      </c>
      <c r="B2" s="199"/>
      <c r="C2" s="199"/>
      <c r="D2" s="199"/>
      <c r="E2" s="199"/>
      <c r="F2" s="199"/>
      <c r="G2" s="199"/>
      <c r="H2" s="199"/>
      <c r="I2" s="199"/>
      <c r="J2" s="198"/>
    </row>
    <row r="3" s="194" customFormat="true" ht="12.75" hidden="false" customHeight="false" outlineLevel="0" collapsed="false">
      <c r="B3" s="196"/>
      <c r="C3" s="196"/>
      <c r="D3" s="196"/>
      <c r="E3" s="196"/>
      <c r="F3" s="196"/>
      <c r="G3" s="196"/>
      <c r="H3" s="196"/>
      <c r="I3" s="196"/>
      <c r="J3" s="195"/>
    </row>
    <row r="4" s="194" customFormat="true" ht="12.75" hidden="false" customHeight="false" outlineLevel="0" collapsed="false">
      <c r="B4" s="196"/>
      <c r="C4" s="196"/>
      <c r="D4" s="196"/>
      <c r="E4" s="196"/>
      <c r="F4" s="196"/>
      <c r="G4" s="196"/>
      <c r="H4" s="196"/>
      <c r="I4" s="196"/>
      <c r="J4" s="195"/>
    </row>
    <row r="5" s="194" customFormat="true" ht="12.75" hidden="false" customHeight="false" outlineLevel="0" collapsed="false">
      <c r="A5" s="300" t="s">
        <v>17</v>
      </c>
      <c r="B5" s="301"/>
      <c r="C5" s="301"/>
      <c r="D5" s="301"/>
      <c r="E5" s="301"/>
      <c r="F5" s="301"/>
      <c r="G5" s="301"/>
      <c r="H5" s="301"/>
      <c r="I5" s="301"/>
    </row>
    <row r="6" customFormat="false" ht="3" hidden="false" customHeight="true" outlineLevel="0" collapsed="false"/>
    <row r="7" s="303" customFormat="true" ht="36" hidden="false" customHeight="false" outlineLevel="0" collapsed="false">
      <c r="A7" s="302" t="s">
        <v>142</v>
      </c>
      <c r="B7" s="205" t="s">
        <v>195</v>
      </c>
      <c r="C7" s="205" t="s">
        <v>184</v>
      </c>
      <c r="D7" s="205" t="s">
        <v>185</v>
      </c>
      <c r="E7" s="205" t="s">
        <v>186</v>
      </c>
      <c r="F7" s="205" t="s">
        <v>187</v>
      </c>
      <c r="G7" s="205" t="s">
        <v>188</v>
      </c>
      <c r="H7" s="205" t="s">
        <v>189</v>
      </c>
      <c r="I7" s="205" t="s">
        <v>42</v>
      </c>
    </row>
    <row r="8" s="276" customFormat="true" ht="12" hidden="false" customHeight="false" outlineLevel="0" collapsed="false">
      <c r="A8" s="207" t="n">
        <v>1992</v>
      </c>
      <c r="B8" s="211" t="n">
        <v>3</v>
      </c>
      <c r="C8" s="211" t="n">
        <v>6</v>
      </c>
      <c r="D8" s="211" t="n">
        <v>12</v>
      </c>
      <c r="E8" s="211" t="n">
        <v>18</v>
      </c>
      <c r="F8" s="211" t="n">
        <v>14</v>
      </c>
      <c r="G8" s="211" t="n">
        <v>24</v>
      </c>
      <c r="H8" s="211" t="n">
        <v>1387</v>
      </c>
      <c r="I8" s="304" t="n">
        <f aca="false">SUM(B8:H8)</f>
        <v>1464</v>
      </c>
      <c r="K8" s="238"/>
    </row>
    <row r="9" s="276" customFormat="true" ht="12" hidden="false" customHeight="false" outlineLevel="0" collapsed="false">
      <c r="A9" s="207" t="n">
        <v>1993</v>
      </c>
      <c r="B9" s="211" t="n">
        <v>3</v>
      </c>
      <c r="C9" s="211" t="n">
        <v>5</v>
      </c>
      <c r="D9" s="211" t="n">
        <v>9</v>
      </c>
      <c r="E9" s="211" t="n">
        <v>11</v>
      </c>
      <c r="F9" s="211" t="n">
        <v>12</v>
      </c>
      <c r="G9" s="211" t="n">
        <v>33</v>
      </c>
      <c r="H9" s="211" t="n">
        <v>1474</v>
      </c>
      <c r="I9" s="304" t="n">
        <f aca="false">SUM(B9:H9)</f>
        <v>1547</v>
      </c>
      <c r="K9" s="238"/>
    </row>
    <row r="10" s="276" customFormat="true" ht="12" hidden="false" customHeight="false" outlineLevel="0" collapsed="false">
      <c r="A10" s="207" t="n">
        <v>1994</v>
      </c>
      <c r="B10" s="211" t="n">
        <v>5</v>
      </c>
      <c r="C10" s="211" t="n">
        <v>4</v>
      </c>
      <c r="D10" s="211" t="n">
        <v>6</v>
      </c>
      <c r="E10" s="211" t="n">
        <v>14</v>
      </c>
      <c r="F10" s="211" t="n">
        <v>23</v>
      </c>
      <c r="G10" s="211" t="n">
        <v>21</v>
      </c>
      <c r="H10" s="211" t="n">
        <v>1562</v>
      </c>
      <c r="I10" s="304" t="n">
        <f aca="false">SUM(B10:H10)</f>
        <v>1635</v>
      </c>
      <c r="K10" s="238"/>
    </row>
    <row r="11" s="276" customFormat="true" ht="12" hidden="false" customHeight="false" outlineLevel="0" collapsed="false">
      <c r="A11" s="207" t="n">
        <v>1995</v>
      </c>
      <c r="B11" s="211" t="n">
        <v>6</v>
      </c>
      <c r="C11" s="211" t="n">
        <v>4</v>
      </c>
      <c r="D11" s="211" t="n">
        <v>9</v>
      </c>
      <c r="E11" s="211" t="n">
        <v>9</v>
      </c>
      <c r="F11" s="211" t="n">
        <v>16</v>
      </c>
      <c r="G11" s="211" t="n">
        <v>20</v>
      </c>
      <c r="H11" s="211" t="n">
        <v>1463</v>
      </c>
      <c r="I11" s="304" t="n">
        <f aca="false">SUM(B11:H11)</f>
        <v>1527</v>
      </c>
      <c r="K11" s="238"/>
    </row>
    <row r="12" s="276" customFormat="true" ht="12" hidden="false" customHeight="false" outlineLevel="0" collapsed="false">
      <c r="A12" s="207" t="n">
        <v>1996</v>
      </c>
      <c r="B12" s="211" t="n">
        <v>6</v>
      </c>
      <c r="C12" s="211" t="n">
        <v>8</v>
      </c>
      <c r="D12" s="211" t="n">
        <v>11</v>
      </c>
      <c r="E12" s="211" t="n">
        <v>15</v>
      </c>
      <c r="F12" s="211" t="n">
        <v>20</v>
      </c>
      <c r="G12" s="211" t="n">
        <v>23</v>
      </c>
      <c r="H12" s="211" t="n">
        <v>1416</v>
      </c>
      <c r="I12" s="304" t="n">
        <f aca="false">SUM(B12:H12)</f>
        <v>1499</v>
      </c>
      <c r="K12" s="238"/>
    </row>
    <row r="13" s="276" customFormat="true" ht="12" hidden="false" customHeight="false" outlineLevel="0" collapsed="false">
      <c r="A13" s="207" t="n">
        <v>1997</v>
      </c>
      <c r="B13" s="211" t="n">
        <v>4</v>
      </c>
      <c r="C13" s="211" t="n">
        <v>8</v>
      </c>
      <c r="D13" s="211" t="n">
        <v>9</v>
      </c>
      <c r="E13" s="211" t="n">
        <v>20</v>
      </c>
      <c r="F13" s="211" t="n">
        <v>22</v>
      </c>
      <c r="G13" s="211" t="n">
        <v>19</v>
      </c>
      <c r="H13" s="211" t="n">
        <v>1537</v>
      </c>
      <c r="I13" s="304" t="n">
        <f aca="false">SUM(B13:H13)</f>
        <v>1619</v>
      </c>
      <c r="K13" s="238"/>
    </row>
    <row r="14" s="276" customFormat="true" ht="12" hidden="false" customHeight="false" outlineLevel="0" collapsed="false">
      <c r="A14" s="207" t="n">
        <v>1998</v>
      </c>
      <c r="B14" s="211" t="n">
        <v>3</v>
      </c>
      <c r="C14" s="211" t="n">
        <v>3</v>
      </c>
      <c r="D14" s="211" t="n">
        <v>9</v>
      </c>
      <c r="E14" s="211" t="n">
        <v>16</v>
      </c>
      <c r="F14" s="211" t="n">
        <v>23</v>
      </c>
      <c r="G14" s="211" t="n">
        <v>22</v>
      </c>
      <c r="H14" s="211" t="n">
        <v>1447</v>
      </c>
      <c r="I14" s="304" t="n">
        <f aca="false">SUM(B14:H14)</f>
        <v>1523</v>
      </c>
      <c r="K14" s="238"/>
    </row>
    <row r="15" s="276" customFormat="true" ht="12" hidden="false" customHeight="false" outlineLevel="0" collapsed="false">
      <c r="A15" s="207" t="n">
        <v>1999</v>
      </c>
      <c r="B15" s="211" t="n">
        <v>3</v>
      </c>
      <c r="C15" s="211" t="n">
        <v>6</v>
      </c>
      <c r="D15" s="211" t="n">
        <v>16</v>
      </c>
      <c r="E15" s="211" t="n">
        <v>21</v>
      </c>
      <c r="F15" s="211" t="n">
        <v>27</v>
      </c>
      <c r="G15" s="211" t="n">
        <v>24</v>
      </c>
      <c r="H15" s="211" t="n">
        <v>1515</v>
      </c>
      <c r="I15" s="304" t="n">
        <f aca="false">SUM(B15:H15)</f>
        <v>1612</v>
      </c>
      <c r="K15" s="238"/>
    </row>
    <row r="16" s="276" customFormat="true" ht="12" hidden="false" customHeight="false" outlineLevel="0" collapsed="false">
      <c r="A16" s="207" t="n">
        <v>2000</v>
      </c>
      <c r="B16" s="211" t="n">
        <v>3</v>
      </c>
      <c r="C16" s="211" t="n">
        <v>5</v>
      </c>
      <c r="D16" s="211" t="n">
        <v>8</v>
      </c>
      <c r="E16" s="211" t="n">
        <v>23</v>
      </c>
      <c r="F16" s="211" t="n">
        <v>16</v>
      </c>
      <c r="G16" s="211" t="n">
        <v>33</v>
      </c>
      <c r="H16" s="211" t="n">
        <v>1602</v>
      </c>
      <c r="I16" s="304" t="n">
        <f aca="false">SUM(B16:H16)</f>
        <v>1690</v>
      </c>
      <c r="K16" s="238"/>
    </row>
    <row r="17" s="276" customFormat="true" ht="12" hidden="false" customHeight="false" outlineLevel="0" collapsed="false">
      <c r="A17" s="207" t="n">
        <v>2001</v>
      </c>
      <c r="B17" s="211" t="n">
        <v>10</v>
      </c>
      <c r="C17" s="211" t="n">
        <v>10</v>
      </c>
      <c r="D17" s="211" t="n">
        <v>10</v>
      </c>
      <c r="E17" s="211" t="n">
        <v>25</v>
      </c>
      <c r="F17" s="211" t="n">
        <v>24</v>
      </c>
      <c r="G17" s="211" t="n">
        <v>43</v>
      </c>
      <c r="H17" s="211" t="n">
        <v>1686</v>
      </c>
      <c r="I17" s="304" t="n">
        <f aca="false">SUM(B17:H17)</f>
        <v>1808</v>
      </c>
      <c r="K17" s="238"/>
    </row>
    <row r="18" s="276" customFormat="true" ht="12" hidden="false" customHeight="false" outlineLevel="0" collapsed="false">
      <c r="A18" s="207" t="n">
        <v>2002</v>
      </c>
      <c r="B18" s="211" t="n">
        <v>4</v>
      </c>
      <c r="C18" s="211" t="n">
        <v>11</v>
      </c>
      <c r="D18" s="211" t="n">
        <v>13</v>
      </c>
      <c r="E18" s="211" t="n">
        <v>27</v>
      </c>
      <c r="F18" s="211" t="n">
        <v>23</v>
      </c>
      <c r="G18" s="211" t="n">
        <v>23</v>
      </c>
      <c r="H18" s="211" t="n">
        <v>1735</v>
      </c>
      <c r="I18" s="304" t="n">
        <f aca="false">SUM(B18:H18)</f>
        <v>1836</v>
      </c>
      <c r="K18" s="238"/>
    </row>
    <row r="19" s="276" customFormat="true" ht="12" hidden="false" customHeight="false" outlineLevel="0" collapsed="false">
      <c r="A19" s="207" t="n">
        <v>2003</v>
      </c>
      <c r="B19" s="211" t="n">
        <v>3</v>
      </c>
      <c r="C19" s="211" t="n">
        <v>16</v>
      </c>
      <c r="D19" s="211" t="n">
        <v>13</v>
      </c>
      <c r="E19" s="211" t="n">
        <v>27</v>
      </c>
      <c r="F19" s="211" t="n">
        <v>24</v>
      </c>
      <c r="G19" s="211" t="n">
        <v>26</v>
      </c>
      <c r="H19" s="211" t="n">
        <v>1773</v>
      </c>
      <c r="I19" s="304" t="n">
        <f aca="false">SUM(B19:H19)</f>
        <v>1882</v>
      </c>
      <c r="K19" s="238"/>
    </row>
    <row r="20" s="276" customFormat="true" ht="12" hidden="false" customHeight="false" outlineLevel="0" collapsed="false">
      <c r="A20" s="207" t="n">
        <v>2004</v>
      </c>
      <c r="B20" s="211" t="n">
        <v>7</v>
      </c>
      <c r="C20" s="211" t="n">
        <v>10</v>
      </c>
      <c r="D20" s="211" t="n">
        <v>17</v>
      </c>
      <c r="E20" s="211" t="n">
        <v>38</v>
      </c>
      <c r="F20" s="211" t="n">
        <v>15</v>
      </c>
      <c r="G20" s="211" t="n">
        <v>26</v>
      </c>
      <c r="H20" s="211" t="n">
        <v>1809</v>
      </c>
      <c r="I20" s="304" t="n">
        <f aca="false">SUM(B20:H20)</f>
        <v>1922</v>
      </c>
      <c r="K20" s="238"/>
      <c r="L20" s="238"/>
    </row>
    <row r="21" s="276" customFormat="true" ht="12" hidden="false" customHeight="false" outlineLevel="0" collapsed="false">
      <c r="A21" s="207" t="n">
        <v>2005</v>
      </c>
      <c r="B21" s="211" t="n">
        <v>4</v>
      </c>
      <c r="C21" s="211" t="n">
        <v>13</v>
      </c>
      <c r="D21" s="211" t="n">
        <v>22</v>
      </c>
      <c r="E21" s="211" t="n">
        <v>24</v>
      </c>
      <c r="F21" s="211" t="n">
        <v>29</v>
      </c>
      <c r="G21" s="211" t="n">
        <v>35</v>
      </c>
      <c r="H21" s="211" t="n">
        <v>1751</v>
      </c>
      <c r="I21" s="304" t="n">
        <f aca="false">SUM(B21:H21)</f>
        <v>1878</v>
      </c>
      <c r="K21" s="238"/>
      <c r="L21" s="238"/>
    </row>
    <row r="22" s="276" customFormat="true" ht="12" hidden="false" customHeight="false" outlineLevel="0" collapsed="false">
      <c r="A22" s="236" t="n">
        <v>2006</v>
      </c>
      <c r="B22" s="305" t="n">
        <v>9</v>
      </c>
      <c r="C22" s="305" t="n">
        <v>9</v>
      </c>
      <c r="D22" s="305" t="n">
        <v>21</v>
      </c>
      <c r="E22" s="305" t="n">
        <v>28</v>
      </c>
      <c r="F22" s="305" t="n">
        <v>26</v>
      </c>
      <c r="G22" s="305" t="n">
        <v>31</v>
      </c>
      <c r="H22" s="305" t="n">
        <v>2000</v>
      </c>
      <c r="I22" s="304" t="n">
        <f aca="false">SUM(B22:H22)</f>
        <v>2124</v>
      </c>
      <c r="K22" s="238"/>
      <c r="L22" s="238"/>
    </row>
    <row r="23" s="276" customFormat="true" ht="12" hidden="false" customHeight="false" outlineLevel="0" collapsed="false">
      <c r="A23" s="236" t="n">
        <v>2007</v>
      </c>
      <c r="B23" s="305" t="n">
        <v>4</v>
      </c>
      <c r="C23" s="305" t="n">
        <v>8</v>
      </c>
      <c r="D23" s="305" t="n">
        <v>19</v>
      </c>
      <c r="E23" s="305" t="n">
        <v>45</v>
      </c>
      <c r="F23" s="305" t="n">
        <v>34</v>
      </c>
      <c r="G23" s="305" t="n">
        <v>36</v>
      </c>
      <c r="H23" s="305" t="n">
        <v>2018</v>
      </c>
      <c r="I23" s="304" t="n">
        <f aca="false">SUM(B23:H23)</f>
        <v>2164</v>
      </c>
      <c r="K23" s="238"/>
      <c r="L23" s="238"/>
    </row>
    <row r="24" s="276" customFormat="true" ht="12" hidden="false" customHeight="false" outlineLevel="0" collapsed="false">
      <c r="A24" s="236" t="n">
        <v>2008</v>
      </c>
      <c r="B24" s="305" t="n">
        <v>5</v>
      </c>
      <c r="C24" s="305" t="n">
        <v>12</v>
      </c>
      <c r="D24" s="305" t="n">
        <v>22</v>
      </c>
      <c r="E24" s="305" t="n">
        <v>30</v>
      </c>
      <c r="F24" s="305" t="n">
        <v>29</v>
      </c>
      <c r="G24" s="305" t="n">
        <v>41</v>
      </c>
      <c r="H24" s="305" t="n">
        <v>1966</v>
      </c>
      <c r="I24" s="304" t="n">
        <f aca="false">SUM(B24:H24)</f>
        <v>2105</v>
      </c>
      <c r="K24" s="238"/>
      <c r="L24" s="238"/>
    </row>
    <row r="25" s="276" customFormat="true" ht="12" hidden="false" customHeight="false" outlineLevel="0" collapsed="false">
      <c r="A25" s="236" t="n">
        <v>2009</v>
      </c>
      <c r="B25" s="305" t="n">
        <v>6</v>
      </c>
      <c r="C25" s="305" t="n">
        <v>12</v>
      </c>
      <c r="D25" s="305" t="n">
        <v>21</v>
      </c>
      <c r="E25" s="305" t="n">
        <v>32</v>
      </c>
      <c r="F25" s="305" t="n">
        <v>38</v>
      </c>
      <c r="G25" s="305" t="n">
        <v>26</v>
      </c>
      <c r="H25" s="305" t="n">
        <v>2177</v>
      </c>
      <c r="I25" s="304" t="n">
        <f aca="false">SUM(B25:H25)</f>
        <v>2312</v>
      </c>
      <c r="K25" s="238"/>
      <c r="L25" s="238"/>
    </row>
    <row r="26" s="276" customFormat="true" ht="12" hidden="false" customHeight="false" outlineLevel="0" collapsed="false">
      <c r="A26" s="236" t="n">
        <v>2010</v>
      </c>
      <c r="B26" s="305" t="n">
        <v>8</v>
      </c>
      <c r="C26" s="305" t="n">
        <v>11</v>
      </c>
      <c r="D26" s="305" t="n">
        <v>15</v>
      </c>
      <c r="E26" s="305" t="n">
        <v>37</v>
      </c>
      <c r="F26" s="305" t="n">
        <v>23</v>
      </c>
      <c r="G26" s="305" t="n">
        <v>33</v>
      </c>
      <c r="H26" s="305" t="n">
        <v>2294</v>
      </c>
      <c r="I26" s="304" t="n">
        <f aca="false">SUM(B26:H26)</f>
        <v>2421</v>
      </c>
      <c r="K26" s="238"/>
      <c r="L26" s="238"/>
    </row>
    <row r="27" s="276" customFormat="true" ht="12" hidden="false" customHeight="false" outlineLevel="0" collapsed="false">
      <c r="A27" s="236" t="n">
        <v>2011</v>
      </c>
      <c r="B27" s="305" t="n">
        <v>4</v>
      </c>
      <c r="C27" s="305" t="n">
        <v>17</v>
      </c>
      <c r="D27" s="305" t="n">
        <v>17</v>
      </c>
      <c r="E27" s="305" t="n">
        <v>43</v>
      </c>
      <c r="F27" s="305" t="n">
        <v>31</v>
      </c>
      <c r="G27" s="305" t="n">
        <v>26</v>
      </c>
      <c r="H27" s="305" t="n">
        <v>2449</v>
      </c>
      <c r="I27" s="304" t="n">
        <f aca="false">SUM(B27:H27)</f>
        <v>2587</v>
      </c>
      <c r="K27" s="238"/>
      <c r="L27" s="238"/>
    </row>
    <row r="28" s="276" customFormat="true" ht="12" hidden="false" customHeight="false" outlineLevel="0" collapsed="false">
      <c r="A28" s="236" t="n">
        <v>2012</v>
      </c>
      <c r="B28" s="305" t="n">
        <v>8</v>
      </c>
      <c r="C28" s="305" t="n">
        <v>13</v>
      </c>
      <c r="D28" s="305" t="n">
        <v>15</v>
      </c>
      <c r="E28" s="305" t="n">
        <v>39</v>
      </c>
      <c r="F28" s="305" t="n">
        <v>34</v>
      </c>
      <c r="G28" s="305" t="n">
        <v>39</v>
      </c>
      <c r="H28" s="305" t="n">
        <v>2598</v>
      </c>
      <c r="I28" s="304" t="n">
        <f aca="false">SUM(B28:H28)</f>
        <v>2746</v>
      </c>
      <c r="K28" s="238"/>
      <c r="L28" s="238"/>
    </row>
    <row r="29" s="276" customFormat="true" ht="12" hidden="false" customHeight="false" outlineLevel="0" collapsed="false">
      <c r="A29" s="236" t="n">
        <v>2013</v>
      </c>
      <c r="B29" s="305" t="n">
        <v>3</v>
      </c>
      <c r="C29" s="305" t="n">
        <v>14</v>
      </c>
      <c r="D29" s="305" t="n">
        <v>14</v>
      </c>
      <c r="E29" s="305" t="n">
        <v>41</v>
      </c>
      <c r="F29" s="305" t="n">
        <v>48</v>
      </c>
      <c r="G29" s="305" t="n">
        <v>32</v>
      </c>
      <c r="H29" s="305" t="n">
        <v>2679</v>
      </c>
      <c r="I29" s="304" t="n">
        <f aca="false">SUM(B29:H29)</f>
        <v>2831</v>
      </c>
      <c r="K29" s="238"/>
      <c r="L29" s="238"/>
    </row>
    <row r="30" s="276" customFormat="true" ht="12" hidden="false" customHeight="false" outlineLevel="0" collapsed="false">
      <c r="A30" s="236" t="n">
        <v>2014</v>
      </c>
      <c r="B30" s="305" t="n">
        <v>10</v>
      </c>
      <c r="C30" s="305" t="n">
        <v>10</v>
      </c>
      <c r="D30" s="305" t="n">
        <v>11</v>
      </c>
      <c r="E30" s="305" t="n">
        <v>51</v>
      </c>
      <c r="F30" s="305" t="n">
        <v>35</v>
      </c>
      <c r="G30" s="305" t="n">
        <v>35</v>
      </c>
      <c r="H30" s="305" t="n">
        <v>2781</v>
      </c>
      <c r="I30" s="304" t="n">
        <f aca="false">SUM(B30:H30)</f>
        <v>2933</v>
      </c>
      <c r="K30" s="238"/>
      <c r="L30" s="238"/>
    </row>
    <row r="31" s="276" customFormat="true" ht="12" hidden="false" customHeight="false" outlineLevel="0" collapsed="false">
      <c r="A31" s="236" t="n">
        <v>2015</v>
      </c>
      <c r="B31" s="305" t="n">
        <v>7</v>
      </c>
      <c r="C31" s="305" t="n">
        <v>7</v>
      </c>
      <c r="D31" s="305" t="n">
        <v>25</v>
      </c>
      <c r="E31" s="305" t="n">
        <v>35</v>
      </c>
      <c r="F31" s="305" t="n">
        <v>26</v>
      </c>
      <c r="G31" s="305" t="n">
        <v>44</v>
      </c>
      <c r="H31" s="305" t="n">
        <v>2964</v>
      </c>
      <c r="I31" s="304" t="n">
        <f aca="false">SUM(B31:H31)</f>
        <v>3108</v>
      </c>
      <c r="K31" s="238"/>
      <c r="L31" s="238"/>
    </row>
    <row r="32" s="276" customFormat="true" ht="12" hidden="false" customHeight="false" outlineLevel="0" collapsed="false">
      <c r="A32" s="236" t="n">
        <v>2016</v>
      </c>
      <c r="B32" s="305" t="n">
        <v>6</v>
      </c>
      <c r="C32" s="305" t="n">
        <v>12</v>
      </c>
      <c r="D32" s="305" t="n">
        <v>26</v>
      </c>
      <c r="E32" s="305" t="n">
        <v>34</v>
      </c>
      <c r="F32" s="305" t="n">
        <v>41</v>
      </c>
      <c r="G32" s="305" t="n">
        <v>42</v>
      </c>
      <c r="H32" s="305" t="n">
        <v>3160</v>
      </c>
      <c r="I32" s="304" t="n">
        <f aca="false">SUM(B32:H32)</f>
        <v>3321</v>
      </c>
      <c r="K32" s="238"/>
      <c r="L32" s="238"/>
    </row>
    <row r="33" s="276" customFormat="true" ht="12" hidden="false" customHeight="false" outlineLevel="0" collapsed="false">
      <c r="A33" s="236" t="n">
        <v>2017</v>
      </c>
      <c r="B33" s="305" t="n">
        <v>5</v>
      </c>
      <c r="C33" s="305" t="n">
        <v>13</v>
      </c>
      <c r="D33" s="305" t="n">
        <v>18</v>
      </c>
      <c r="E33" s="305" t="n">
        <v>48</v>
      </c>
      <c r="F33" s="305" t="n">
        <v>41</v>
      </c>
      <c r="G33" s="305" t="n">
        <v>53</v>
      </c>
      <c r="H33" s="305" t="n">
        <v>3288</v>
      </c>
      <c r="I33" s="304" t="n">
        <f aca="false">SUM(B33:H33)</f>
        <v>3466</v>
      </c>
      <c r="K33" s="238"/>
      <c r="L33" s="238"/>
    </row>
    <row r="34" s="276" customFormat="true" ht="12" hidden="false" customHeight="false" outlineLevel="0" collapsed="false">
      <c r="A34" s="236" t="n">
        <v>2018</v>
      </c>
      <c r="B34" s="305" t="n">
        <v>7</v>
      </c>
      <c r="C34" s="305" t="n">
        <v>4</v>
      </c>
      <c r="D34" s="305" t="n">
        <v>27</v>
      </c>
      <c r="E34" s="305" t="n">
        <v>45</v>
      </c>
      <c r="F34" s="305" t="n">
        <v>44</v>
      </c>
      <c r="G34" s="305" t="n">
        <v>33</v>
      </c>
      <c r="H34" s="305" t="n">
        <v>3285</v>
      </c>
      <c r="I34" s="304" t="n">
        <f aca="false">SUM(B34:H34)</f>
        <v>3445</v>
      </c>
      <c r="K34" s="238"/>
      <c r="L34" s="238"/>
    </row>
    <row r="35" s="276" customFormat="true" ht="12" hidden="false" customHeight="false" outlineLevel="0" collapsed="false">
      <c r="A35" s="236" t="n">
        <v>2019</v>
      </c>
      <c r="B35" s="305" t="n">
        <v>3</v>
      </c>
      <c r="C35" s="305" t="n">
        <v>14</v>
      </c>
      <c r="D35" s="305" t="n">
        <v>22</v>
      </c>
      <c r="E35" s="305" t="n">
        <v>41</v>
      </c>
      <c r="F35" s="305" t="n">
        <v>42</v>
      </c>
      <c r="G35" s="305" t="n">
        <v>41</v>
      </c>
      <c r="H35" s="305" t="n">
        <v>3451</v>
      </c>
      <c r="I35" s="304" t="n">
        <f aca="false">SUM(B35:H35)</f>
        <v>3614</v>
      </c>
      <c r="K35" s="238"/>
      <c r="L35" s="238"/>
    </row>
    <row r="36" s="276" customFormat="true" ht="12" hidden="false" customHeight="false" outlineLevel="0" collapsed="false">
      <c r="A36" s="236" t="n">
        <v>2020</v>
      </c>
      <c r="B36" s="305" t="n">
        <v>0</v>
      </c>
      <c r="C36" s="305" t="n">
        <v>4</v>
      </c>
      <c r="D36" s="305" t="n">
        <v>10</v>
      </c>
      <c r="E36" s="305" t="n">
        <v>27</v>
      </c>
      <c r="F36" s="305" t="n">
        <v>22</v>
      </c>
      <c r="G36" s="305" t="n">
        <v>20</v>
      </c>
      <c r="H36" s="305" t="n">
        <v>2378</v>
      </c>
      <c r="I36" s="304" t="n">
        <f aca="false">SUM(B36:H36)</f>
        <v>2461</v>
      </c>
      <c r="K36" s="238"/>
      <c r="L36" s="238"/>
    </row>
    <row r="37" s="276" customFormat="true" ht="12" hidden="false" customHeight="false" outlineLevel="0" collapsed="false">
      <c r="A37" s="236" t="n">
        <v>2021</v>
      </c>
      <c r="B37" s="305" t="n">
        <v>2</v>
      </c>
      <c r="C37" s="305" t="n">
        <v>8</v>
      </c>
      <c r="D37" s="305" t="n">
        <v>3</v>
      </c>
      <c r="E37" s="305" t="n">
        <v>31</v>
      </c>
      <c r="F37" s="305" t="n">
        <v>28</v>
      </c>
      <c r="G37" s="305" t="n">
        <v>27</v>
      </c>
      <c r="H37" s="305" t="n">
        <v>2593</v>
      </c>
      <c r="I37" s="304" t="n">
        <f aca="false">SUM(B37:H37)</f>
        <v>2692</v>
      </c>
      <c r="K37" s="238"/>
      <c r="L37" s="238"/>
    </row>
    <row r="38" s="276" customFormat="true" ht="12" hidden="false" customHeight="false" outlineLevel="0" collapsed="false">
      <c r="A38" s="236" t="n">
        <v>2022</v>
      </c>
      <c r="B38" s="305" t="n">
        <v>4</v>
      </c>
      <c r="C38" s="305" t="n">
        <v>4</v>
      </c>
      <c r="D38" s="305" t="n">
        <v>19</v>
      </c>
      <c r="E38" s="305" t="n">
        <v>51</v>
      </c>
      <c r="F38" s="305" t="n">
        <v>41</v>
      </c>
      <c r="G38" s="305" t="n">
        <v>57</v>
      </c>
      <c r="H38" s="305" t="n">
        <v>3662</v>
      </c>
      <c r="I38" s="304" t="n">
        <f aca="false">SUM(B38:H38)</f>
        <v>3838</v>
      </c>
      <c r="K38" s="238"/>
      <c r="L38" s="238"/>
    </row>
    <row r="39" s="276" customFormat="true" ht="12" hidden="false" customHeight="false" outlineLevel="0" collapsed="false">
      <c r="A39" s="236" t="n">
        <v>2023</v>
      </c>
      <c r="B39" s="305" t="n">
        <v>3</v>
      </c>
      <c r="C39" s="305" t="n">
        <v>10</v>
      </c>
      <c r="D39" s="305" t="n">
        <v>19</v>
      </c>
      <c r="E39" s="305" t="n">
        <v>46</v>
      </c>
      <c r="F39" s="305" t="n">
        <v>49</v>
      </c>
      <c r="G39" s="305" t="n">
        <v>55</v>
      </c>
      <c r="H39" s="305" t="n">
        <v>4057</v>
      </c>
      <c r="I39" s="304" t="n">
        <f aca="false">SUM(B39:H39)</f>
        <v>4239</v>
      </c>
      <c r="K39" s="238"/>
      <c r="L39" s="238"/>
    </row>
    <row r="40" s="276" customFormat="true" ht="12" hidden="false" customHeight="false" outlineLevel="0" collapsed="false">
      <c r="B40" s="306"/>
      <c r="C40" s="306"/>
      <c r="D40" s="306"/>
      <c r="E40" s="306"/>
      <c r="F40" s="306"/>
      <c r="G40" s="306"/>
      <c r="H40" s="306"/>
      <c r="I40" s="306"/>
    </row>
    <row r="41" s="276" customFormat="true" ht="12" hidden="false" customHeight="false" outlineLevel="0" collapsed="false">
      <c r="B41" s="306"/>
      <c r="C41" s="306"/>
      <c r="D41" s="306"/>
      <c r="E41" s="306"/>
      <c r="F41" s="306"/>
      <c r="G41" s="306"/>
      <c r="H41" s="306"/>
      <c r="I41" s="306"/>
    </row>
    <row r="42" s="303" customFormat="true" ht="36" hidden="false" customHeight="false" outlineLevel="0" collapsed="false">
      <c r="A42" s="302" t="s">
        <v>147</v>
      </c>
      <c r="B42" s="205" t="s">
        <v>195</v>
      </c>
      <c r="C42" s="205" t="s">
        <v>184</v>
      </c>
      <c r="D42" s="205" t="s">
        <v>185</v>
      </c>
      <c r="E42" s="205" t="s">
        <v>186</v>
      </c>
      <c r="F42" s="205" t="s">
        <v>187</v>
      </c>
      <c r="G42" s="205" t="s">
        <v>188</v>
      </c>
      <c r="H42" s="205" t="s">
        <v>189</v>
      </c>
      <c r="I42" s="205" t="s">
        <v>42</v>
      </c>
    </row>
    <row r="43" s="276" customFormat="true" ht="12" hidden="false" customHeight="false" outlineLevel="0" collapsed="false">
      <c r="A43" s="207" t="n">
        <v>1992</v>
      </c>
      <c r="B43" s="307" t="n">
        <v>8498416</v>
      </c>
      <c r="C43" s="307" t="n">
        <v>9453335</v>
      </c>
      <c r="D43" s="307" t="n">
        <v>9047901</v>
      </c>
      <c r="E43" s="307" t="n">
        <v>5772061</v>
      </c>
      <c r="F43" s="307" t="n">
        <v>2043580</v>
      </c>
      <c r="G43" s="307" t="n">
        <v>1729716</v>
      </c>
      <c r="H43" s="307" t="n">
        <v>3997061</v>
      </c>
      <c r="I43" s="308" t="n">
        <f aca="false">SUM(B43:H43)</f>
        <v>40542070</v>
      </c>
    </row>
    <row r="44" s="276" customFormat="true" ht="12" hidden="false" customHeight="false" outlineLevel="0" collapsed="false">
      <c r="A44" s="207" t="n">
        <v>1993</v>
      </c>
      <c r="B44" s="307" t="n">
        <v>21269443</v>
      </c>
      <c r="C44" s="307" t="n">
        <v>6758504</v>
      </c>
      <c r="D44" s="307" t="n">
        <v>7170158</v>
      </c>
      <c r="E44" s="307" t="n">
        <v>3815386</v>
      </c>
      <c r="F44" s="307" t="n">
        <v>1872751</v>
      </c>
      <c r="G44" s="307" t="n">
        <v>2132335</v>
      </c>
      <c r="H44" s="307" t="n">
        <v>3585993</v>
      </c>
      <c r="I44" s="308" t="n">
        <f aca="false">SUM(B44:H44)</f>
        <v>46604570</v>
      </c>
    </row>
    <row r="45" s="276" customFormat="true" ht="12" hidden="false" customHeight="false" outlineLevel="0" collapsed="false">
      <c r="A45" s="207" t="n">
        <v>1994</v>
      </c>
      <c r="B45" s="307" t="n">
        <v>11889857</v>
      </c>
      <c r="C45" s="307" t="n">
        <v>6057612</v>
      </c>
      <c r="D45" s="307" t="n">
        <v>4464626</v>
      </c>
      <c r="E45" s="307" t="n">
        <v>4820674</v>
      </c>
      <c r="F45" s="307" t="n">
        <v>3320607</v>
      </c>
      <c r="G45" s="307" t="n">
        <v>1515269</v>
      </c>
      <c r="H45" s="307" t="n">
        <v>3185365</v>
      </c>
      <c r="I45" s="308" t="n">
        <f aca="false">SUM(B45:H45)</f>
        <v>35254010</v>
      </c>
    </row>
    <row r="46" s="276" customFormat="true" ht="12" hidden="false" customHeight="false" outlineLevel="0" collapsed="false">
      <c r="A46" s="207" t="n">
        <v>1995</v>
      </c>
      <c r="B46" s="307" t="n">
        <v>22315437</v>
      </c>
      <c r="C46" s="307" t="n">
        <v>6393450</v>
      </c>
      <c r="D46" s="307" t="n">
        <v>6873918</v>
      </c>
      <c r="E46" s="307" t="n">
        <v>3272172</v>
      </c>
      <c r="F46" s="307" t="n">
        <v>2293876</v>
      </c>
      <c r="G46" s="307" t="n">
        <v>1338251</v>
      </c>
      <c r="H46" s="307" t="n">
        <v>3374756</v>
      </c>
      <c r="I46" s="308" t="n">
        <f aca="false">SUM(B46:H46)</f>
        <v>45861860</v>
      </c>
    </row>
    <row r="47" s="276" customFormat="true" ht="12" hidden="false" customHeight="false" outlineLevel="0" collapsed="false">
      <c r="A47" s="207" t="n">
        <v>1996</v>
      </c>
      <c r="B47" s="307" t="n">
        <v>19819910</v>
      </c>
      <c r="C47" s="307" t="n">
        <v>11622613</v>
      </c>
      <c r="D47" s="307" t="n">
        <v>7666195</v>
      </c>
      <c r="E47" s="307" t="n">
        <v>5352675</v>
      </c>
      <c r="F47" s="307" t="n">
        <v>2736738</v>
      </c>
      <c r="G47" s="307" t="n">
        <v>1658304</v>
      </c>
      <c r="H47" s="307" t="n">
        <v>2402520</v>
      </c>
      <c r="I47" s="308" t="n">
        <f aca="false">SUM(B47:H47)</f>
        <v>51258955</v>
      </c>
    </row>
    <row r="48" s="276" customFormat="true" ht="12" hidden="false" customHeight="false" outlineLevel="0" collapsed="false">
      <c r="A48" s="207" t="n">
        <v>1997</v>
      </c>
      <c r="B48" s="307" t="n">
        <v>19285212</v>
      </c>
      <c r="C48" s="307" t="n">
        <v>11232727</v>
      </c>
      <c r="D48" s="307" t="n">
        <v>6743148</v>
      </c>
      <c r="E48" s="307" t="n">
        <v>7037165</v>
      </c>
      <c r="F48" s="307" t="n">
        <v>3200449</v>
      </c>
      <c r="G48" s="307" t="n">
        <v>1330325</v>
      </c>
      <c r="H48" s="307" t="n">
        <v>3170156</v>
      </c>
      <c r="I48" s="308" t="n">
        <f aca="false">SUM(B48:H48)</f>
        <v>51999182</v>
      </c>
    </row>
    <row r="49" s="276" customFormat="true" ht="12" hidden="false" customHeight="false" outlineLevel="0" collapsed="false">
      <c r="A49" s="207" t="n">
        <v>1998</v>
      </c>
      <c r="B49" s="307" t="n">
        <v>23440877</v>
      </c>
      <c r="C49" s="307" t="n">
        <v>3829552</v>
      </c>
      <c r="D49" s="307" t="n">
        <v>6543993</v>
      </c>
      <c r="E49" s="307" t="n">
        <v>5676496</v>
      </c>
      <c r="F49" s="307" t="n">
        <v>3631025</v>
      </c>
      <c r="G49" s="307" t="n">
        <v>1626854</v>
      </c>
      <c r="H49" s="307" t="n">
        <v>2745317</v>
      </c>
      <c r="I49" s="308" t="n">
        <f aca="false">SUM(B49:H49)</f>
        <v>47494114</v>
      </c>
    </row>
    <row r="50" s="217" customFormat="true" ht="12" hidden="false" customHeight="false" outlineLevel="0" collapsed="false">
      <c r="A50" s="207" t="n">
        <v>1999</v>
      </c>
      <c r="B50" s="307" t="n">
        <v>14075436</v>
      </c>
      <c r="C50" s="307" t="n">
        <v>8915079</v>
      </c>
      <c r="D50" s="307" t="n">
        <v>11922166</v>
      </c>
      <c r="E50" s="307" t="n">
        <v>6832647</v>
      </c>
      <c r="F50" s="307" t="n">
        <v>4092946</v>
      </c>
      <c r="G50" s="307" t="n">
        <v>1641521</v>
      </c>
      <c r="H50" s="307" t="n">
        <v>2928262</v>
      </c>
      <c r="I50" s="308" t="n">
        <f aca="false">SUM(B50:H50)</f>
        <v>50408057</v>
      </c>
    </row>
    <row r="51" customFormat="false" ht="12" hidden="false" customHeight="false" outlineLevel="0" collapsed="false">
      <c r="A51" s="207" t="n">
        <v>2000</v>
      </c>
      <c r="B51" s="307" t="n">
        <v>17525010</v>
      </c>
      <c r="C51" s="307" t="n">
        <v>8040134</v>
      </c>
      <c r="D51" s="307" t="n">
        <v>5376890</v>
      </c>
      <c r="E51" s="307" t="n">
        <v>7959541</v>
      </c>
      <c r="F51" s="307" t="n">
        <v>2369451</v>
      </c>
      <c r="G51" s="307" t="n">
        <v>2393060</v>
      </c>
      <c r="H51" s="307" t="n">
        <v>3549635</v>
      </c>
      <c r="I51" s="308" t="n">
        <f aca="false">SUM(B51:H51)</f>
        <v>47213721</v>
      </c>
    </row>
    <row r="52" customFormat="false" ht="12" hidden="false" customHeight="false" outlineLevel="0" collapsed="false">
      <c r="A52" s="207" t="n">
        <v>2001</v>
      </c>
      <c r="B52" s="307" t="n">
        <v>39916441</v>
      </c>
      <c r="C52" s="307" t="n">
        <v>13368220</v>
      </c>
      <c r="D52" s="307" t="n">
        <v>6884794</v>
      </c>
      <c r="E52" s="307" t="n">
        <v>7822660</v>
      </c>
      <c r="F52" s="307" t="n">
        <v>3436200</v>
      </c>
      <c r="G52" s="307" t="n">
        <v>3069490</v>
      </c>
      <c r="H52" s="307" t="n">
        <v>2801285</v>
      </c>
      <c r="I52" s="308" t="n">
        <f aca="false">SUM(B52:H52)</f>
        <v>77299090</v>
      </c>
    </row>
    <row r="53" customFormat="false" ht="12" hidden="false" customHeight="false" outlineLevel="0" collapsed="false">
      <c r="A53" s="207" t="n">
        <v>2002</v>
      </c>
      <c r="B53" s="307" t="n">
        <v>24105910</v>
      </c>
      <c r="C53" s="307" t="n">
        <v>14847535</v>
      </c>
      <c r="D53" s="307" t="n">
        <v>8657552</v>
      </c>
      <c r="E53" s="307" t="n">
        <v>8481942</v>
      </c>
      <c r="F53" s="307" t="n">
        <v>3155510</v>
      </c>
      <c r="G53" s="307" t="n">
        <v>1499799</v>
      </c>
      <c r="H53" s="307" t="n">
        <v>3556267</v>
      </c>
      <c r="I53" s="308" t="n">
        <f aca="false">SUM(B53:H53)</f>
        <v>64304515</v>
      </c>
    </row>
    <row r="54" customFormat="false" ht="12" hidden="false" customHeight="false" outlineLevel="0" collapsed="false">
      <c r="A54" s="207" t="n">
        <v>2003</v>
      </c>
      <c r="B54" s="307" t="n">
        <v>13249876</v>
      </c>
      <c r="C54" s="307" t="n">
        <v>20404000</v>
      </c>
      <c r="D54" s="307" t="n">
        <v>9449795</v>
      </c>
      <c r="E54" s="307" t="n">
        <v>8774518</v>
      </c>
      <c r="F54" s="307" t="n">
        <v>3540526</v>
      </c>
      <c r="G54" s="307" t="n">
        <v>1792351</v>
      </c>
      <c r="H54" s="307" t="n">
        <v>3316861</v>
      </c>
      <c r="I54" s="308" t="n">
        <f aca="false">SUM(B54:H54)</f>
        <v>60527927</v>
      </c>
    </row>
    <row r="55" customFormat="false" ht="12" hidden="false" customHeight="false" outlineLevel="0" collapsed="false">
      <c r="A55" s="207" t="n">
        <v>2004</v>
      </c>
      <c r="B55" s="307" t="n">
        <v>27192634</v>
      </c>
      <c r="C55" s="307" t="n">
        <v>15235882</v>
      </c>
      <c r="D55" s="307" t="n">
        <v>12272784</v>
      </c>
      <c r="E55" s="307" t="n">
        <v>12129518</v>
      </c>
      <c r="F55" s="307" t="n">
        <v>2312218</v>
      </c>
      <c r="G55" s="307" t="n">
        <v>1872784</v>
      </c>
      <c r="H55" s="307" t="n">
        <v>3665271</v>
      </c>
      <c r="I55" s="308" t="n">
        <f aca="false">SUM(B55:H55)</f>
        <v>74681091</v>
      </c>
    </row>
    <row r="56" customFormat="false" ht="12" hidden="false" customHeight="false" outlineLevel="0" collapsed="false">
      <c r="A56" s="207" t="n">
        <v>2005</v>
      </c>
      <c r="B56" s="307" t="n">
        <v>12170985</v>
      </c>
      <c r="C56" s="307" t="n">
        <v>18171209</v>
      </c>
      <c r="D56" s="307" t="n">
        <v>15248646</v>
      </c>
      <c r="E56" s="307" t="n">
        <v>8285970</v>
      </c>
      <c r="F56" s="307" t="n">
        <v>4192437</v>
      </c>
      <c r="G56" s="307" t="n">
        <v>2443314</v>
      </c>
      <c r="H56" s="307" t="n">
        <v>3345106</v>
      </c>
      <c r="I56" s="308" t="n">
        <f aca="false">SUM(B56:H56)</f>
        <v>63857667</v>
      </c>
    </row>
    <row r="57" customFormat="false" ht="12" hidden="false" customHeight="false" outlineLevel="0" collapsed="false">
      <c r="A57" s="309" t="n">
        <v>2006</v>
      </c>
      <c r="B57" s="310" t="n">
        <v>37918375</v>
      </c>
      <c r="C57" s="310" t="n">
        <v>12081864</v>
      </c>
      <c r="D57" s="310" t="n">
        <v>14783903</v>
      </c>
      <c r="E57" s="310" t="n">
        <v>9625499</v>
      </c>
      <c r="F57" s="310" t="n">
        <v>3588752</v>
      </c>
      <c r="G57" s="310" t="n">
        <v>2154871</v>
      </c>
      <c r="H57" s="310" t="n">
        <v>3602642</v>
      </c>
      <c r="I57" s="308" t="n">
        <f aca="false">SUM(B57:H57)</f>
        <v>83755906</v>
      </c>
    </row>
    <row r="58" customFormat="false" ht="12" hidden="false" customHeight="false" outlineLevel="0" collapsed="false">
      <c r="A58" s="309" t="n">
        <v>2007</v>
      </c>
      <c r="B58" s="310" t="n">
        <v>14340688</v>
      </c>
      <c r="C58" s="310" t="n">
        <v>11351229</v>
      </c>
      <c r="D58" s="310" t="n">
        <v>14247706</v>
      </c>
      <c r="E58" s="310" t="n">
        <v>13828136</v>
      </c>
      <c r="F58" s="310" t="n">
        <v>5004899</v>
      </c>
      <c r="G58" s="310" t="n">
        <v>2516398</v>
      </c>
      <c r="H58" s="310" t="n">
        <v>3325308</v>
      </c>
      <c r="I58" s="308" t="n">
        <f aca="false">SUM(B58:H58)</f>
        <v>64614364</v>
      </c>
    </row>
    <row r="59" customFormat="false" ht="12" hidden="false" customHeight="false" outlineLevel="0" collapsed="false">
      <c r="A59" s="309" t="n">
        <v>2008</v>
      </c>
      <c r="B59" s="310" t="n">
        <v>34106402</v>
      </c>
      <c r="C59" s="310" t="n">
        <v>15305487</v>
      </c>
      <c r="D59" s="310" t="n">
        <v>16116796</v>
      </c>
      <c r="E59" s="310" t="n">
        <v>9640756</v>
      </c>
      <c r="F59" s="310" t="n">
        <v>3938259</v>
      </c>
      <c r="G59" s="310" t="n">
        <v>2982536</v>
      </c>
      <c r="H59" s="310" t="n">
        <v>3619055</v>
      </c>
      <c r="I59" s="308" t="n">
        <f aca="false">SUM(B59:H59)</f>
        <v>85709291</v>
      </c>
    </row>
    <row r="60" customFormat="false" ht="12" hidden="false" customHeight="false" outlineLevel="0" collapsed="false">
      <c r="A60" s="309" t="n">
        <v>2009</v>
      </c>
      <c r="B60" s="310" t="n">
        <v>20666874</v>
      </c>
      <c r="C60" s="310" t="n">
        <v>17582237</v>
      </c>
      <c r="D60" s="310" t="n">
        <v>14308826</v>
      </c>
      <c r="E60" s="310" t="n">
        <v>9836200</v>
      </c>
      <c r="F60" s="310" t="n">
        <v>5791669</v>
      </c>
      <c r="G60" s="310" t="n">
        <v>1849537</v>
      </c>
      <c r="H60" s="310" t="n">
        <v>3734300</v>
      </c>
      <c r="I60" s="308" t="n">
        <f aca="false">SUM(B60:H60)</f>
        <v>73769643</v>
      </c>
    </row>
    <row r="61" customFormat="false" ht="12" hidden="false" customHeight="false" outlineLevel="0" collapsed="false">
      <c r="A61" s="309" t="n">
        <v>2010</v>
      </c>
      <c r="B61" s="310" t="n">
        <v>27312684</v>
      </c>
      <c r="C61" s="310" t="n">
        <v>13761600</v>
      </c>
      <c r="D61" s="310" t="n">
        <v>10347295</v>
      </c>
      <c r="E61" s="310" t="n">
        <v>12036678</v>
      </c>
      <c r="F61" s="310" t="n">
        <v>3123995</v>
      </c>
      <c r="G61" s="310" t="n">
        <v>2305648</v>
      </c>
      <c r="H61" s="310" t="n">
        <v>4710377</v>
      </c>
      <c r="I61" s="308" t="n">
        <f aca="false">SUM(B61:H61)</f>
        <v>73598277</v>
      </c>
    </row>
    <row r="62" customFormat="false" ht="12" hidden="false" customHeight="false" outlineLevel="0" collapsed="false">
      <c r="A62" s="309" t="n">
        <v>2011</v>
      </c>
      <c r="B62" s="310" t="n">
        <v>29405471</v>
      </c>
      <c r="C62" s="310" t="n">
        <v>23843387</v>
      </c>
      <c r="D62" s="310" t="n">
        <v>10947028</v>
      </c>
      <c r="E62" s="310" t="n">
        <v>13344691</v>
      </c>
      <c r="F62" s="310" t="n">
        <v>4473214</v>
      </c>
      <c r="G62" s="310" t="n">
        <v>1883125</v>
      </c>
      <c r="H62" s="310" t="n">
        <v>4115647</v>
      </c>
      <c r="I62" s="308" t="n">
        <f aca="false">SUM(B62:H62)</f>
        <v>88012563</v>
      </c>
    </row>
    <row r="63" customFormat="false" ht="12" hidden="false" customHeight="false" outlineLevel="0" collapsed="false">
      <c r="A63" s="309" t="n">
        <v>2012</v>
      </c>
      <c r="B63" s="310" t="n">
        <v>27560443</v>
      </c>
      <c r="C63" s="310" t="n">
        <v>18678031</v>
      </c>
      <c r="D63" s="310" t="n">
        <v>10126614</v>
      </c>
      <c r="E63" s="310" t="n">
        <v>13493055</v>
      </c>
      <c r="F63" s="310" t="n">
        <v>4771494</v>
      </c>
      <c r="G63" s="310" t="n">
        <v>2785339</v>
      </c>
      <c r="H63" s="310" t="n">
        <v>3981700</v>
      </c>
      <c r="I63" s="308" t="n">
        <f aca="false">SUM(B63:H63)</f>
        <v>81396676</v>
      </c>
    </row>
    <row r="64" customFormat="false" ht="12" hidden="false" customHeight="false" outlineLevel="0" collapsed="false">
      <c r="A64" s="309" t="n">
        <v>2013</v>
      </c>
      <c r="B64" s="310" t="n">
        <v>8164166</v>
      </c>
      <c r="C64" s="310" t="n">
        <v>19468512</v>
      </c>
      <c r="D64" s="310" t="n">
        <v>10786220</v>
      </c>
      <c r="E64" s="310" t="n">
        <v>13096082</v>
      </c>
      <c r="F64" s="310" t="n">
        <v>6791926</v>
      </c>
      <c r="G64" s="310" t="n">
        <v>2213987</v>
      </c>
      <c r="H64" s="310" t="n">
        <v>4105513</v>
      </c>
      <c r="I64" s="308" t="n">
        <f aca="false">SUM(B64:H64)</f>
        <v>64626406</v>
      </c>
    </row>
    <row r="65" customFormat="false" ht="12" hidden="false" customHeight="false" outlineLevel="0" collapsed="false">
      <c r="A65" s="309" t="n">
        <v>2014</v>
      </c>
      <c r="B65" s="310" t="n">
        <v>40188378</v>
      </c>
      <c r="C65" s="310" t="n">
        <v>14804925</v>
      </c>
      <c r="D65" s="310" t="n">
        <v>7090265</v>
      </c>
      <c r="E65" s="310" t="n">
        <v>17360999</v>
      </c>
      <c r="F65" s="310" t="n">
        <v>4991048</v>
      </c>
      <c r="G65" s="310" t="n">
        <v>2402293</v>
      </c>
      <c r="H65" s="310" t="n">
        <v>4599669</v>
      </c>
      <c r="I65" s="308" t="n">
        <f aca="false">SUM(B65:H65)</f>
        <v>91437577</v>
      </c>
    </row>
    <row r="66" customFormat="false" ht="12" hidden="false" customHeight="false" outlineLevel="0" collapsed="false">
      <c r="A66" s="309" t="n">
        <v>2015</v>
      </c>
      <c r="B66" s="310" t="n">
        <v>23698501</v>
      </c>
      <c r="C66" s="310" t="n">
        <v>9408126</v>
      </c>
      <c r="D66" s="310" t="n">
        <v>17310146</v>
      </c>
      <c r="E66" s="310" t="n">
        <v>10643255</v>
      </c>
      <c r="F66" s="310" t="n">
        <v>3354788</v>
      </c>
      <c r="G66" s="310" t="n">
        <v>2989710</v>
      </c>
      <c r="H66" s="310" t="n">
        <v>4699012</v>
      </c>
      <c r="I66" s="308" t="n">
        <f aca="false">SUM(B66:H66)</f>
        <v>72103538</v>
      </c>
    </row>
    <row r="67" customFormat="false" ht="12" hidden="false" customHeight="false" outlineLevel="0" collapsed="false">
      <c r="A67" s="309" t="n">
        <v>2016</v>
      </c>
      <c r="B67" s="310" t="n">
        <v>17278904</v>
      </c>
      <c r="C67" s="310" t="n">
        <v>16799167</v>
      </c>
      <c r="D67" s="310" t="n">
        <v>17221687</v>
      </c>
      <c r="E67" s="310" t="n">
        <v>10457564</v>
      </c>
      <c r="F67" s="310" t="n">
        <v>5768011</v>
      </c>
      <c r="G67" s="310" t="n">
        <v>2885275</v>
      </c>
      <c r="H67" s="310" t="n">
        <v>5141924</v>
      </c>
      <c r="I67" s="308" t="n">
        <f aca="false">SUM(B67:H67)</f>
        <v>75552532</v>
      </c>
    </row>
    <row r="68" customFormat="false" ht="12" hidden="false" customHeight="false" outlineLevel="0" collapsed="false">
      <c r="A68" s="309" t="n">
        <v>2017</v>
      </c>
      <c r="B68" s="310" t="n">
        <v>17723948</v>
      </c>
      <c r="C68" s="310" t="n">
        <v>17628379</v>
      </c>
      <c r="D68" s="310" t="n">
        <v>12360379</v>
      </c>
      <c r="E68" s="310" t="n">
        <v>15112098</v>
      </c>
      <c r="F68" s="310" t="n">
        <v>5917840</v>
      </c>
      <c r="G68" s="310" t="n">
        <v>3818268</v>
      </c>
      <c r="H68" s="310" t="n">
        <v>4562478</v>
      </c>
      <c r="I68" s="308" t="n">
        <f aca="false">SUM(B68:H68)</f>
        <v>77123390</v>
      </c>
    </row>
    <row r="69" customFormat="false" ht="12" hidden="false" customHeight="false" outlineLevel="0" collapsed="false">
      <c r="A69" s="309" t="n">
        <v>2018</v>
      </c>
      <c r="B69" s="310" t="n">
        <v>26854724</v>
      </c>
      <c r="C69" s="310" t="n">
        <v>5438001</v>
      </c>
      <c r="D69" s="310" t="n">
        <v>17955076</v>
      </c>
      <c r="E69" s="310" t="n">
        <v>13804198</v>
      </c>
      <c r="F69" s="310" t="n">
        <v>6146913</v>
      </c>
      <c r="G69" s="310" t="n">
        <v>2407722</v>
      </c>
      <c r="H69" s="310" t="n">
        <v>5240332</v>
      </c>
      <c r="I69" s="308" t="n">
        <f aca="false">SUM(B69:H69)</f>
        <v>77846966</v>
      </c>
    </row>
    <row r="70" customFormat="false" ht="12" hidden="false" customHeight="false" outlineLevel="0" collapsed="false">
      <c r="A70" s="309" t="n">
        <v>2019</v>
      </c>
      <c r="B70" s="310" t="n">
        <v>11592557</v>
      </c>
      <c r="C70" s="310" t="n">
        <v>19780943</v>
      </c>
      <c r="D70" s="310" t="n">
        <v>15403811</v>
      </c>
      <c r="E70" s="310" t="n">
        <v>12475498</v>
      </c>
      <c r="F70" s="310" t="n">
        <v>5747683</v>
      </c>
      <c r="G70" s="310" t="n">
        <v>2978375</v>
      </c>
      <c r="H70" s="310" t="n">
        <v>4836383</v>
      </c>
      <c r="I70" s="308" t="n">
        <f aca="false">SUM(B70:H70)</f>
        <v>72815250</v>
      </c>
    </row>
    <row r="71" customFormat="false" ht="12" hidden="false" customHeight="false" outlineLevel="0" collapsed="false">
      <c r="A71" s="309" t="n">
        <v>2020</v>
      </c>
      <c r="B71" s="310" t="n">
        <v>0</v>
      </c>
      <c r="C71" s="310" t="n">
        <v>4888162</v>
      </c>
      <c r="D71" s="310" t="n">
        <v>6968594</v>
      </c>
      <c r="E71" s="310" t="n">
        <v>8848236</v>
      </c>
      <c r="F71" s="310" t="n">
        <v>3385226</v>
      </c>
      <c r="G71" s="310" t="n">
        <v>1438681</v>
      </c>
      <c r="H71" s="310" t="n">
        <v>3134587</v>
      </c>
      <c r="I71" s="308" t="n">
        <f aca="false">SUM(B71:H71)</f>
        <v>28663486</v>
      </c>
    </row>
    <row r="72" customFormat="false" ht="12" hidden="false" customHeight="false" outlineLevel="0" collapsed="false">
      <c r="A72" s="309" t="n">
        <v>2021</v>
      </c>
      <c r="B72" s="310" t="n">
        <v>4927486</v>
      </c>
      <c r="C72" s="310" t="n">
        <v>11629605</v>
      </c>
      <c r="D72" s="310" t="n">
        <v>2004654</v>
      </c>
      <c r="E72" s="310" t="n">
        <v>9786887</v>
      </c>
      <c r="F72" s="310" t="n">
        <v>4373321</v>
      </c>
      <c r="G72" s="310" t="n">
        <v>1928494</v>
      </c>
      <c r="H72" s="310" t="n">
        <v>3425038</v>
      </c>
      <c r="I72" s="308" t="n">
        <f aca="false">SUM(B72:H72)</f>
        <v>38075485</v>
      </c>
    </row>
    <row r="73" customFormat="false" ht="12" hidden="false" customHeight="false" outlineLevel="0" collapsed="false">
      <c r="A73" s="309" t="n">
        <v>2022</v>
      </c>
      <c r="B73" s="310" t="n">
        <v>9165349</v>
      </c>
      <c r="C73" s="310" t="n">
        <v>5668107</v>
      </c>
      <c r="D73" s="310" t="n">
        <v>13162887</v>
      </c>
      <c r="E73" s="310" t="n">
        <v>17450551</v>
      </c>
      <c r="F73" s="310" t="n">
        <v>5773487</v>
      </c>
      <c r="G73" s="310" t="n">
        <v>4187435</v>
      </c>
      <c r="H73" s="310" t="n">
        <v>5541248</v>
      </c>
      <c r="I73" s="308" t="n">
        <f aca="false">SUM(B73:H73)</f>
        <v>60949064</v>
      </c>
    </row>
    <row r="74" customFormat="false" ht="12" hidden="false" customHeight="false" outlineLevel="0" collapsed="false">
      <c r="A74" s="309" t="n">
        <v>2023</v>
      </c>
      <c r="B74" s="310" t="n">
        <v>12192457</v>
      </c>
      <c r="C74" s="310" t="n">
        <v>13529407</v>
      </c>
      <c r="D74" s="310" t="n">
        <v>14038482</v>
      </c>
      <c r="E74" s="310" t="n">
        <v>13961037</v>
      </c>
      <c r="F74" s="310" t="n">
        <v>7089308</v>
      </c>
      <c r="G74" s="310" t="n">
        <v>3942936</v>
      </c>
      <c r="H74" s="310" t="n">
        <v>5858867</v>
      </c>
      <c r="I74" s="308" t="n">
        <f aca="false">SUM(B74:H74)</f>
        <v>70612494</v>
      </c>
    </row>
    <row r="77" s="303" customFormat="true" ht="36" hidden="false" customHeight="false" outlineLevel="0" collapsed="false">
      <c r="A77" s="302" t="s">
        <v>190</v>
      </c>
      <c r="B77" s="205" t="s">
        <v>195</v>
      </c>
      <c r="C77" s="205" t="s">
        <v>184</v>
      </c>
      <c r="D77" s="205" t="s">
        <v>185</v>
      </c>
      <c r="E77" s="205" t="s">
        <v>186</v>
      </c>
      <c r="F77" s="205" t="s">
        <v>187</v>
      </c>
      <c r="G77" s="205" t="s">
        <v>188</v>
      </c>
      <c r="H77" s="205" t="s">
        <v>189</v>
      </c>
      <c r="I77" s="205" t="s">
        <v>42</v>
      </c>
    </row>
    <row r="78" s="276" customFormat="true" ht="12" hidden="false" customHeight="false" outlineLevel="0" collapsed="false">
      <c r="A78" s="207" t="n">
        <v>1992</v>
      </c>
      <c r="B78" s="307" t="n">
        <v>46450729.43</v>
      </c>
      <c r="C78" s="307" t="n">
        <v>49584701.23</v>
      </c>
      <c r="D78" s="307" t="n">
        <v>48881125.81</v>
      </c>
      <c r="E78" s="307" t="n">
        <v>30195702.42</v>
      </c>
      <c r="F78" s="307" t="n">
        <v>10311097.04</v>
      </c>
      <c r="G78" s="307" t="n">
        <v>8129856.04</v>
      </c>
      <c r="H78" s="307" t="n">
        <v>17358844.62</v>
      </c>
      <c r="I78" s="308" t="n">
        <f aca="false">SUM(B78:H78)</f>
        <v>210912056.59</v>
      </c>
    </row>
    <row r="79" s="276" customFormat="true" ht="12" hidden="false" customHeight="false" outlineLevel="0" collapsed="false">
      <c r="A79" s="207" t="n">
        <v>1993</v>
      </c>
      <c r="B79" s="307" t="n">
        <v>111405025.37</v>
      </c>
      <c r="C79" s="307" t="n">
        <v>35297816.27</v>
      </c>
      <c r="D79" s="307" t="n">
        <v>37630305.8</v>
      </c>
      <c r="E79" s="307" t="n">
        <v>20413097.61</v>
      </c>
      <c r="F79" s="307" t="n">
        <v>9453097.18</v>
      </c>
      <c r="G79" s="307" t="n">
        <v>10111986.38</v>
      </c>
      <c r="H79" s="307" t="n">
        <v>15429081.21</v>
      </c>
      <c r="I79" s="308" t="n">
        <f aca="false">SUM(B79:H79)</f>
        <v>239740409.82</v>
      </c>
    </row>
    <row r="80" s="276" customFormat="true" ht="12" hidden="false" customHeight="false" outlineLevel="0" collapsed="false">
      <c r="A80" s="207" t="n">
        <v>1994</v>
      </c>
      <c r="B80" s="307" t="n">
        <v>64910155.27</v>
      </c>
      <c r="C80" s="307" t="n">
        <v>31900802.5</v>
      </c>
      <c r="D80" s="307" t="n">
        <v>24419976.68</v>
      </c>
      <c r="E80" s="307" t="n">
        <v>25521294.59</v>
      </c>
      <c r="F80" s="307" t="n">
        <v>16666275.12</v>
      </c>
      <c r="G80" s="307" t="n">
        <v>6851255.97</v>
      </c>
      <c r="H80" s="307" t="n">
        <v>14568867.55</v>
      </c>
      <c r="I80" s="308" t="n">
        <f aca="false">SUM(B80:H80)</f>
        <v>184838627.68</v>
      </c>
    </row>
    <row r="81" s="276" customFormat="true" ht="12" hidden="false" customHeight="false" outlineLevel="0" collapsed="false">
      <c r="A81" s="207" t="n">
        <v>1995</v>
      </c>
      <c r="B81" s="307" t="n">
        <v>120189066.3</v>
      </c>
      <c r="C81" s="307" t="n">
        <v>34857908.91</v>
      </c>
      <c r="D81" s="307" t="n">
        <v>37656008.62</v>
      </c>
      <c r="E81" s="307" t="n">
        <v>17628986.73</v>
      </c>
      <c r="F81" s="307" t="n">
        <v>11662171.53</v>
      </c>
      <c r="G81" s="307" t="n">
        <v>6186810.95</v>
      </c>
      <c r="H81" s="307" t="n">
        <v>15068725.83</v>
      </c>
      <c r="I81" s="308" t="n">
        <f aca="false">SUM(B81:H81)</f>
        <v>243249678.87</v>
      </c>
    </row>
    <row r="82" s="276" customFormat="true" ht="12" hidden="false" customHeight="false" outlineLevel="0" collapsed="false">
      <c r="A82" s="207" t="n">
        <v>1996</v>
      </c>
      <c r="B82" s="307" t="n">
        <v>105647157.52</v>
      </c>
      <c r="C82" s="307" t="n">
        <v>63039886.09</v>
      </c>
      <c r="D82" s="307" t="n">
        <v>41278101.59</v>
      </c>
      <c r="E82" s="307" t="n">
        <v>28501613.92</v>
      </c>
      <c r="F82" s="307" t="n">
        <v>14585553.49</v>
      </c>
      <c r="G82" s="307" t="n">
        <v>7157656.61</v>
      </c>
      <c r="H82" s="307" t="n">
        <v>10714391.71</v>
      </c>
      <c r="I82" s="308" t="n">
        <f aca="false">SUM(B82:H82)</f>
        <v>270924360.93</v>
      </c>
    </row>
    <row r="83" s="276" customFormat="true" ht="12" hidden="false" customHeight="false" outlineLevel="0" collapsed="false">
      <c r="A83" s="207" t="n">
        <v>1997</v>
      </c>
      <c r="B83" s="307" t="n">
        <v>105246662.3</v>
      </c>
      <c r="C83" s="307" t="n">
        <v>58960675.61</v>
      </c>
      <c r="D83" s="307" t="n">
        <v>35582100.58</v>
      </c>
      <c r="E83" s="307" t="n">
        <v>37564984.63</v>
      </c>
      <c r="F83" s="307" t="n">
        <v>16259279.56</v>
      </c>
      <c r="G83" s="307" t="n">
        <v>6122187.3</v>
      </c>
      <c r="H83" s="307" t="n">
        <v>13585155.56</v>
      </c>
      <c r="I83" s="308" t="n">
        <f aca="false">SUM(B83:H83)</f>
        <v>273321045.54</v>
      </c>
    </row>
    <row r="84" s="276" customFormat="true" ht="12" hidden="false" customHeight="false" outlineLevel="0" collapsed="false">
      <c r="A84" s="207" t="n">
        <v>1998</v>
      </c>
      <c r="B84" s="307" t="n">
        <v>127438858.33</v>
      </c>
      <c r="C84" s="307" t="n">
        <v>20665465.51</v>
      </c>
      <c r="D84" s="307" t="n">
        <v>35741218.91</v>
      </c>
      <c r="E84" s="307" t="n">
        <v>29992193.91</v>
      </c>
      <c r="F84" s="307" t="n">
        <v>18508432.85</v>
      </c>
      <c r="G84" s="307" t="n">
        <v>6916370.41</v>
      </c>
      <c r="H84" s="307" t="n">
        <v>11924793.89</v>
      </c>
      <c r="I84" s="308" t="n">
        <f aca="false">SUM(B84:H84)</f>
        <v>251187333.81</v>
      </c>
    </row>
    <row r="85" s="217" customFormat="true" ht="12" hidden="false" customHeight="false" outlineLevel="0" collapsed="false">
      <c r="A85" s="207" t="n">
        <v>1999</v>
      </c>
      <c r="B85" s="307" t="n">
        <v>76304716.89</v>
      </c>
      <c r="C85" s="307" t="n">
        <v>49161315.93</v>
      </c>
      <c r="D85" s="307" t="n">
        <v>63388466.69</v>
      </c>
      <c r="E85" s="307" t="n">
        <v>37216375.64</v>
      </c>
      <c r="F85" s="307" t="n">
        <v>21144758.75</v>
      </c>
      <c r="G85" s="307" t="n">
        <v>8321132</v>
      </c>
      <c r="H85" s="307" t="n">
        <v>12662712.44</v>
      </c>
      <c r="I85" s="308" t="n">
        <f aca="false">SUM(B85:H85)</f>
        <v>268199478.34</v>
      </c>
    </row>
    <row r="86" customFormat="false" ht="12" hidden="false" customHeight="false" outlineLevel="0" collapsed="false">
      <c r="A86" s="207" t="n">
        <v>2000</v>
      </c>
      <c r="B86" s="307" t="n">
        <v>97659603.43</v>
      </c>
      <c r="C86" s="307" t="n">
        <v>43213898.32</v>
      </c>
      <c r="D86" s="307" t="n">
        <v>29385464.15</v>
      </c>
      <c r="E86" s="307" t="n">
        <v>42855549.49</v>
      </c>
      <c r="F86" s="307" t="n">
        <v>11834033.33</v>
      </c>
      <c r="G86" s="307" t="n">
        <v>10807002.34</v>
      </c>
      <c r="H86" s="307" t="n">
        <v>15856421.51</v>
      </c>
      <c r="I86" s="308" t="n">
        <f aca="false">SUM(B86:H86)</f>
        <v>251611972.57</v>
      </c>
    </row>
    <row r="87" customFormat="false" ht="12" hidden="false" customHeight="false" outlineLevel="0" collapsed="false">
      <c r="A87" s="207" t="n">
        <v>2001</v>
      </c>
      <c r="B87" s="307" t="n">
        <v>224201050.45</v>
      </c>
      <c r="C87" s="307" t="n">
        <v>74992287.59</v>
      </c>
      <c r="D87" s="307" t="n">
        <v>38639134.22</v>
      </c>
      <c r="E87" s="307" t="n">
        <v>42216881.58</v>
      </c>
      <c r="F87" s="307" t="n">
        <v>16542027.77</v>
      </c>
      <c r="G87" s="307" t="n">
        <v>14585771.17</v>
      </c>
      <c r="H87" s="307" t="n">
        <v>11855193.08</v>
      </c>
      <c r="I87" s="308" t="n">
        <f aca="false">SUM(B87:H87)</f>
        <v>423032345.86</v>
      </c>
    </row>
    <row r="88" customFormat="false" ht="12" hidden="false" customHeight="false" outlineLevel="0" collapsed="false">
      <c r="A88" s="207" t="n">
        <v>2002</v>
      </c>
      <c r="B88" s="307" t="n">
        <v>135506445.05</v>
      </c>
      <c r="C88" s="307" t="n">
        <v>83155917.16</v>
      </c>
      <c r="D88" s="307" t="n">
        <v>50247819.89</v>
      </c>
      <c r="E88" s="307" t="n">
        <v>47731634.13</v>
      </c>
      <c r="F88" s="307" t="n">
        <v>15965391.09</v>
      </c>
      <c r="G88" s="307" t="n">
        <v>7793319.86</v>
      </c>
      <c r="H88" s="307" t="n">
        <v>16039476</v>
      </c>
      <c r="I88" s="308" t="n">
        <f aca="false">SUM(B88:H88)</f>
        <v>356440003.18</v>
      </c>
    </row>
    <row r="89" customFormat="false" ht="12" hidden="false" customHeight="false" outlineLevel="0" collapsed="false">
      <c r="A89" s="207" t="n">
        <v>2003</v>
      </c>
      <c r="B89" s="307" t="n">
        <v>77514434.46</v>
      </c>
      <c r="C89" s="307" t="n">
        <v>120901965.74</v>
      </c>
      <c r="D89" s="307" t="n">
        <v>54137335.18</v>
      </c>
      <c r="E89" s="307" t="n">
        <v>48642654.85</v>
      </c>
      <c r="F89" s="307" t="n">
        <v>19094825.43</v>
      </c>
      <c r="G89" s="307" t="n">
        <v>9299403.55</v>
      </c>
      <c r="H89" s="307" t="n">
        <v>14780176.33</v>
      </c>
      <c r="I89" s="308" t="n">
        <f aca="false">SUM(B89:H89)</f>
        <v>344370795.54</v>
      </c>
    </row>
    <row r="90" customFormat="false" ht="12" hidden="false" customHeight="false" outlineLevel="0" collapsed="false">
      <c r="A90" s="207" t="n">
        <v>2004</v>
      </c>
      <c r="B90" s="307" t="n">
        <v>163160612.67</v>
      </c>
      <c r="C90" s="307" t="n">
        <v>90263841.81</v>
      </c>
      <c r="D90" s="307" t="n">
        <v>73402532.92</v>
      </c>
      <c r="E90" s="307" t="n">
        <v>69108065.54</v>
      </c>
      <c r="F90" s="307" t="n">
        <v>13378919.67</v>
      </c>
      <c r="G90" s="307" t="n">
        <v>9172200.75</v>
      </c>
      <c r="H90" s="307" t="n">
        <v>16764865.4</v>
      </c>
      <c r="I90" s="308" t="n">
        <f aca="false">SUM(B90:H90)</f>
        <v>435251038.76</v>
      </c>
    </row>
    <row r="91" customFormat="false" ht="12" hidden="false" customHeight="false" outlineLevel="0" collapsed="false">
      <c r="A91" s="207" t="n">
        <v>2005</v>
      </c>
      <c r="B91" s="307" t="n">
        <v>73821338.42</v>
      </c>
      <c r="C91" s="307" t="n">
        <v>107071535.96</v>
      </c>
      <c r="D91" s="307" t="n">
        <v>93421228.13</v>
      </c>
      <c r="E91" s="307" t="n">
        <v>48785711.85</v>
      </c>
      <c r="F91" s="307" t="n">
        <v>22935559.65</v>
      </c>
      <c r="G91" s="307" t="n">
        <v>12404702.47</v>
      </c>
      <c r="H91" s="307" t="n">
        <v>15467190.54</v>
      </c>
      <c r="I91" s="308" t="n">
        <f aca="false">SUM(B91:H91)</f>
        <v>373907267.02</v>
      </c>
    </row>
    <row r="92" customFormat="false" ht="12" hidden="false" customHeight="false" outlineLevel="0" collapsed="false">
      <c r="A92" s="309" t="n">
        <v>2006</v>
      </c>
      <c r="B92" s="310" t="n">
        <v>233901498.11</v>
      </c>
      <c r="C92" s="310" t="n">
        <v>71665373.29</v>
      </c>
      <c r="D92" s="310" t="n">
        <v>87531000.4</v>
      </c>
      <c r="E92" s="310" t="n">
        <v>57154757.09</v>
      </c>
      <c r="F92" s="310" t="n">
        <v>19637375.01</v>
      </c>
      <c r="G92" s="310" t="n">
        <v>11079126.41</v>
      </c>
      <c r="H92" s="310" t="n">
        <v>16361195.39</v>
      </c>
      <c r="I92" s="308" t="n">
        <f aca="false">SUM(B92:H92)</f>
        <v>497330325.7</v>
      </c>
    </row>
    <row r="93" customFormat="false" ht="12" hidden="false" customHeight="false" outlineLevel="0" collapsed="false">
      <c r="A93" s="309" t="n">
        <v>2007</v>
      </c>
      <c r="B93" s="310" t="n">
        <v>87100505.13</v>
      </c>
      <c r="C93" s="310" t="n">
        <v>69606994.13</v>
      </c>
      <c r="D93" s="310" t="n">
        <v>86189157.23</v>
      </c>
      <c r="E93" s="310" t="n">
        <v>81573023.78</v>
      </c>
      <c r="F93" s="310" t="n">
        <v>28512019.57</v>
      </c>
      <c r="G93" s="310" t="n">
        <v>12789904.23</v>
      </c>
      <c r="H93" s="310" t="n">
        <v>15149268.97</v>
      </c>
      <c r="I93" s="308" t="n">
        <f aca="false">SUM(B93:H93)</f>
        <v>380920873.04</v>
      </c>
    </row>
    <row r="94" customFormat="false" ht="12" hidden="false" customHeight="false" outlineLevel="0" collapsed="false">
      <c r="A94" s="309" t="n">
        <v>2008</v>
      </c>
      <c r="B94" s="310" t="n">
        <v>210340336.67</v>
      </c>
      <c r="C94" s="310" t="n">
        <v>94902603.76</v>
      </c>
      <c r="D94" s="310" t="n">
        <v>96912216.48</v>
      </c>
      <c r="E94" s="310" t="n">
        <v>57279037.52</v>
      </c>
      <c r="F94" s="310" t="n">
        <v>22762283.94</v>
      </c>
      <c r="G94" s="310" t="n">
        <v>15443020.98</v>
      </c>
      <c r="H94" s="310" t="n">
        <v>16705125.76</v>
      </c>
      <c r="I94" s="308" t="n">
        <f aca="false">SUM(B94:H94)</f>
        <v>514344625.11</v>
      </c>
    </row>
    <row r="95" customFormat="false" ht="12" hidden="false" customHeight="false" outlineLevel="0" collapsed="false">
      <c r="A95" s="309" t="n">
        <v>2009</v>
      </c>
      <c r="B95" s="310" t="n">
        <v>123905737.94</v>
      </c>
      <c r="C95" s="310" t="n">
        <v>108739101.65</v>
      </c>
      <c r="D95" s="310" t="n">
        <v>87258823.99</v>
      </c>
      <c r="E95" s="310" t="n">
        <v>57541257.51</v>
      </c>
      <c r="F95" s="310" t="n">
        <v>32939958.17</v>
      </c>
      <c r="G95" s="310" t="n">
        <v>10186100.37</v>
      </c>
      <c r="H95" s="310" t="n">
        <v>17105360.71</v>
      </c>
      <c r="I95" s="308" t="n">
        <f aca="false">SUM(B95:H95)</f>
        <v>437676340.34</v>
      </c>
    </row>
    <row r="96" customFormat="false" ht="12" hidden="false" customHeight="false" outlineLevel="0" collapsed="false">
      <c r="A96" s="309" t="n">
        <v>2010</v>
      </c>
      <c r="B96" s="310" t="n">
        <v>167419374.84</v>
      </c>
      <c r="C96" s="310" t="n">
        <v>85789073.78</v>
      </c>
      <c r="D96" s="310" t="n">
        <v>65228859.62</v>
      </c>
      <c r="E96" s="310" t="n">
        <v>71313384.97</v>
      </c>
      <c r="F96" s="310" t="n">
        <v>17204400.83</v>
      </c>
      <c r="G96" s="310" t="n">
        <v>11952631.65</v>
      </c>
      <c r="H96" s="310" t="n">
        <v>22706220.06</v>
      </c>
      <c r="I96" s="308" t="n">
        <f aca="false">SUM(B96:H96)</f>
        <v>441613945.75</v>
      </c>
    </row>
    <row r="97" customFormat="false" ht="12" hidden="false" customHeight="false" outlineLevel="0" collapsed="false">
      <c r="A97" s="309" t="n">
        <v>2011</v>
      </c>
      <c r="B97" s="310" t="n">
        <v>189519045.41</v>
      </c>
      <c r="C97" s="310" t="n">
        <v>148494063.01</v>
      </c>
      <c r="D97" s="310" t="n">
        <v>66868592.03</v>
      </c>
      <c r="E97" s="310" t="n">
        <v>81118487.02</v>
      </c>
      <c r="F97" s="310" t="n">
        <v>25171044.5</v>
      </c>
      <c r="G97" s="310" t="n">
        <v>9932214.42</v>
      </c>
      <c r="H97" s="310" t="n">
        <v>18950756.88</v>
      </c>
      <c r="I97" s="308" t="n">
        <f aca="false">SUM(B97:H97)</f>
        <v>540054203.27</v>
      </c>
    </row>
    <row r="98" customFormat="false" ht="12" hidden="false" customHeight="false" outlineLevel="0" collapsed="false">
      <c r="A98" s="309" t="n">
        <v>2012</v>
      </c>
      <c r="B98" s="310" t="n">
        <v>180046301.83</v>
      </c>
      <c r="C98" s="310" t="n">
        <v>116287660.97</v>
      </c>
      <c r="D98" s="310" t="n">
        <v>62669135.07</v>
      </c>
      <c r="E98" s="310" t="n">
        <v>82756967.92</v>
      </c>
      <c r="F98" s="310" t="n">
        <v>27711941.38</v>
      </c>
      <c r="G98" s="310" t="n">
        <v>14689670.75</v>
      </c>
      <c r="H98" s="310" t="n">
        <v>18484647.03</v>
      </c>
      <c r="I98" s="308" t="n">
        <f aca="false">SUM(B98:H98)</f>
        <v>502646324.95</v>
      </c>
    </row>
    <row r="99" customFormat="false" ht="12" hidden="false" customHeight="false" outlineLevel="0" collapsed="false">
      <c r="A99" s="309" t="n">
        <v>2013</v>
      </c>
      <c r="B99" s="310" t="n">
        <v>51647937.9</v>
      </c>
      <c r="C99" s="310" t="n">
        <v>122560474.35</v>
      </c>
      <c r="D99" s="310" t="n">
        <v>67869187.2</v>
      </c>
      <c r="E99" s="310" t="n">
        <v>81069370.08</v>
      </c>
      <c r="F99" s="310" t="n">
        <v>39082945.6</v>
      </c>
      <c r="G99" s="310" t="n">
        <v>11400745.42</v>
      </c>
      <c r="H99" s="310" t="n">
        <v>19704902.89</v>
      </c>
      <c r="I99" s="308" t="n">
        <f aca="false">SUM(B99:H99)</f>
        <v>393335563.44</v>
      </c>
    </row>
    <row r="100" customFormat="false" ht="12" hidden="false" customHeight="false" outlineLevel="0" collapsed="false">
      <c r="A100" s="309" t="n">
        <v>2014</v>
      </c>
      <c r="B100" s="310" t="n">
        <v>258110166.43</v>
      </c>
      <c r="C100" s="310" t="n">
        <v>92066078.54</v>
      </c>
      <c r="D100" s="310" t="n">
        <v>43652919.32</v>
      </c>
      <c r="E100" s="310" t="n">
        <v>106170563.5</v>
      </c>
      <c r="F100" s="310" t="n">
        <v>29064457.91</v>
      </c>
      <c r="G100" s="310" t="n">
        <v>12899439.96</v>
      </c>
      <c r="H100" s="310" t="n">
        <v>22075371.42</v>
      </c>
      <c r="I100" s="308" t="n">
        <f aca="false">SUM(B100:H100)</f>
        <v>564038997.08</v>
      </c>
    </row>
    <row r="101" customFormat="false" ht="12" hidden="false" customHeight="false" outlineLevel="0" collapsed="false">
      <c r="A101" s="309" t="n">
        <v>2015</v>
      </c>
      <c r="B101" s="310" t="n">
        <v>150726327.02</v>
      </c>
      <c r="C101" s="310" t="n">
        <v>57554514.74</v>
      </c>
      <c r="D101" s="310" t="n">
        <v>110510773.9</v>
      </c>
      <c r="E101" s="310" t="n">
        <v>65465581.98</v>
      </c>
      <c r="F101" s="310" t="n">
        <v>19067518.68</v>
      </c>
      <c r="G101" s="310" t="n">
        <v>16405819.77</v>
      </c>
      <c r="H101" s="310" t="n">
        <v>23206083.31</v>
      </c>
      <c r="I101" s="308" t="n">
        <f aca="false">SUM(B101:H101)</f>
        <v>442936619.4</v>
      </c>
    </row>
    <row r="102" customFormat="false" ht="12" hidden="false" customHeight="false" outlineLevel="0" collapsed="false">
      <c r="A102" s="309" t="n">
        <v>2016</v>
      </c>
      <c r="B102" s="310" t="n">
        <v>112263200.78</v>
      </c>
      <c r="C102" s="310" t="n">
        <v>109423941.36</v>
      </c>
      <c r="D102" s="310" t="n">
        <v>108481188.99</v>
      </c>
      <c r="E102" s="310" t="n">
        <v>65415337.06</v>
      </c>
      <c r="F102" s="310" t="n">
        <v>34433031.46</v>
      </c>
      <c r="G102" s="310" t="n">
        <v>16134123.95</v>
      </c>
      <c r="H102" s="310" t="n">
        <v>25214703.14</v>
      </c>
      <c r="I102" s="308" t="n">
        <f aca="false">SUM(B102:H102)</f>
        <v>471365526.74</v>
      </c>
    </row>
    <row r="103" customFormat="false" ht="12" hidden="false" customHeight="false" outlineLevel="0" collapsed="false">
      <c r="A103" s="309" t="n">
        <v>2017</v>
      </c>
      <c r="B103" s="310" t="n">
        <v>123456709.9</v>
      </c>
      <c r="C103" s="310" t="n">
        <v>114927838.91</v>
      </c>
      <c r="D103" s="310" t="n">
        <v>79607433.81</v>
      </c>
      <c r="E103" s="310" t="n">
        <v>95111737.5</v>
      </c>
      <c r="F103" s="310" t="n">
        <v>35850076.19</v>
      </c>
      <c r="G103" s="310" t="n">
        <v>21213070.97</v>
      </c>
      <c r="H103" s="310" t="n">
        <v>21699007.11</v>
      </c>
      <c r="I103" s="308" t="n">
        <f aca="false">SUM(B103:H103)</f>
        <v>491865874.39</v>
      </c>
    </row>
    <row r="104" customFormat="false" ht="12" hidden="false" customHeight="false" outlineLevel="0" collapsed="false">
      <c r="A104" s="309" t="n">
        <v>2018</v>
      </c>
      <c r="B104" s="310" t="n">
        <v>178201358.33</v>
      </c>
      <c r="C104" s="310" t="n">
        <v>36163572.72</v>
      </c>
      <c r="D104" s="310" t="n">
        <v>116804892.96</v>
      </c>
      <c r="E104" s="310" t="n">
        <v>87008788.38</v>
      </c>
      <c r="F104" s="310" t="n">
        <v>36474547.92</v>
      </c>
      <c r="G104" s="310" t="n">
        <v>12261198.07</v>
      </c>
      <c r="H104" s="310" t="n">
        <v>26580204.17</v>
      </c>
      <c r="I104" s="308" t="n">
        <f aca="false">SUM(B104:H104)</f>
        <v>493494562.55</v>
      </c>
    </row>
    <row r="105" customFormat="false" ht="12" hidden="false" customHeight="false" outlineLevel="0" collapsed="false">
      <c r="A105" s="309" t="n">
        <v>2019</v>
      </c>
      <c r="B105" s="310" t="n">
        <v>81716874.64</v>
      </c>
      <c r="C105" s="310" t="n">
        <v>133900673.68</v>
      </c>
      <c r="D105" s="310" t="n">
        <v>98743145.79</v>
      </c>
      <c r="E105" s="310" t="n">
        <v>79100865.89</v>
      </c>
      <c r="F105" s="310" t="n">
        <v>33788368.42</v>
      </c>
      <c r="G105" s="310" t="n">
        <v>16778537.78</v>
      </c>
      <c r="H105" s="310" t="n">
        <v>23649562</v>
      </c>
      <c r="I105" s="308" t="n">
        <f aca="false">SUM(B105:H105)</f>
        <v>467678028.2</v>
      </c>
    </row>
    <row r="106" customFormat="false" ht="12" hidden="false" customHeight="false" outlineLevel="0" collapsed="false">
      <c r="A106" s="309" t="n">
        <v>2020</v>
      </c>
      <c r="B106" s="310" t="n">
        <v>0</v>
      </c>
      <c r="C106" s="310" t="n">
        <v>31686200.96</v>
      </c>
      <c r="D106" s="310" t="n">
        <v>45951058.09</v>
      </c>
      <c r="E106" s="310" t="n">
        <v>57569627.3</v>
      </c>
      <c r="F106" s="310" t="n">
        <v>21368895.12</v>
      </c>
      <c r="G106" s="310" t="n">
        <v>8592949.93</v>
      </c>
      <c r="H106" s="310" t="n">
        <v>15540462.76</v>
      </c>
      <c r="I106" s="308" t="n">
        <f aca="false">SUM(B106:H106)</f>
        <v>180709194.16</v>
      </c>
    </row>
    <row r="107" customFormat="false" ht="12" hidden="false" customHeight="false" outlineLevel="0" collapsed="false">
      <c r="A107" s="309" t="n">
        <v>2021</v>
      </c>
      <c r="B107" s="310" t="n">
        <v>39600377.62</v>
      </c>
      <c r="C107" s="310" t="n">
        <v>84127963.98</v>
      </c>
      <c r="D107" s="310" t="n">
        <v>13506067.37</v>
      </c>
      <c r="E107" s="310" t="n">
        <v>62768782.51</v>
      </c>
      <c r="F107" s="310" t="n">
        <v>28130867.08</v>
      </c>
      <c r="G107" s="310" t="n">
        <v>11176812.06</v>
      </c>
      <c r="H107" s="310" t="n">
        <v>17177576.13</v>
      </c>
      <c r="I107" s="308" t="n">
        <f aca="false">SUM(B107:H107)</f>
        <v>256488446.75</v>
      </c>
    </row>
    <row r="108" customFormat="false" ht="12" hidden="false" customHeight="false" outlineLevel="0" collapsed="false">
      <c r="A108" s="309" t="n">
        <v>2022</v>
      </c>
      <c r="B108" s="310" t="n">
        <v>67499356.62</v>
      </c>
      <c r="C108" s="310" t="n">
        <v>38466040.39</v>
      </c>
      <c r="D108" s="310" t="n">
        <v>91780355.74</v>
      </c>
      <c r="E108" s="310" t="n">
        <v>113584278.31</v>
      </c>
      <c r="F108" s="310" t="n">
        <v>35934765.99</v>
      </c>
      <c r="G108" s="310" t="n">
        <v>23851601.24</v>
      </c>
      <c r="H108" s="310" t="n">
        <v>27454633.84</v>
      </c>
      <c r="I108" s="308" t="n">
        <f aca="false">SUM(B108:H108)</f>
        <v>398571032.13</v>
      </c>
    </row>
    <row r="109" customFormat="false" ht="12" hidden="false" customHeight="false" outlineLevel="0" collapsed="false">
      <c r="A109" s="309" t="n">
        <v>2023</v>
      </c>
      <c r="B109" s="310" t="n">
        <v>93213706.95</v>
      </c>
      <c r="C109" s="310" t="n">
        <v>99982004.21</v>
      </c>
      <c r="D109" s="310" t="n">
        <v>97600831.39</v>
      </c>
      <c r="E109" s="310" t="n">
        <v>93806743.68</v>
      </c>
      <c r="F109" s="310" t="n">
        <v>44120331.01</v>
      </c>
      <c r="G109" s="310" t="n">
        <v>23473001.22</v>
      </c>
      <c r="H109" s="310" t="n">
        <v>29665716.3</v>
      </c>
      <c r="I109" s="308" t="n">
        <f aca="false">SUM(B109:H109)</f>
        <v>481862334.76</v>
      </c>
    </row>
    <row r="112" s="303" customFormat="true" ht="36" hidden="false" customHeight="false" outlineLevel="0" collapsed="false">
      <c r="A112" s="302" t="s">
        <v>122</v>
      </c>
      <c r="B112" s="205" t="s">
        <v>195</v>
      </c>
      <c r="C112" s="205" t="s">
        <v>184</v>
      </c>
      <c r="D112" s="205" t="s">
        <v>185</v>
      </c>
      <c r="E112" s="205" t="s">
        <v>186</v>
      </c>
      <c r="F112" s="205" t="s">
        <v>187</v>
      </c>
      <c r="G112" s="205" t="s">
        <v>188</v>
      </c>
      <c r="H112" s="205" t="s">
        <v>189</v>
      </c>
      <c r="I112" s="205" t="s">
        <v>42</v>
      </c>
    </row>
    <row r="113" s="276" customFormat="true" ht="12" hidden="false" customHeight="false" outlineLevel="0" collapsed="false">
      <c r="A113" s="207" t="n">
        <v>1992</v>
      </c>
      <c r="B113" s="311" t="n">
        <v>142683</v>
      </c>
      <c r="C113" s="311" t="n">
        <v>246677</v>
      </c>
      <c r="D113" s="311" t="n">
        <v>259514</v>
      </c>
      <c r="E113" s="311" t="n">
        <v>215607</v>
      </c>
      <c r="F113" s="311" t="n">
        <v>85470</v>
      </c>
      <c r="G113" s="311" t="n">
        <v>73682</v>
      </c>
      <c r="H113" s="311" t="n">
        <v>194930</v>
      </c>
      <c r="I113" s="312" t="n">
        <f aca="false">SUM(B113:H113)</f>
        <v>1218563</v>
      </c>
    </row>
    <row r="114" s="276" customFormat="true" ht="12" hidden="false" customHeight="false" outlineLevel="0" collapsed="false">
      <c r="A114" s="207" t="n">
        <v>1993</v>
      </c>
      <c r="B114" s="311" t="n">
        <v>348483</v>
      </c>
      <c r="C114" s="311" t="n">
        <v>187671</v>
      </c>
      <c r="D114" s="311" t="n">
        <v>201346</v>
      </c>
      <c r="E114" s="311" t="n">
        <v>135072</v>
      </c>
      <c r="F114" s="311" t="n">
        <v>82138</v>
      </c>
      <c r="G114" s="311" t="n">
        <v>98051</v>
      </c>
      <c r="H114" s="311" t="n">
        <v>185692</v>
      </c>
      <c r="I114" s="312" t="n">
        <f aca="false">SUM(B114:H114)</f>
        <v>1238453</v>
      </c>
    </row>
    <row r="115" s="276" customFormat="true" ht="12" hidden="false" customHeight="false" outlineLevel="0" collapsed="false">
      <c r="A115" s="207" t="n">
        <v>1994</v>
      </c>
      <c r="B115" s="311" t="n">
        <v>247351</v>
      </c>
      <c r="C115" s="311" t="n">
        <v>163741</v>
      </c>
      <c r="D115" s="311" t="n">
        <v>145225</v>
      </c>
      <c r="E115" s="311" t="n">
        <v>188341</v>
      </c>
      <c r="F115" s="311" t="n">
        <v>149151</v>
      </c>
      <c r="G115" s="311" t="n">
        <v>64663</v>
      </c>
      <c r="H115" s="311" t="n">
        <v>205610</v>
      </c>
      <c r="I115" s="312" t="n">
        <f aca="false">SUM(B115:H115)</f>
        <v>1164082</v>
      </c>
    </row>
    <row r="116" s="276" customFormat="true" ht="12" hidden="false" customHeight="false" outlineLevel="0" collapsed="false">
      <c r="A116" s="207" t="n">
        <v>1995</v>
      </c>
      <c r="B116" s="311" t="n">
        <v>407284</v>
      </c>
      <c r="C116" s="311" t="n">
        <v>158191</v>
      </c>
      <c r="D116" s="311" t="n">
        <v>226205</v>
      </c>
      <c r="E116" s="311" t="n">
        <v>138548</v>
      </c>
      <c r="F116" s="311" t="n">
        <v>106328</v>
      </c>
      <c r="G116" s="311" t="n">
        <v>66669</v>
      </c>
      <c r="H116" s="311" t="n">
        <v>195229</v>
      </c>
      <c r="I116" s="312" t="n">
        <f aca="false">SUM(B116:H116)</f>
        <v>1298454</v>
      </c>
    </row>
    <row r="117" s="276" customFormat="true" ht="12" hidden="false" customHeight="false" outlineLevel="0" collapsed="false">
      <c r="A117" s="207" t="n">
        <v>1996</v>
      </c>
      <c r="B117" s="311" t="n">
        <v>471798</v>
      </c>
      <c r="C117" s="311" t="n">
        <v>332823</v>
      </c>
      <c r="D117" s="311" t="n">
        <v>283371</v>
      </c>
      <c r="E117" s="311" t="n">
        <v>219563</v>
      </c>
      <c r="F117" s="311" t="n">
        <v>134301</v>
      </c>
      <c r="G117" s="311" t="n">
        <v>76977</v>
      </c>
      <c r="H117" s="311" t="n">
        <v>135091</v>
      </c>
      <c r="I117" s="312" t="n">
        <f aca="false">SUM(B117:H117)</f>
        <v>1653924</v>
      </c>
    </row>
    <row r="118" s="276" customFormat="true" ht="12" hidden="false" customHeight="false" outlineLevel="0" collapsed="false">
      <c r="A118" s="207" t="n">
        <v>1997</v>
      </c>
      <c r="B118" s="311" t="n">
        <v>377504</v>
      </c>
      <c r="C118" s="311" t="n">
        <v>296109</v>
      </c>
      <c r="D118" s="311" t="n">
        <v>246423</v>
      </c>
      <c r="E118" s="311" t="n">
        <v>321610</v>
      </c>
      <c r="F118" s="311" t="n">
        <v>155914</v>
      </c>
      <c r="G118" s="311" t="n">
        <v>67696</v>
      </c>
      <c r="H118" s="311" t="n">
        <v>181396</v>
      </c>
      <c r="I118" s="312" t="n">
        <f aca="false">SUM(B118:H118)</f>
        <v>1646652</v>
      </c>
    </row>
    <row r="119" s="276" customFormat="true" ht="12" hidden="false" customHeight="false" outlineLevel="0" collapsed="false">
      <c r="A119" s="207" t="n">
        <v>1998</v>
      </c>
      <c r="B119" s="311" t="n">
        <v>443815</v>
      </c>
      <c r="C119" s="311" t="n">
        <v>120342</v>
      </c>
      <c r="D119" s="311" t="n">
        <v>232603</v>
      </c>
      <c r="E119" s="311" t="n">
        <v>243704</v>
      </c>
      <c r="F119" s="311" t="n">
        <v>176754</v>
      </c>
      <c r="G119" s="311" t="n">
        <v>83122</v>
      </c>
      <c r="H119" s="311" t="n">
        <v>155627</v>
      </c>
      <c r="I119" s="312" t="n">
        <f aca="false">SUM(B119:H119)</f>
        <v>1455967</v>
      </c>
    </row>
    <row r="120" s="217" customFormat="true" ht="12" hidden="false" customHeight="false" outlineLevel="0" collapsed="false">
      <c r="A120" s="207" t="n">
        <v>1999</v>
      </c>
      <c r="B120" s="311" t="n">
        <v>233882</v>
      </c>
      <c r="C120" s="311" t="n">
        <v>280271</v>
      </c>
      <c r="D120" s="311" t="n">
        <v>455203</v>
      </c>
      <c r="E120" s="311" t="n">
        <v>316783</v>
      </c>
      <c r="F120" s="311" t="n">
        <v>230532</v>
      </c>
      <c r="G120" s="311" t="n">
        <v>96955</v>
      </c>
      <c r="H120" s="311" t="n">
        <v>170292</v>
      </c>
      <c r="I120" s="312" t="n">
        <f aca="false">SUM(B120:H120)</f>
        <v>1783918</v>
      </c>
    </row>
    <row r="121" customFormat="false" ht="12" hidden="false" customHeight="false" outlineLevel="0" collapsed="false">
      <c r="A121" s="207" t="n">
        <v>2000</v>
      </c>
      <c r="B121" s="311" t="n">
        <v>302293</v>
      </c>
      <c r="C121" s="311" t="n">
        <v>257011</v>
      </c>
      <c r="D121" s="311" t="n">
        <v>209302</v>
      </c>
      <c r="E121" s="311" t="n">
        <v>374222</v>
      </c>
      <c r="F121" s="311" t="n">
        <v>116928</v>
      </c>
      <c r="G121" s="311" t="n">
        <v>118550</v>
      </c>
      <c r="H121" s="311" t="n">
        <v>210744</v>
      </c>
      <c r="I121" s="312" t="n">
        <f aca="false">SUM(B121:H121)</f>
        <v>1589050</v>
      </c>
    </row>
    <row r="122" customFormat="false" ht="12" hidden="false" customHeight="false" outlineLevel="0" collapsed="false">
      <c r="A122" s="207" t="n">
        <v>2001</v>
      </c>
      <c r="B122" s="311" t="n">
        <v>781241</v>
      </c>
      <c r="C122" s="311" t="n">
        <v>403614</v>
      </c>
      <c r="D122" s="311" t="n">
        <v>238999</v>
      </c>
      <c r="E122" s="311" t="n">
        <v>358522</v>
      </c>
      <c r="F122" s="311" t="n">
        <v>171469</v>
      </c>
      <c r="G122" s="311" t="n">
        <v>165571</v>
      </c>
      <c r="H122" s="311" t="n">
        <v>153843</v>
      </c>
      <c r="I122" s="312" t="n">
        <f aca="false">SUM(B122:H122)</f>
        <v>2273259</v>
      </c>
    </row>
    <row r="123" customFormat="false" ht="12" hidden="false" customHeight="false" outlineLevel="0" collapsed="false">
      <c r="A123" s="207" t="n">
        <v>2002</v>
      </c>
      <c r="B123" s="311" t="n">
        <v>408281</v>
      </c>
      <c r="C123" s="311" t="n">
        <v>464537</v>
      </c>
      <c r="D123" s="311" t="n">
        <v>365518</v>
      </c>
      <c r="E123" s="311" t="n">
        <v>419930</v>
      </c>
      <c r="F123" s="311" t="n">
        <v>160431</v>
      </c>
      <c r="G123" s="311" t="n">
        <v>99262</v>
      </c>
      <c r="H123" s="311" t="n">
        <v>193939</v>
      </c>
      <c r="I123" s="312" t="n">
        <f aca="false">SUM(B123:H123)</f>
        <v>2111898</v>
      </c>
    </row>
    <row r="124" customFormat="false" ht="12" hidden="false" customHeight="false" outlineLevel="0" collapsed="false">
      <c r="A124" s="207" t="n">
        <v>2003</v>
      </c>
      <c r="B124" s="311" t="n">
        <v>274070</v>
      </c>
      <c r="C124" s="311" t="n">
        <v>732880</v>
      </c>
      <c r="D124" s="311" t="n">
        <v>404332</v>
      </c>
      <c r="E124" s="311" t="n">
        <v>445883</v>
      </c>
      <c r="F124" s="311" t="n">
        <v>206699</v>
      </c>
      <c r="G124" s="311" t="n">
        <v>115997</v>
      </c>
      <c r="H124" s="311" t="n">
        <v>179588</v>
      </c>
      <c r="I124" s="312" t="n">
        <f aca="false">SUM(B124:H124)</f>
        <v>2359449</v>
      </c>
    </row>
    <row r="125" customFormat="false" ht="12" hidden="false" customHeight="false" outlineLevel="0" collapsed="false">
      <c r="A125" s="207" t="n">
        <v>2004</v>
      </c>
      <c r="B125" s="311" t="n">
        <v>602743</v>
      </c>
      <c r="C125" s="311" t="n">
        <v>420631</v>
      </c>
      <c r="D125" s="311" t="n">
        <v>453663</v>
      </c>
      <c r="E125" s="311" t="n">
        <v>586892</v>
      </c>
      <c r="F125" s="311" t="n">
        <v>136087</v>
      </c>
      <c r="G125" s="311" t="n">
        <v>101449</v>
      </c>
      <c r="H125" s="311" t="n">
        <v>201200</v>
      </c>
      <c r="I125" s="312" t="n">
        <f aca="false">SUM(B125:H125)</f>
        <v>2502665</v>
      </c>
    </row>
    <row r="126" customFormat="false" ht="12" hidden="false" customHeight="false" outlineLevel="0" collapsed="false">
      <c r="A126" s="207" t="n">
        <v>2005</v>
      </c>
      <c r="B126" s="311" t="n">
        <v>296991</v>
      </c>
      <c r="C126" s="311" t="n">
        <v>561655</v>
      </c>
      <c r="D126" s="311" t="n">
        <v>622964</v>
      </c>
      <c r="E126" s="311" t="n">
        <v>430621</v>
      </c>
      <c r="F126" s="311" t="n">
        <v>261181</v>
      </c>
      <c r="G126" s="311" t="n">
        <v>161684</v>
      </c>
      <c r="H126" s="311" t="n">
        <v>201254</v>
      </c>
      <c r="I126" s="312" t="n">
        <f aca="false">SUM(B126:H126)</f>
        <v>2536350</v>
      </c>
    </row>
    <row r="127" customFormat="false" ht="12" hidden="false" customHeight="false" outlineLevel="0" collapsed="false">
      <c r="A127" s="309" t="n">
        <v>2006</v>
      </c>
      <c r="B127" s="313" t="n">
        <v>696059</v>
      </c>
      <c r="C127" s="313" t="n">
        <v>402273</v>
      </c>
      <c r="D127" s="313" t="n">
        <v>600875</v>
      </c>
      <c r="E127" s="313" t="n">
        <v>473594</v>
      </c>
      <c r="F127" s="313" t="n">
        <v>195848</v>
      </c>
      <c r="G127" s="313" t="n">
        <v>164235</v>
      </c>
      <c r="H127" s="313" t="n">
        <v>204387</v>
      </c>
      <c r="I127" s="312" t="n">
        <f aca="false">SUM(B127:H127)</f>
        <v>2737271</v>
      </c>
    </row>
    <row r="128" customFormat="false" ht="12" hidden="false" customHeight="false" outlineLevel="0" collapsed="false">
      <c r="A128" s="309" t="n">
        <v>2007</v>
      </c>
      <c r="B128" s="313" t="n">
        <v>291460</v>
      </c>
      <c r="C128" s="313" t="n">
        <v>396200</v>
      </c>
      <c r="D128" s="313" t="n">
        <v>572229</v>
      </c>
      <c r="E128" s="313" t="n">
        <v>738267</v>
      </c>
      <c r="F128" s="313" t="n">
        <v>334310</v>
      </c>
      <c r="G128" s="313" t="n">
        <v>168947</v>
      </c>
      <c r="H128" s="313" t="n">
        <v>186797</v>
      </c>
      <c r="I128" s="312" t="n">
        <f aca="false">SUM(B128:H128)</f>
        <v>2688210</v>
      </c>
    </row>
    <row r="129" customFormat="false" ht="12" hidden="false" customHeight="false" outlineLevel="0" collapsed="false">
      <c r="A129" s="309" t="n">
        <v>2008</v>
      </c>
      <c r="B129" s="313" t="n">
        <v>503242</v>
      </c>
      <c r="C129" s="313" t="n">
        <v>515263</v>
      </c>
      <c r="D129" s="313" t="n">
        <v>694954</v>
      </c>
      <c r="E129" s="313" t="n">
        <v>520521</v>
      </c>
      <c r="F129" s="313" t="n">
        <v>261915</v>
      </c>
      <c r="G129" s="313" t="n">
        <v>194712</v>
      </c>
      <c r="H129" s="313" t="n">
        <v>216007</v>
      </c>
      <c r="I129" s="312" t="n">
        <f aca="false">SUM(B129:H129)</f>
        <v>2906614</v>
      </c>
    </row>
    <row r="130" customFormat="false" ht="12" hidden="false" customHeight="false" outlineLevel="0" collapsed="false">
      <c r="A130" s="309" t="n">
        <v>2009</v>
      </c>
      <c r="B130" s="313" t="n">
        <v>468079</v>
      </c>
      <c r="C130" s="313" t="n">
        <v>539647</v>
      </c>
      <c r="D130" s="313" t="n">
        <v>630340</v>
      </c>
      <c r="E130" s="313" t="n">
        <v>492473</v>
      </c>
      <c r="F130" s="313" t="n">
        <v>376361</v>
      </c>
      <c r="G130" s="313" t="n">
        <v>123804</v>
      </c>
      <c r="H130" s="313" t="n">
        <v>204866</v>
      </c>
      <c r="I130" s="312" t="n">
        <f aca="false">SUM(B130:H130)</f>
        <v>2835570</v>
      </c>
    </row>
    <row r="131" customFormat="false" ht="12" hidden="false" customHeight="false" outlineLevel="0" collapsed="false">
      <c r="A131" s="309" t="n">
        <v>2010</v>
      </c>
      <c r="B131" s="313" t="n">
        <v>578463</v>
      </c>
      <c r="C131" s="313" t="n">
        <v>502158</v>
      </c>
      <c r="D131" s="313" t="n">
        <v>443593</v>
      </c>
      <c r="E131" s="313" t="n">
        <v>616550</v>
      </c>
      <c r="F131" s="313" t="n">
        <v>196960</v>
      </c>
      <c r="G131" s="313" t="n">
        <v>153415</v>
      </c>
      <c r="H131" s="313" t="n">
        <v>301894</v>
      </c>
      <c r="I131" s="312" t="n">
        <f aca="false">SUM(B131:H131)</f>
        <v>2793033</v>
      </c>
    </row>
    <row r="132" customFormat="false" ht="12" hidden="false" customHeight="false" outlineLevel="0" collapsed="false">
      <c r="A132" s="309" t="n">
        <v>2011</v>
      </c>
      <c r="B132" s="313" t="n">
        <v>369170</v>
      </c>
      <c r="C132" s="313" t="n">
        <v>790299</v>
      </c>
      <c r="D132" s="313" t="n">
        <v>489273</v>
      </c>
      <c r="E132" s="313" t="n">
        <v>693627</v>
      </c>
      <c r="F132" s="313" t="n">
        <v>279404</v>
      </c>
      <c r="G132" s="313" t="n">
        <v>138603</v>
      </c>
      <c r="H132" s="313" t="n">
        <v>242158</v>
      </c>
      <c r="I132" s="312" t="n">
        <f aca="false">SUM(B132:H132)</f>
        <v>3002534</v>
      </c>
    </row>
    <row r="133" customFormat="false" ht="12" hidden="false" customHeight="false" outlineLevel="0" collapsed="false">
      <c r="A133" s="309" t="n">
        <v>2012</v>
      </c>
      <c r="B133" s="313" t="n">
        <v>627124</v>
      </c>
      <c r="C133" s="313" t="n">
        <v>600694</v>
      </c>
      <c r="D133" s="313" t="n">
        <v>457031</v>
      </c>
      <c r="E133" s="313" t="n">
        <v>783167</v>
      </c>
      <c r="F133" s="313" t="n">
        <v>316436</v>
      </c>
      <c r="G133" s="313" t="n">
        <v>195535</v>
      </c>
      <c r="H133" s="313" t="n">
        <v>229744</v>
      </c>
      <c r="I133" s="312" t="n">
        <f aca="false">SUM(B133:H133)</f>
        <v>3209731</v>
      </c>
    </row>
    <row r="134" customFormat="false" ht="12" hidden="false" customHeight="false" outlineLevel="0" collapsed="false">
      <c r="A134" s="309" t="n">
        <v>2013</v>
      </c>
      <c r="B134" s="313" t="n">
        <v>209149</v>
      </c>
      <c r="C134" s="313" t="n">
        <v>630292</v>
      </c>
      <c r="D134" s="313" t="n">
        <v>454638</v>
      </c>
      <c r="E134" s="313" t="n">
        <v>780107</v>
      </c>
      <c r="F134" s="313" t="n">
        <v>464446</v>
      </c>
      <c r="G134" s="313" t="n">
        <v>157740</v>
      </c>
      <c r="H134" s="313" t="n">
        <v>259421</v>
      </c>
      <c r="I134" s="312" t="n">
        <f aca="false">SUM(B134:H134)</f>
        <v>2955793</v>
      </c>
    </row>
    <row r="135" customFormat="false" ht="12" hidden="false" customHeight="false" outlineLevel="0" collapsed="false">
      <c r="A135" s="309" t="n">
        <v>2014</v>
      </c>
      <c r="B135" s="313" t="n">
        <v>893297</v>
      </c>
      <c r="C135" s="313" t="n">
        <v>484385</v>
      </c>
      <c r="D135" s="313" t="n">
        <v>340527</v>
      </c>
      <c r="E135" s="313" t="n">
        <v>967268</v>
      </c>
      <c r="F135" s="313" t="n">
        <v>335937</v>
      </c>
      <c r="G135" s="313" t="n">
        <v>186095</v>
      </c>
      <c r="H135" s="313" t="n">
        <v>270248</v>
      </c>
      <c r="I135" s="312" t="n">
        <f aca="false">SUM(B135:H135)</f>
        <v>3477757</v>
      </c>
    </row>
    <row r="136" customFormat="false" ht="12" hidden="false" customHeight="false" outlineLevel="0" collapsed="false">
      <c r="A136" s="309" t="n">
        <v>2015</v>
      </c>
      <c r="B136" s="313" t="n">
        <v>601213</v>
      </c>
      <c r="C136" s="313" t="n">
        <v>355461</v>
      </c>
      <c r="D136" s="313" t="n">
        <v>861681</v>
      </c>
      <c r="E136" s="313" t="n">
        <v>612816</v>
      </c>
      <c r="F136" s="313" t="n">
        <v>275061</v>
      </c>
      <c r="G136" s="313" t="n">
        <v>218150</v>
      </c>
      <c r="H136" s="313" t="n">
        <v>334000</v>
      </c>
      <c r="I136" s="312" t="n">
        <f aca="false">SUM(B136:H136)</f>
        <v>3258382</v>
      </c>
    </row>
    <row r="137" customFormat="false" ht="12" hidden="false" customHeight="false" outlineLevel="0" collapsed="false">
      <c r="A137" s="309" t="n">
        <v>2016</v>
      </c>
      <c r="B137" s="313" t="n">
        <v>425506</v>
      </c>
      <c r="C137" s="313" t="n">
        <v>541300</v>
      </c>
      <c r="D137" s="313" t="n">
        <v>771840</v>
      </c>
      <c r="E137" s="313" t="n">
        <v>630813</v>
      </c>
      <c r="F137" s="313" t="n">
        <v>404804</v>
      </c>
      <c r="G137" s="313" t="n">
        <v>221509</v>
      </c>
      <c r="H137" s="313" t="n">
        <v>313016</v>
      </c>
      <c r="I137" s="312" t="n">
        <f aca="false">SUM(B137:H137)</f>
        <v>3308788</v>
      </c>
    </row>
    <row r="138" customFormat="false" ht="12" hidden="false" customHeight="false" outlineLevel="0" collapsed="false">
      <c r="A138" s="309" t="n">
        <v>2017</v>
      </c>
      <c r="B138" s="313" t="n">
        <v>431891</v>
      </c>
      <c r="C138" s="313" t="n">
        <v>583170</v>
      </c>
      <c r="D138" s="313" t="n">
        <v>612722</v>
      </c>
      <c r="E138" s="313" t="n">
        <v>971306</v>
      </c>
      <c r="F138" s="313" t="n">
        <v>443046</v>
      </c>
      <c r="G138" s="313" t="n">
        <v>294526</v>
      </c>
      <c r="H138" s="313" t="n">
        <v>275145</v>
      </c>
      <c r="I138" s="312" t="n">
        <f aca="false">SUM(B138:H138)</f>
        <v>3611806</v>
      </c>
    </row>
    <row r="139" customFormat="false" ht="12" hidden="false" customHeight="false" outlineLevel="0" collapsed="false">
      <c r="A139" s="309" t="n">
        <v>2018</v>
      </c>
      <c r="B139" s="313" t="n">
        <v>598914</v>
      </c>
      <c r="C139" s="313" t="n">
        <v>227523</v>
      </c>
      <c r="D139" s="313" t="n">
        <v>892019</v>
      </c>
      <c r="E139" s="313" t="n">
        <v>901227</v>
      </c>
      <c r="F139" s="313" t="n">
        <v>476884</v>
      </c>
      <c r="G139" s="313" t="n">
        <v>166580</v>
      </c>
      <c r="H139" s="313" t="n">
        <v>357509</v>
      </c>
      <c r="I139" s="312" t="n">
        <f aca="false">SUM(B139:H139)</f>
        <v>3620656</v>
      </c>
    </row>
    <row r="140" customFormat="false" ht="12" hidden="false" customHeight="false" outlineLevel="0" collapsed="false">
      <c r="A140" s="309" t="n">
        <v>2019</v>
      </c>
      <c r="B140" s="313" t="n">
        <v>279204</v>
      </c>
      <c r="C140" s="313" t="n">
        <v>757259</v>
      </c>
      <c r="D140" s="313" t="n">
        <v>796157</v>
      </c>
      <c r="E140" s="313" t="n">
        <v>782305</v>
      </c>
      <c r="F140" s="313" t="n">
        <v>426203</v>
      </c>
      <c r="G140" s="313" t="n">
        <v>244187</v>
      </c>
      <c r="H140" s="313" t="n">
        <v>328184</v>
      </c>
      <c r="I140" s="312" t="n">
        <f aca="false">SUM(B140:H140)</f>
        <v>3613499</v>
      </c>
    </row>
    <row r="141" customFormat="false" ht="12" hidden="false" customHeight="false" outlineLevel="0" collapsed="false">
      <c r="A141" s="309" t="n">
        <v>2020</v>
      </c>
      <c r="B141" s="313" t="n">
        <v>0</v>
      </c>
      <c r="C141" s="313" t="n">
        <v>204595</v>
      </c>
      <c r="D141" s="313" t="n">
        <v>456007</v>
      </c>
      <c r="E141" s="313" t="n">
        <v>752698</v>
      </c>
      <c r="F141" s="313" t="n">
        <v>322490</v>
      </c>
      <c r="G141" s="313" t="n">
        <v>153153</v>
      </c>
      <c r="H141" s="313" t="n">
        <v>238817</v>
      </c>
      <c r="I141" s="312" t="n">
        <f aca="false">SUM(B141:H141)</f>
        <v>2127760</v>
      </c>
    </row>
    <row r="142" customFormat="false" ht="12" hidden="false" customHeight="false" outlineLevel="0" collapsed="false">
      <c r="A142" s="309" t="n">
        <v>2021</v>
      </c>
      <c r="B142" s="313" t="n">
        <v>206747</v>
      </c>
      <c r="C142" s="313" t="n">
        <v>478734</v>
      </c>
      <c r="D142" s="313" t="n">
        <v>110992</v>
      </c>
      <c r="E142" s="313" t="n">
        <v>754471</v>
      </c>
      <c r="F142" s="313" t="n">
        <v>410053</v>
      </c>
      <c r="G142" s="313" t="n">
        <v>200047</v>
      </c>
      <c r="H142" s="313" t="n">
        <v>309719</v>
      </c>
      <c r="I142" s="312" t="n">
        <f aca="false">SUM(B142:H142)</f>
        <v>2470763</v>
      </c>
    </row>
    <row r="143" customFormat="false" ht="12" hidden="false" customHeight="false" outlineLevel="0" collapsed="false">
      <c r="A143" s="309" t="n">
        <v>2022</v>
      </c>
      <c r="B143" s="313" t="n">
        <v>349237</v>
      </c>
      <c r="C143" s="313" t="n">
        <v>272481</v>
      </c>
      <c r="D143" s="313" t="n">
        <v>818258</v>
      </c>
      <c r="E143" s="313" t="n">
        <v>1390237</v>
      </c>
      <c r="F143" s="313" t="n">
        <v>619017</v>
      </c>
      <c r="G143" s="313" t="n">
        <v>409826</v>
      </c>
      <c r="H143" s="313" t="n">
        <v>452864</v>
      </c>
      <c r="I143" s="312" t="n">
        <f aca="false">SUM(B143:H143)</f>
        <v>4311920</v>
      </c>
    </row>
    <row r="144" customFormat="false" ht="12" hidden="false" customHeight="false" outlineLevel="0" collapsed="false">
      <c r="A144" s="309" t="n">
        <v>2023</v>
      </c>
      <c r="B144" s="313" t="n">
        <v>332022</v>
      </c>
      <c r="C144" s="313" t="n">
        <v>560099</v>
      </c>
      <c r="D144" s="313" t="n">
        <v>747067</v>
      </c>
      <c r="E144" s="313" t="n">
        <v>980725</v>
      </c>
      <c r="F144" s="313" t="n">
        <v>572957</v>
      </c>
      <c r="G144" s="313" t="n">
        <v>356916</v>
      </c>
      <c r="H144" s="313" t="n">
        <v>414170</v>
      </c>
      <c r="I144" s="312" t="n">
        <f aca="false">SUM(B144:H144)</f>
        <v>3963956</v>
      </c>
    </row>
  </sheetData>
  <hyperlinks>
    <hyperlink ref="A2" location="Sommaire!A1" display="Retour au menu &quot;Fréquentation et films dans les salles de cinéma&quot;"/>
  </hyperlinks>
  <printOptions headings="false" gridLines="false" gridLinesSet="true" horizontalCentered="false" verticalCentered="false"/>
  <pageMargins left="0.590277777777778" right="0.590277777777778" top="0.590277777777778" bottom="0.59027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&amp;RFréquentation et films dans les salles de cinéma</oddFooter>
  </headerFooter>
  <rowBreaks count="1" manualBreakCount="1">
    <brk id="76" man="true" max="16383" min="0"/>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T1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 zeroHeight="false" outlineLevelRow="0" outlineLevelCol="0"/>
  <cols>
    <col collapsed="false" customWidth="true" hidden="false" outlineLevel="0" max="1" min="1" style="318" width="12.43"/>
    <col collapsed="false" customWidth="true" hidden="false" outlineLevel="0" max="2" min="2" style="299" width="10.57"/>
    <col collapsed="false" customWidth="true" hidden="false" outlineLevel="0" max="3" min="3" style="299" width="13"/>
    <col collapsed="false" customWidth="true" hidden="false" outlineLevel="0" max="6" min="4" style="299" width="7.57"/>
    <col collapsed="false" customWidth="true" hidden="false" outlineLevel="0" max="7" min="7" style="299" width="8.57"/>
    <col collapsed="false" customWidth="true" hidden="false" outlineLevel="0" max="8" min="8" style="299" width="8.86"/>
    <col collapsed="false" customWidth="true" hidden="false" outlineLevel="0" max="9" min="9" style="299" width="9.14"/>
    <col collapsed="false" customWidth="true" hidden="false" outlineLevel="0" max="10" min="10" style="299" width="7.57"/>
    <col collapsed="false" customWidth="true" hidden="false" outlineLevel="0" max="11" min="11" style="299" width="13.43"/>
    <col collapsed="false" customWidth="true" hidden="false" outlineLevel="0" max="12" min="12" style="299" width="7.86"/>
    <col collapsed="false" customWidth="true" hidden="false" outlineLevel="0" max="13" min="13" style="269" width="7"/>
    <col collapsed="false" customWidth="true" hidden="false" outlineLevel="0" max="14" min="14" style="269" width="5"/>
    <col collapsed="false" customWidth="false" hidden="false" outlineLevel="0" max="16384" min="15" style="269" width="11.43"/>
  </cols>
  <sheetData>
    <row r="1" s="194" customFormat="true" ht="12.75" hidden="false" customHeight="false" outlineLevel="0" collapsed="false">
      <c r="A1" s="319"/>
      <c r="B1" s="196"/>
      <c r="C1" s="196"/>
      <c r="D1" s="196"/>
      <c r="E1" s="196"/>
      <c r="F1" s="196"/>
      <c r="G1" s="196"/>
      <c r="H1" s="196"/>
      <c r="I1" s="196"/>
      <c r="J1" s="196"/>
      <c r="K1" s="196"/>
      <c r="L1" s="196"/>
      <c r="M1" s="195"/>
    </row>
    <row r="2" s="200" customFormat="true" ht="12.75" hidden="false" customHeight="false" outlineLevel="0" collapsed="false">
      <c r="A2" s="320" t="s">
        <v>26</v>
      </c>
      <c r="B2" s="199"/>
      <c r="C2" s="199"/>
      <c r="D2" s="199"/>
      <c r="E2" s="199"/>
      <c r="F2" s="199"/>
      <c r="G2" s="199"/>
      <c r="H2" s="199"/>
      <c r="I2" s="199"/>
      <c r="J2" s="199"/>
      <c r="K2" s="199"/>
      <c r="L2" s="199"/>
      <c r="M2" s="198"/>
    </row>
    <row r="3" s="194" customFormat="true" ht="12.75" hidden="false" customHeight="false" outlineLevel="0" collapsed="false">
      <c r="A3" s="319"/>
      <c r="B3" s="196"/>
      <c r="C3" s="196"/>
      <c r="D3" s="196"/>
      <c r="E3" s="196"/>
      <c r="F3" s="196"/>
      <c r="G3" s="196"/>
      <c r="H3" s="196"/>
      <c r="I3" s="196"/>
      <c r="J3" s="196"/>
      <c r="K3" s="196"/>
      <c r="L3" s="196"/>
      <c r="M3" s="195"/>
    </row>
    <row r="4" s="194" customFormat="true" ht="12.75" hidden="false" customHeight="false" outlineLevel="0" collapsed="false">
      <c r="A4" s="319"/>
      <c r="B4" s="196"/>
      <c r="C4" s="196"/>
      <c r="D4" s="196"/>
      <c r="E4" s="196"/>
      <c r="F4" s="196"/>
      <c r="G4" s="196"/>
      <c r="H4" s="196"/>
      <c r="I4" s="196"/>
      <c r="J4" s="196"/>
      <c r="K4" s="196"/>
      <c r="L4" s="196"/>
      <c r="M4" s="195"/>
    </row>
    <row r="5" s="194" customFormat="true" ht="12.75" hidden="false" customHeight="false" outlineLevel="0" collapsed="false">
      <c r="A5" s="321" t="s">
        <v>196</v>
      </c>
      <c r="B5" s="301"/>
      <c r="C5" s="301"/>
      <c r="D5" s="301"/>
      <c r="E5" s="301"/>
      <c r="F5" s="301"/>
      <c r="G5" s="301"/>
      <c r="H5" s="301"/>
      <c r="I5" s="301"/>
      <c r="J5" s="301"/>
      <c r="K5" s="301"/>
      <c r="L5" s="301"/>
    </row>
    <row r="6" customFormat="false" ht="3" hidden="false" customHeight="true" outlineLevel="0" collapsed="false"/>
    <row r="7" customFormat="false" ht="12" hidden="false" customHeight="false" outlineLevel="0" collapsed="false">
      <c r="A7" s="322" t="s">
        <v>197</v>
      </c>
    </row>
    <row r="8" customFormat="false" ht="3" hidden="false" customHeight="true" outlineLevel="0" collapsed="false"/>
    <row r="9" s="323" customFormat="true" ht="24" hidden="false" customHeight="false" outlineLevel="0" collapsed="false">
      <c r="A9" s="204" t="s">
        <v>198</v>
      </c>
      <c r="B9" s="208" t="s">
        <v>199</v>
      </c>
      <c r="C9" s="208" t="s">
        <v>200</v>
      </c>
      <c r="D9" s="208" t="s">
        <v>201</v>
      </c>
      <c r="E9" s="208" t="s">
        <v>202</v>
      </c>
      <c r="F9" s="208" t="s">
        <v>203</v>
      </c>
      <c r="G9" s="208" t="s">
        <v>204</v>
      </c>
      <c r="H9" s="208" t="s">
        <v>205</v>
      </c>
      <c r="I9" s="208" t="s">
        <v>206</v>
      </c>
      <c r="J9" s="208" t="s">
        <v>207</v>
      </c>
      <c r="K9" s="208" t="s">
        <v>208</v>
      </c>
      <c r="L9" s="205" t="s">
        <v>42</v>
      </c>
    </row>
    <row r="10" s="276" customFormat="true" ht="12" hidden="false" customHeight="false" outlineLevel="0" collapsed="false">
      <c r="A10" s="207" t="n">
        <v>1992</v>
      </c>
      <c r="B10" s="211" t="n">
        <v>384</v>
      </c>
      <c r="C10" s="211" t="n">
        <v>354</v>
      </c>
      <c r="D10" s="211" t="n">
        <v>232</v>
      </c>
      <c r="E10" s="211" t="n">
        <v>349</v>
      </c>
      <c r="F10" s="211" t="n">
        <v>644</v>
      </c>
      <c r="G10" s="211" t="n">
        <v>970</v>
      </c>
      <c r="H10" s="211" t="n">
        <v>396</v>
      </c>
      <c r="I10" s="211" t="n">
        <v>295</v>
      </c>
      <c r="J10" s="211" t="n">
        <v>300</v>
      </c>
      <c r="K10" s="211" t="n">
        <v>28</v>
      </c>
      <c r="L10" s="304" t="n">
        <f aca="false">SUM(B10:K10)</f>
        <v>3952</v>
      </c>
      <c r="M10" s="238"/>
    </row>
    <row r="11" s="276" customFormat="true" ht="12" hidden="false" customHeight="false" outlineLevel="0" collapsed="false">
      <c r="A11" s="207" t="n">
        <v>1993</v>
      </c>
      <c r="B11" s="211" t="n">
        <v>395</v>
      </c>
      <c r="C11" s="211" t="n">
        <v>309</v>
      </c>
      <c r="D11" s="211" t="n">
        <v>251</v>
      </c>
      <c r="E11" s="211" t="n">
        <v>322</v>
      </c>
      <c r="F11" s="211" t="n">
        <v>591</v>
      </c>
      <c r="G11" s="211" t="n">
        <v>1047</v>
      </c>
      <c r="H11" s="211" t="n">
        <v>434</v>
      </c>
      <c r="I11" s="211" t="n">
        <v>334</v>
      </c>
      <c r="J11" s="211" t="n">
        <v>355</v>
      </c>
      <c r="K11" s="211" t="n">
        <v>28</v>
      </c>
      <c r="L11" s="304" t="n">
        <f aca="false">SUM(B11:K11)</f>
        <v>4066</v>
      </c>
      <c r="M11" s="238"/>
    </row>
    <row r="12" s="276" customFormat="true" ht="12" hidden="false" customHeight="false" outlineLevel="0" collapsed="false">
      <c r="A12" s="207" t="n">
        <v>1994</v>
      </c>
      <c r="B12" s="211" t="n">
        <v>423</v>
      </c>
      <c r="C12" s="211" t="n">
        <v>328</v>
      </c>
      <c r="D12" s="211" t="n">
        <v>231</v>
      </c>
      <c r="E12" s="211" t="n">
        <v>343</v>
      </c>
      <c r="F12" s="211" t="n">
        <v>507</v>
      </c>
      <c r="G12" s="211" t="n">
        <v>1035</v>
      </c>
      <c r="H12" s="211" t="n">
        <v>519</v>
      </c>
      <c r="I12" s="211" t="n">
        <v>379</v>
      </c>
      <c r="J12" s="211" t="n">
        <v>413</v>
      </c>
      <c r="K12" s="211" t="n">
        <v>13</v>
      </c>
      <c r="L12" s="304" t="n">
        <f aca="false">SUM(B12:K12)</f>
        <v>4191</v>
      </c>
      <c r="M12" s="238"/>
    </row>
    <row r="13" s="276" customFormat="true" ht="12" hidden="false" customHeight="false" outlineLevel="0" collapsed="false">
      <c r="A13" s="207" t="n">
        <v>1995</v>
      </c>
      <c r="B13" s="211" t="n">
        <v>385</v>
      </c>
      <c r="C13" s="211" t="n">
        <v>333</v>
      </c>
      <c r="D13" s="211" t="n">
        <v>221</v>
      </c>
      <c r="E13" s="211" t="n">
        <v>320</v>
      </c>
      <c r="F13" s="211" t="n">
        <v>447</v>
      </c>
      <c r="G13" s="211" t="n">
        <v>898</v>
      </c>
      <c r="H13" s="211" t="n">
        <v>482</v>
      </c>
      <c r="I13" s="211" t="n">
        <v>373</v>
      </c>
      <c r="J13" s="211" t="n">
        <v>470</v>
      </c>
      <c r="K13" s="211" t="n">
        <v>4</v>
      </c>
      <c r="L13" s="304" t="n">
        <f aca="false">SUM(B13:K13)</f>
        <v>3933</v>
      </c>
      <c r="M13" s="238"/>
    </row>
    <row r="14" s="276" customFormat="true" ht="12" hidden="false" customHeight="false" outlineLevel="0" collapsed="false">
      <c r="A14" s="207" t="n">
        <v>1996</v>
      </c>
      <c r="B14" s="211" t="n">
        <v>396</v>
      </c>
      <c r="C14" s="211" t="n">
        <v>321</v>
      </c>
      <c r="D14" s="211" t="n">
        <v>226</v>
      </c>
      <c r="E14" s="211" t="n">
        <v>336</v>
      </c>
      <c r="F14" s="211" t="n">
        <v>473</v>
      </c>
      <c r="G14" s="211" t="n">
        <v>804</v>
      </c>
      <c r="H14" s="211" t="n">
        <v>515</v>
      </c>
      <c r="I14" s="211" t="n">
        <v>319</v>
      </c>
      <c r="J14" s="211" t="n">
        <v>445</v>
      </c>
      <c r="K14" s="211" t="n">
        <v>48</v>
      </c>
      <c r="L14" s="304" t="n">
        <f aca="false">SUM(B14:K14)</f>
        <v>3883</v>
      </c>
      <c r="M14" s="238"/>
      <c r="O14" s="238"/>
    </row>
    <row r="15" s="276" customFormat="true" ht="12" hidden="false" customHeight="false" outlineLevel="0" collapsed="false">
      <c r="A15" s="207" t="n">
        <v>1997</v>
      </c>
      <c r="B15" s="211" t="n">
        <v>420</v>
      </c>
      <c r="C15" s="211" t="n">
        <v>328</v>
      </c>
      <c r="D15" s="211" t="n">
        <v>242</v>
      </c>
      <c r="E15" s="211" t="n">
        <v>381</v>
      </c>
      <c r="F15" s="211" t="n">
        <v>537</v>
      </c>
      <c r="G15" s="211" t="n">
        <v>737</v>
      </c>
      <c r="H15" s="211" t="n">
        <v>567</v>
      </c>
      <c r="I15" s="211" t="n">
        <v>350</v>
      </c>
      <c r="J15" s="211" t="n">
        <v>489</v>
      </c>
      <c r="K15" s="211" t="n">
        <v>85</v>
      </c>
      <c r="L15" s="304" t="n">
        <f aca="false">SUM(B15:K15)</f>
        <v>4136</v>
      </c>
      <c r="M15" s="238"/>
      <c r="O15" s="238"/>
    </row>
    <row r="16" s="276" customFormat="true" ht="12" hidden="false" customHeight="false" outlineLevel="0" collapsed="false">
      <c r="A16" s="207" t="n">
        <v>1998</v>
      </c>
      <c r="B16" s="211" t="n">
        <v>452</v>
      </c>
      <c r="C16" s="211" t="n">
        <v>343</v>
      </c>
      <c r="D16" s="211" t="n">
        <v>226</v>
      </c>
      <c r="E16" s="211" t="n">
        <v>361</v>
      </c>
      <c r="F16" s="211" t="n">
        <v>508</v>
      </c>
      <c r="G16" s="211" t="n">
        <v>616</v>
      </c>
      <c r="H16" s="211" t="n">
        <v>531</v>
      </c>
      <c r="I16" s="211" t="n">
        <v>284</v>
      </c>
      <c r="J16" s="211" t="n">
        <v>518</v>
      </c>
      <c r="K16" s="211" t="n">
        <v>96</v>
      </c>
      <c r="L16" s="304" t="n">
        <f aca="false">SUM(B16:K16)</f>
        <v>3935</v>
      </c>
      <c r="M16" s="238"/>
      <c r="O16" s="238"/>
    </row>
    <row r="17" s="276" customFormat="true" ht="12" hidden="false" customHeight="false" outlineLevel="0" collapsed="false">
      <c r="A17" s="207" t="n">
        <v>1999</v>
      </c>
      <c r="B17" s="211" t="n">
        <v>531</v>
      </c>
      <c r="C17" s="211" t="n">
        <v>370</v>
      </c>
      <c r="D17" s="211" t="n">
        <v>252</v>
      </c>
      <c r="E17" s="211" t="n">
        <v>349</v>
      </c>
      <c r="F17" s="211" t="n">
        <v>563</v>
      </c>
      <c r="G17" s="211" t="n">
        <v>596</v>
      </c>
      <c r="H17" s="211" t="n">
        <v>496</v>
      </c>
      <c r="I17" s="211" t="n">
        <v>313</v>
      </c>
      <c r="J17" s="211" t="n">
        <v>559</v>
      </c>
      <c r="K17" s="211" t="n">
        <v>143</v>
      </c>
      <c r="L17" s="304" t="n">
        <f aca="false">SUM(B17:K17)</f>
        <v>4172</v>
      </c>
      <c r="M17" s="238"/>
      <c r="O17" s="238"/>
    </row>
    <row r="18" s="276" customFormat="true" ht="12" hidden="false" customHeight="false" outlineLevel="0" collapsed="false">
      <c r="A18" s="207" t="n">
        <v>2000</v>
      </c>
      <c r="B18" s="211" t="n">
        <v>531</v>
      </c>
      <c r="C18" s="211" t="n">
        <v>406</v>
      </c>
      <c r="D18" s="211" t="n">
        <v>244</v>
      </c>
      <c r="E18" s="211" t="n">
        <v>342</v>
      </c>
      <c r="F18" s="211" t="n">
        <v>601</v>
      </c>
      <c r="G18" s="211" t="n">
        <v>628</v>
      </c>
      <c r="H18" s="211" t="n">
        <v>467</v>
      </c>
      <c r="I18" s="211" t="n">
        <v>313</v>
      </c>
      <c r="J18" s="211" t="n">
        <v>661</v>
      </c>
      <c r="K18" s="211" t="n">
        <v>147</v>
      </c>
      <c r="L18" s="304" t="n">
        <f aca="false">SUM(B18:K18)</f>
        <v>4340</v>
      </c>
      <c r="M18" s="238"/>
      <c r="O18" s="238"/>
    </row>
    <row r="19" s="276" customFormat="true" ht="12" hidden="false" customHeight="false" outlineLevel="0" collapsed="false">
      <c r="A19" s="207" t="n">
        <v>2001</v>
      </c>
      <c r="B19" s="211" t="n">
        <v>504</v>
      </c>
      <c r="C19" s="211" t="n">
        <v>427</v>
      </c>
      <c r="D19" s="211" t="n">
        <v>287</v>
      </c>
      <c r="E19" s="211" t="n">
        <v>359</v>
      </c>
      <c r="F19" s="211" t="n">
        <v>586</v>
      </c>
      <c r="G19" s="211" t="n">
        <v>590</v>
      </c>
      <c r="H19" s="211" t="n">
        <v>505</v>
      </c>
      <c r="I19" s="211" t="n">
        <v>352</v>
      </c>
      <c r="J19" s="211" t="n">
        <v>639</v>
      </c>
      <c r="K19" s="211" t="n">
        <v>161</v>
      </c>
      <c r="L19" s="304" t="n">
        <f aca="false">SUM(B19:K19)</f>
        <v>4410</v>
      </c>
      <c r="M19" s="238"/>
      <c r="O19" s="238"/>
    </row>
    <row r="20" s="276" customFormat="true" ht="12" hidden="false" customHeight="false" outlineLevel="0" collapsed="false">
      <c r="A20" s="207" t="n">
        <v>2002</v>
      </c>
      <c r="B20" s="211" t="n">
        <v>469</v>
      </c>
      <c r="C20" s="211" t="n">
        <v>410</v>
      </c>
      <c r="D20" s="211" t="n">
        <v>266</v>
      </c>
      <c r="E20" s="211" t="n">
        <v>399</v>
      </c>
      <c r="F20" s="211" t="n">
        <v>585</v>
      </c>
      <c r="G20" s="211" t="n">
        <v>581</v>
      </c>
      <c r="H20" s="211" t="n">
        <v>505</v>
      </c>
      <c r="I20" s="211" t="n">
        <v>368</v>
      </c>
      <c r="J20" s="211" t="n">
        <v>701</v>
      </c>
      <c r="K20" s="211" t="n">
        <v>136</v>
      </c>
      <c r="L20" s="304" t="n">
        <f aca="false">SUM(B20:K20)</f>
        <v>4420</v>
      </c>
      <c r="M20" s="238"/>
      <c r="O20" s="238"/>
    </row>
    <row r="21" s="276" customFormat="true" ht="12" hidden="false" customHeight="false" outlineLevel="0" collapsed="false">
      <c r="A21" s="207" t="n">
        <v>2003</v>
      </c>
      <c r="B21" s="211" t="n">
        <v>506</v>
      </c>
      <c r="C21" s="211" t="n">
        <v>383</v>
      </c>
      <c r="D21" s="211" t="n">
        <v>273</v>
      </c>
      <c r="E21" s="211" t="n">
        <v>438</v>
      </c>
      <c r="F21" s="211" t="n">
        <v>601</v>
      </c>
      <c r="G21" s="211" t="n">
        <v>604</v>
      </c>
      <c r="H21" s="211" t="n">
        <v>496</v>
      </c>
      <c r="I21" s="211" t="n">
        <v>383</v>
      </c>
      <c r="J21" s="211" t="n">
        <v>723</v>
      </c>
      <c r="K21" s="211" t="n">
        <v>119</v>
      </c>
      <c r="L21" s="304" t="n">
        <f aca="false">SUM(B21:K21)</f>
        <v>4526</v>
      </c>
      <c r="M21" s="238"/>
      <c r="O21" s="238"/>
    </row>
    <row r="22" s="276" customFormat="true" ht="12" hidden="false" customHeight="false" outlineLevel="0" collapsed="false">
      <c r="A22" s="207" t="n">
        <v>2004</v>
      </c>
      <c r="B22" s="211" t="n">
        <v>557</v>
      </c>
      <c r="C22" s="211" t="n">
        <v>408</v>
      </c>
      <c r="D22" s="211" t="n">
        <v>243</v>
      </c>
      <c r="E22" s="211" t="n">
        <v>402</v>
      </c>
      <c r="F22" s="211" t="n">
        <v>585</v>
      </c>
      <c r="G22" s="211" t="n">
        <v>597</v>
      </c>
      <c r="H22" s="211" t="n">
        <v>533</v>
      </c>
      <c r="I22" s="211" t="n">
        <v>377</v>
      </c>
      <c r="J22" s="211" t="n">
        <v>744</v>
      </c>
      <c r="K22" s="211" t="n">
        <v>126</v>
      </c>
      <c r="L22" s="304" t="n">
        <f aca="false">SUM(B22:K22)</f>
        <v>4572</v>
      </c>
      <c r="M22" s="238"/>
      <c r="O22" s="238"/>
    </row>
    <row r="23" s="276" customFormat="true" ht="12" hidden="false" customHeight="false" outlineLevel="0" collapsed="false">
      <c r="A23" s="207" t="n">
        <v>2005</v>
      </c>
      <c r="B23" s="211" t="n">
        <v>548</v>
      </c>
      <c r="C23" s="211" t="n">
        <v>450</v>
      </c>
      <c r="D23" s="211" t="n">
        <v>270</v>
      </c>
      <c r="E23" s="211" t="n">
        <v>347</v>
      </c>
      <c r="F23" s="211" t="n">
        <v>560</v>
      </c>
      <c r="G23" s="211" t="n">
        <v>531</v>
      </c>
      <c r="H23" s="211" t="n">
        <v>515</v>
      </c>
      <c r="I23" s="211" t="n">
        <v>400</v>
      </c>
      <c r="J23" s="211" t="n">
        <v>741</v>
      </c>
      <c r="K23" s="211" t="n">
        <v>156</v>
      </c>
      <c r="L23" s="304" t="n">
        <f aca="false">SUM(B23:K23)</f>
        <v>4518</v>
      </c>
      <c r="M23" s="238"/>
      <c r="O23" s="238"/>
    </row>
    <row r="24" s="276" customFormat="true" ht="12" hidden="false" customHeight="false" outlineLevel="0" collapsed="false">
      <c r="A24" s="236" t="n">
        <v>2006</v>
      </c>
      <c r="B24" s="305" t="n">
        <v>586</v>
      </c>
      <c r="C24" s="305" t="n">
        <v>429</v>
      </c>
      <c r="D24" s="305" t="n">
        <v>310</v>
      </c>
      <c r="E24" s="305" t="n">
        <v>383</v>
      </c>
      <c r="F24" s="305" t="n">
        <v>616</v>
      </c>
      <c r="G24" s="305" t="n">
        <v>581</v>
      </c>
      <c r="H24" s="305" t="n">
        <v>483</v>
      </c>
      <c r="I24" s="305" t="n">
        <v>453</v>
      </c>
      <c r="J24" s="305" t="n">
        <v>970</v>
      </c>
      <c r="K24" s="305" t="n">
        <v>153</v>
      </c>
      <c r="L24" s="304" t="n">
        <f aca="false">SUM(B24:K24)</f>
        <v>4964</v>
      </c>
      <c r="M24" s="238"/>
      <c r="O24" s="238"/>
    </row>
    <row r="25" s="276" customFormat="true" ht="12" hidden="false" customHeight="false" outlineLevel="0" collapsed="false">
      <c r="A25" s="236" t="n">
        <v>2007</v>
      </c>
      <c r="B25" s="305" t="n">
        <v>566</v>
      </c>
      <c r="C25" s="305" t="n">
        <v>451</v>
      </c>
      <c r="D25" s="305" t="n">
        <v>310</v>
      </c>
      <c r="E25" s="305" t="n">
        <v>460</v>
      </c>
      <c r="F25" s="305" t="n">
        <v>628</v>
      </c>
      <c r="G25" s="305" t="n">
        <v>632</v>
      </c>
      <c r="H25" s="305" t="n">
        <v>480</v>
      </c>
      <c r="I25" s="305" t="n">
        <v>469</v>
      </c>
      <c r="J25" s="305" t="n">
        <v>994</v>
      </c>
      <c r="K25" s="305" t="n">
        <v>152</v>
      </c>
      <c r="L25" s="304" t="n">
        <f aca="false">SUM(B25:K25)</f>
        <v>5142</v>
      </c>
      <c r="M25" s="238"/>
      <c r="O25" s="238"/>
    </row>
    <row r="26" s="276" customFormat="true" ht="12" hidden="false" customHeight="false" outlineLevel="0" collapsed="false">
      <c r="A26" s="236" t="n">
        <v>2008</v>
      </c>
      <c r="B26" s="305" t="n">
        <v>555</v>
      </c>
      <c r="C26" s="305" t="n">
        <v>454</v>
      </c>
      <c r="D26" s="305" t="n">
        <v>343</v>
      </c>
      <c r="E26" s="305" t="n">
        <v>473</v>
      </c>
      <c r="F26" s="305" t="n">
        <v>661</v>
      </c>
      <c r="G26" s="305" t="n">
        <v>615</v>
      </c>
      <c r="H26" s="305" t="n">
        <v>480</v>
      </c>
      <c r="I26" s="305" t="n">
        <v>487</v>
      </c>
      <c r="J26" s="305" t="n">
        <v>966</v>
      </c>
      <c r="K26" s="305" t="n">
        <v>190</v>
      </c>
      <c r="L26" s="304" t="n">
        <f aca="false">SUM(B26:K26)</f>
        <v>5224</v>
      </c>
      <c r="M26" s="238"/>
      <c r="O26" s="238"/>
    </row>
    <row r="27" s="276" customFormat="true" ht="12" hidden="false" customHeight="false" outlineLevel="0" collapsed="false">
      <c r="A27" s="236" t="n">
        <v>2009</v>
      </c>
      <c r="B27" s="305" t="n">
        <v>585</v>
      </c>
      <c r="C27" s="305" t="n">
        <v>437</v>
      </c>
      <c r="D27" s="305" t="n">
        <v>307</v>
      </c>
      <c r="E27" s="305" t="n">
        <v>492</v>
      </c>
      <c r="F27" s="305" t="n">
        <v>745</v>
      </c>
      <c r="G27" s="305" t="n">
        <v>658</v>
      </c>
      <c r="H27" s="305" t="n">
        <v>482</v>
      </c>
      <c r="I27" s="305" t="n">
        <v>506</v>
      </c>
      <c r="J27" s="305" t="n">
        <v>1101</v>
      </c>
      <c r="K27" s="305" t="n">
        <v>386</v>
      </c>
      <c r="L27" s="304" t="n">
        <f aca="false">SUM(B27:K27)</f>
        <v>5699</v>
      </c>
      <c r="M27" s="238"/>
      <c r="O27" s="238"/>
    </row>
    <row r="28" s="276" customFormat="true" ht="12" hidden="false" customHeight="false" outlineLevel="0" collapsed="false">
      <c r="A28" s="236" t="n">
        <v>2010</v>
      </c>
      <c r="B28" s="305" t="n">
        <v>578</v>
      </c>
      <c r="C28" s="305" t="n">
        <v>465</v>
      </c>
      <c r="D28" s="305" t="n">
        <v>321</v>
      </c>
      <c r="E28" s="305" t="n">
        <v>487</v>
      </c>
      <c r="F28" s="305" t="n">
        <v>763</v>
      </c>
      <c r="G28" s="305" t="n">
        <v>683</v>
      </c>
      <c r="H28" s="305" t="n">
        <v>487</v>
      </c>
      <c r="I28" s="305" t="n">
        <v>556</v>
      </c>
      <c r="J28" s="305" t="n">
        <v>1044</v>
      </c>
      <c r="K28" s="305" t="n">
        <v>567</v>
      </c>
      <c r="L28" s="304" t="n">
        <f aca="false">SUM(B28:K28)</f>
        <v>5951</v>
      </c>
      <c r="M28" s="238"/>
      <c r="O28" s="238"/>
    </row>
    <row r="29" s="276" customFormat="true" ht="12" hidden="false" customHeight="false" outlineLevel="0" collapsed="false">
      <c r="A29" s="236" t="n">
        <v>2011</v>
      </c>
      <c r="B29" s="305" t="n">
        <v>586</v>
      </c>
      <c r="C29" s="305" t="n">
        <v>460</v>
      </c>
      <c r="D29" s="305" t="n">
        <v>319</v>
      </c>
      <c r="E29" s="305" t="n">
        <v>461</v>
      </c>
      <c r="F29" s="305" t="n">
        <v>808</v>
      </c>
      <c r="G29" s="305" t="n">
        <v>743</v>
      </c>
      <c r="H29" s="305" t="n">
        <v>512</v>
      </c>
      <c r="I29" s="305" t="n">
        <v>587</v>
      </c>
      <c r="J29" s="305" t="n">
        <v>1181</v>
      </c>
      <c r="K29" s="305" t="n">
        <v>749</v>
      </c>
      <c r="L29" s="304" t="n">
        <f aca="false">SUM(B29:K29)</f>
        <v>6406</v>
      </c>
      <c r="M29" s="238"/>
      <c r="O29" s="238"/>
    </row>
    <row r="30" s="276" customFormat="true" ht="12" hidden="false" customHeight="false" outlineLevel="0" collapsed="false">
      <c r="A30" s="236" t="n">
        <v>2012</v>
      </c>
      <c r="B30" s="305" t="n">
        <v>614</v>
      </c>
      <c r="C30" s="305" t="n">
        <v>462</v>
      </c>
      <c r="D30" s="305" t="n">
        <v>305</v>
      </c>
      <c r="E30" s="305" t="n">
        <v>479</v>
      </c>
      <c r="F30" s="305" t="n">
        <v>781</v>
      </c>
      <c r="G30" s="305" t="n">
        <v>736</v>
      </c>
      <c r="H30" s="305" t="n">
        <v>469</v>
      </c>
      <c r="I30" s="305" t="n">
        <v>554</v>
      </c>
      <c r="J30" s="305" t="n">
        <v>1259</v>
      </c>
      <c r="K30" s="305" t="n">
        <v>1010</v>
      </c>
      <c r="L30" s="304" t="n">
        <f aca="false">SUM(B30:K30)</f>
        <v>6669</v>
      </c>
      <c r="M30" s="238"/>
      <c r="O30" s="238"/>
    </row>
    <row r="31" s="276" customFormat="true" ht="12" hidden="false" customHeight="false" outlineLevel="0" collapsed="false">
      <c r="A31" s="236" t="n">
        <v>2013</v>
      </c>
      <c r="B31" s="305" t="n">
        <v>654</v>
      </c>
      <c r="C31" s="305" t="n">
        <v>509</v>
      </c>
      <c r="D31" s="305" t="n">
        <v>328</v>
      </c>
      <c r="E31" s="305" t="n">
        <v>472</v>
      </c>
      <c r="F31" s="305" t="n">
        <v>789</v>
      </c>
      <c r="G31" s="305" t="n">
        <v>707</v>
      </c>
      <c r="H31" s="305" t="n">
        <v>444</v>
      </c>
      <c r="I31" s="305" t="n">
        <v>557</v>
      </c>
      <c r="J31" s="305" t="n">
        <v>1313</v>
      </c>
      <c r="K31" s="305" t="n">
        <v>1092</v>
      </c>
      <c r="L31" s="304" t="n">
        <f aca="false">SUM(B31:K31)</f>
        <v>6865</v>
      </c>
      <c r="M31" s="238"/>
      <c r="O31" s="238"/>
    </row>
    <row r="32" s="276" customFormat="true" ht="12" hidden="false" customHeight="false" outlineLevel="0" collapsed="false">
      <c r="A32" s="236" t="n">
        <v>2014</v>
      </c>
      <c r="B32" s="305" t="n">
        <v>663</v>
      </c>
      <c r="C32" s="305" t="n">
        <v>526</v>
      </c>
      <c r="D32" s="305" t="n">
        <v>339</v>
      </c>
      <c r="E32" s="305" t="n">
        <v>491</v>
      </c>
      <c r="F32" s="305" t="n">
        <v>714</v>
      </c>
      <c r="G32" s="305" t="n">
        <v>666</v>
      </c>
      <c r="H32" s="305" t="n">
        <v>454</v>
      </c>
      <c r="I32" s="305" t="n">
        <v>562</v>
      </c>
      <c r="J32" s="305" t="n">
        <v>1387</v>
      </c>
      <c r="K32" s="305" t="n">
        <v>1259</v>
      </c>
      <c r="L32" s="304" t="n">
        <f aca="false">SUM(B32:K32)</f>
        <v>7061</v>
      </c>
      <c r="M32" s="238"/>
      <c r="O32" s="238"/>
    </row>
    <row r="33" s="276" customFormat="true" ht="12" hidden="false" customHeight="false" outlineLevel="0" collapsed="false">
      <c r="A33" s="236" t="n">
        <v>2015</v>
      </c>
      <c r="B33" s="305" t="n">
        <v>652</v>
      </c>
      <c r="C33" s="305" t="n">
        <v>524</v>
      </c>
      <c r="D33" s="305" t="n">
        <v>358</v>
      </c>
      <c r="E33" s="305" t="n">
        <v>499</v>
      </c>
      <c r="F33" s="305" t="n">
        <v>711</v>
      </c>
      <c r="G33" s="305" t="n">
        <v>690</v>
      </c>
      <c r="H33" s="305" t="n">
        <v>468</v>
      </c>
      <c r="I33" s="305" t="n">
        <v>548</v>
      </c>
      <c r="J33" s="305" t="n">
        <v>1439</v>
      </c>
      <c r="K33" s="305" t="n">
        <v>1511</v>
      </c>
      <c r="L33" s="304" t="n">
        <f aca="false">SUM(B33:K33)</f>
        <v>7400</v>
      </c>
      <c r="M33" s="238"/>
      <c r="O33" s="238"/>
    </row>
    <row r="34" s="276" customFormat="true" ht="12" hidden="false" customHeight="false" outlineLevel="0" collapsed="false">
      <c r="A34" s="236" t="n">
        <v>2016</v>
      </c>
      <c r="B34" s="305" t="n">
        <v>716</v>
      </c>
      <c r="C34" s="305" t="n">
        <v>549</v>
      </c>
      <c r="D34" s="305" t="n">
        <v>379</v>
      </c>
      <c r="E34" s="305" t="n">
        <v>541</v>
      </c>
      <c r="F34" s="305" t="n">
        <v>754</v>
      </c>
      <c r="G34" s="305" t="n">
        <v>723</v>
      </c>
      <c r="H34" s="305" t="n">
        <v>472</v>
      </c>
      <c r="I34" s="305" t="n">
        <v>554</v>
      </c>
      <c r="J34" s="305" t="n">
        <v>1474</v>
      </c>
      <c r="K34" s="305" t="n">
        <v>1640</v>
      </c>
      <c r="L34" s="304" t="n">
        <f aca="false">SUM(B34:K34)</f>
        <v>7802</v>
      </c>
      <c r="M34" s="238"/>
      <c r="O34" s="238"/>
    </row>
    <row r="35" s="276" customFormat="true" ht="12" hidden="false" customHeight="false" outlineLevel="0" collapsed="false">
      <c r="A35" s="236" t="n">
        <v>2017</v>
      </c>
      <c r="B35" s="305" t="n">
        <v>693</v>
      </c>
      <c r="C35" s="305" t="n">
        <v>573</v>
      </c>
      <c r="D35" s="305" t="n">
        <v>392</v>
      </c>
      <c r="E35" s="305" t="n">
        <v>536</v>
      </c>
      <c r="F35" s="305" t="n">
        <v>792</v>
      </c>
      <c r="G35" s="305" t="n">
        <v>710</v>
      </c>
      <c r="H35" s="305" t="n">
        <v>472</v>
      </c>
      <c r="I35" s="305" t="n">
        <v>537</v>
      </c>
      <c r="J35" s="305" t="n">
        <v>1538</v>
      </c>
      <c r="K35" s="305" t="n">
        <v>1689</v>
      </c>
      <c r="L35" s="304" t="n">
        <f aca="false">SUM(B35:K35)</f>
        <v>7932</v>
      </c>
      <c r="M35" s="238"/>
      <c r="O35" s="238"/>
    </row>
    <row r="36" s="276" customFormat="true" ht="12" hidden="false" customHeight="false" outlineLevel="0" collapsed="false">
      <c r="A36" s="236" t="n">
        <v>2018</v>
      </c>
      <c r="B36" s="305" t="n">
        <v>683</v>
      </c>
      <c r="C36" s="305" t="n">
        <v>560</v>
      </c>
      <c r="D36" s="305" t="n">
        <v>372</v>
      </c>
      <c r="E36" s="305" t="n">
        <v>561</v>
      </c>
      <c r="F36" s="305" t="n">
        <v>871</v>
      </c>
      <c r="G36" s="305" t="n">
        <v>734</v>
      </c>
      <c r="H36" s="305" t="n">
        <v>459</v>
      </c>
      <c r="I36" s="305" t="n">
        <v>512</v>
      </c>
      <c r="J36" s="305" t="n">
        <v>1505</v>
      </c>
      <c r="K36" s="305" t="n">
        <v>1856</v>
      </c>
      <c r="L36" s="304" t="n">
        <f aca="false">SUM(B36:K36)</f>
        <v>8113</v>
      </c>
      <c r="M36" s="238"/>
      <c r="O36" s="238"/>
    </row>
    <row r="37" s="276" customFormat="true" ht="12" hidden="false" customHeight="false" outlineLevel="0" collapsed="false">
      <c r="A37" s="236" t="n">
        <v>2019</v>
      </c>
      <c r="B37" s="305" t="n">
        <v>746</v>
      </c>
      <c r="C37" s="305" t="n">
        <v>565</v>
      </c>
      <c r="D37" s="305" t="n">
        <v>379</v>
      </c>
      <c r="E37" s="305" t="n">
        <v>567</v>
      </c>
      <c r="F37" s="305" t="n">
        <v>917</v>
      </c>
      <c r="G37" s="305" t="n">
        <v>764</v>
      </c>
      <c r="H37" s="305" t="n">
        <v>498</v>
      </c>
      <c r="I37" s="305" t="n">
        <v>469</v>
      </c>
      <c r="J37" s="305" t="n">
        <v>1498</v>
      </c>
      <c r="K37" s="305" t="n">
        <v>1804</v>
      </c>
      <c r="L37" s="304" t="n">
        <f aca="false">SUM(B37:K37)</f>
        <v>8207</v>
      </c>
      <c r="M37" s="238"/>
      <c r="O37" s="238"/>
    </row>
    <row r="38" s="276" customFormat="true" ht="12" hidden="false" customHeight="false" outlineLevel="0" collapsed="false">
      <c r="A38" s="236" t="n">
        <v>2020</v>
      </c>
      <c r="B38" s="305" t="n">
        <v>364</v>
      </c>
      <c r="C38" s="305" t="n">
        <v>522</v>
      </c>
      <c r="D38" s="305" t="n">
        <v>305</v>
      </c>
      <c r="E38" s="305" t="n">
        <v>410</v>
      </c>
      <c r="F38" s="305" t="n">
        <v>686</v>
      </c>
      <c r="G38" s="305" t="n">
        <v>551</v>
      </c>
      <c r="H38" s="305" t="n">
        <v>347</v>
      </c>
      <c r="I38" s="305" t="n">
        <v>329</v>
      </c>
      <c r="J38" s="305" t="n">
        <v>1160</v>
      </c>
      <c r="K38" s="305" t="n">
        <v>1066</v>
      </c>
      <c r="L38" s="304" t="n">
        <f aca="false">SUM(B38:K38)</f>
        <v>5740</v>
      </c>
      <c r="M38" s="238"/>
      <c r="O38" s="238"/>
    </row>
    <row r="39" s="276" customFormat="true" ht="12" hidden="false" customHeight="false" outlineLevel="0" collapsed="false">
      <c r="A39" s="236" t="n">
        <v>2021</v>
      </c>
      <c r="B39" s="305" t="n">
        <v>454</v>
      </c>
      <c r="C39" s="305" t="n">
        <v>277</v>
      </c>
      <c r="D39" s="305" t="n">
        <v>328</v>
      </c>
      <c r="E39" s="305" t="n">
        <v>428</v>
      </c>
      <c r="F39" s="305" t="n">
        <v>691</v>
      </c>
      <c r="G39" s="305" t="n">
        <v>560</v>
      </c>
      <c r="H39" s="305" t="n">
        <v>364</v>
      </c>
      <c r="I39" s="305" t="n">
        <v>305</v>
      </c>
      <c r="J39" s="305" t="n">
        <v>1189</v>
      </c>
      <c r="K39" s="305" t="n">
        <v>1594</v>
      </c>
      <c r="L39" s="304" t="n">
        <f aca="false">SUM(B39:K39)</f>
        <v>6190</v>
      </c>
      <c r="M39" s="238"/>
      <c r="O39" s="238"/>
    </row>
    <row r="40" s="276" customFormat="true" ht="12" hidden="false" customHeight="false" outlineLevel="0" collapsed="false">
      <c r="A40" s="236" t="n">
        <v>2022</v>
      </c>
      <c r="B40" s="305" t="n">
        <v>681</v>
      </c>
      <c r="C40" s="305" t="n">
        <v>408</v>
      </c>
      <c r="D40" s="305" t="n">
        <v>236</v>
      </c>
      <c r="E40" s="305" t="n">
        <v>658</v>
      </c>
      <c r="F40" s="305" t="n">
        <v>1065</v>
      </c>
      <c r="G40" s="305" t="n">
        <v>913</v>
      </c>
      <c r="H40" s="305" t="n">
        <v>518</v>
      </c>
      <c r="I40" s="305" t="n">
        <v>454</v>
      </c>
      <c r="J40" s="305" t="n">
        <v>1510</v>
      </c>
      <c r="K40" s="305" t="n">
        <v>2147</v>
      </c>
      <c r="L40" s="304" t="n">
        <f aca="false">SUM(B40:K40)</f>
        <v>8590</v>
      </c>
      <c r="M40" s="238"/>
      <c r="O40" s="238"/>
    </row>
    <row r="41" s="276" customFormat="true" ht="12" hidden="false" customHeight="false" outlineLevel="0" collapsed="false">
      <c r="A41" s="236" t="n">
        <v>2023</v>
      </c>
      <c r="B41" s="305" t="n">
        <v>716</v>
      </c>
      <c r="C41" s="305" t="n">
        <v>550</v>
      </c>
      <c r="D41" s="305" t="n">
        <v>308</v>
      </c>
      <c r="E41" s="305" t="n">
        <v>503</v>
      </c>
      <c r="F41" s="305" t="n">
        <v>1164</v>
      </c>
      <c r="G41" s="305" t="n">
        <v>1037</v>
      </c>
      <c r="H41" s="305" t="n">
        <v>562</v>
      </c>
      <c r="I41" s="305" t="n">
        <v>505</v>
      </c>
      <c r="J41" s="305" t="n">
        <v>1641</v>
      </c>
      <c r="K41" s="305" t="n">
        <v>2315</v>
      </c>
      <c r="L41" s="304" t="n">
        <f aca="false">SUM(B41:K41)</f>
        <v>9301</v>
      </c>
      <c r="M41" s="238"/>
      <c r="O41" s="238"/>
    </row>
    <row r="42" s="276" customFormat="true" ht="15" hidden="false" customHeight="false" outlineLevel="0" collapsed="false">
      <c r="A42" s="324"/>
      <c r="B42" s="306"/>
      <c r="C42" s="306"/>
      <c r="D42" s="306"/>
      <c r="E42" s="306"/>
      <c r="F42" s="306"/>
      <c r="G42" s="306"/>
      <c r="H42" s="306"/>
      <c r="I42" s="306"/>
      <c r="J42" s="306"/>
      <c r="K42" s="306"/>
      <c r="L42" s="306"/>
      <c r="O42" s="238"/>
      <c r="P42" s="325"/>
      <c r="Q42" s="325"/>
      <c r="R42" s="325"/>
      <c r="S42" s="325"/>
      <c r="T42" s="325"/>
    </row>
    <row r="43" s="276" customFormat="true" ht="12" hidden="false" customHeight="false" outlineLevel="0" collapsed="false">
      <c r="A43" s="324"/>
      <c r="B43" s="306"/>
      <c r="C43" s="306"/>
      <c r="D43" s="306"/>
      <c r="E43" s="306"/>
      <c r="F43" s="306"/>
      <c r="G43" s="306"/>
      <c r="H43" s="306"/>
      <c r="I43" s="306"/>
      <c r="J43" s="306"/>
      <c r="K43" s="306"/>
      <c r="L43" s="306"/>
    </row>
    <row r="44" s="323" customFormat="true" ht="24" hidden="false" customHeight="false" outlineLevel="0" collapsed="false">
      <c r="A44" s="204" t="s">
        <v>147</v>
      </c>
      <c r="B44" s="208" t="s">
        <v>199</v>
      </c>
      <c r="C44" s="208" t="s">
        <v>200</v>
      </c>
      <c r="D44" s="208" t="s">
        <v>201</v>
      </c>
      <c r="E44" s="208" t="s">
        <v>202</v>
      </c>
      <c r="F44" s="208" t="s">
        <v>203</v>
      </c>
      <c r="G44" s="208" t="s">
        <v>204</v>
      </c>
      <c r="H44" s="208" t="s">
        <v>205</v>
      </c>
      <c r="I44" s="208" t="s">
        <v>206</v>
      </c>
      <c r="J44" s="208" t="s">
        <v>207</v>
      </c>
      <c r="K44" s="208" t="s">
        <v>208</v>
      </c>
      <c r="L44" s="205" t="s">
        <v>65</v>
      </c>
    </row>
    <row r="45" s="276" customFormat="true" ht="12" hidden="false" customHeight="false" outlineLevel="0" collapsed="false">
      <c r="A45" s="207" t="n">
        <v>1992</v>
      </c>
      <c r="B45" s="307" t="n">
        <v>93690202</v>
      </c>
      <c r="C45" s="307" t="n">
        <v>11643077</v>
      </c>
      <c r="D45" s="307" t="n">
        <v>480680</v>
      </c>
      <c r="E45" s="307" t="n">
        <v>630871</v>
      </c>
      <c r="F45" s="307" t="n">
        <v>963613</v>
      </c>
      <c r="G45" s="307" t="n">
        <v>2096064</v>
      </c>
      <c r="H45" s="307" t="n">
        <v>1964730</v>
      </c>
      <c r="I45" s="307" t="n">
        <v>1733764</v>
      </c>
      <c r="J45" s="307" t="n">
        <v>2755458</v>
      </c>
      <c r="K45" s="307" t="n">
        <v>36597</v>
      </c>
      <c r="L45" s="308" t="n">
        <f aca="false">SUM(B45:K45)</f>
        <v>115995056</v>
      </c>
    </row>
    <row r="46" s="276" customFormat="true" ht="12" hidden="false" customHeight="false" outlineLevel="0" collapsed="false">
      <c r="A46" s="207" t="n">
        <v>1993</v>
      </c>
      <c r="B46" s="307" t="n">
        <v>107693085</v>
      </c>
      <c r="C46" s="307" t="n">
        <v>15245806</v>
      </c>
      <c r="D46" s="307" t="n">
        <v>634036</v>
      </c>
      <c r="E46" s="307" t="n">
        <v>560218</v>
      </c>
      <c r="F46" s="307" t="n">
        <v>663787</v>
      </c>
      <c r="G46" s="307" t="n">
        <v>1827228</v>
      </c>
      <c r="H46" s="307" t="n">
        <v>3206998</v>
      </c>
      <c r="I46" s="307" t="n">
        <v>663359</v>
      </c>
      <c r="J46" s="307" t="n">
        <v>2217632</v>
      </c>
      <c r="K46" s="307" t="n">
        <v>11591</v>
      </c>
      <c r="L46" s="308" t="n">
        <f aca="false">SUM(B46:K46)</f>
        <v>132723740</v>
      </c>
    </row>
    <row r="47" s="276" customFormat="true" ht="12" hidden="false" customHeight="false" outlineLevel="0" collapsed="false">
      <c r="A47" s="207" t="n">
        <v>1994</v>
      </c>
      <c r="B47" s="307" t="n">
        <v>105934932</v>
      </c>
      <c r="C47" s="307" t="n">
        <v>10024954</v>
      </c>
      <c r="D47" s="307" t="n">
        <v>529533</v>
      </c>
      <c r="E47" s="307" t="n">
        <v>691773</v>
      </c>
      <c r="F47" s="307" t="n">
        <v>832915</v>
      </c>
      <c r="G47" s="307" t="n">
        <v>1696568</v>
      </c>
      <c r="H47" s="307" t="n">
        <v>3284557</v>
      </c>
      <c r="I47" s="307" t="n">
        <v>647175</v>
      </c>
      <c r="J47" s="307" t="n">
        <v>770906</v>
      </c>
      <c r="K47" s="307" t="n">
        <v>5479</v>
      </c>
      <c r="L47" s="308" t="n">
        <f aca="false">SUM(B47:K47)</f>
        <v>124418792</v>
      </c>
    </row>
    <row r="48" s="276" customFormat="true" ht="12" hidden="false" customHeight="false" outlineLevel="0" collapsed="false">
      <c r="A48" s="207" t="n">
        <v>1995</v>
      </c>
      <c r="B48" s="307" t="n">
        <v>104387576</v>
      </c>
      <c r="C48" s="307" t="n">
        <v>16775085</v>
      </c>
      <c r="D48" s="307" t="n">
        <v>579638</v>
      </c>
      <c r="E48" s="307" t="n">
        <v>523959</v>
      </c>
      <c r="F48" s="307" t="n">
        <v>470485</v>
      </c>
      <c r="G48" s="307" t="n">
        <v>1085776</v>
      </c>
      <c r="H48" s="307" t="n">
        <v>793172</v>
      </c>
      <c r="I48" s="307" t="n">
        <v>4384698</v>
      </c>
      <c r="J48" s="307" t="n">
        <v>1233700</v>
      </c>
      <c r="K48" s="307" t="n">
        <v>1386</v>
      </c>
      <c r="L48" s="308" t="n">
        <f aca="false">SUM(B48:K48)</f>
        <v>130235475</v>
      </c>
    </row>
    <row r="49" s="276" customFormat="true" ht="12" hidden="false" customHeight="false" outlineLevel="0" collapsed="false">
      <c r="A49" s="207" t="n">
        <v>1996</v>
      </c>
      <c r="B49" s="307" t="n">
        <v>115970789</v>
      </c>
      <c r="C49" s="307" t="n">
        <v>15603341</v>
      </c>
      <c r="D49" s="307" t="n">
        <v>642264</v>
      </c>
      <c r="E49" s="307" t="n">
        <v>576837</v>
      </c>
      <c r="F49" s="307" t="n">
        <v>532617</v>
      </c>
      <c r="G49" s="307" t="n">
        <v>813102</v>
      </c>
      <c r="H49" s="307" t="n">
        <v>713453</v>
      </c>
      <c r="I49" s="307" t="n">
        <v>396076</v>
      </c>
      <c r="J49" s="307" t="n">
        <v>799291</v>
      </c>
      <c r="K49" s="307" t="n">
        <v>692816</v>
      </c>
      <c r="L49" s="308" t="n">
        <f aca="false">SUM(B49:K49)</f>
        <v>136740586</v>
      </c>
    </row>
    <row r="50" s="276" customFormat="true" ht="12" hidden="false" customHeight="false" outlineLevel="0" collapsed="false">
      <c r="A50" s="207" t="n">
        <v>1997</v>
      </c>
      <c r="B50" s="307" t="n">
        <v>129503884</v>
      </c>
      <c r="C50" s="307" t="n">
        <v>10040640</v>
      </c>
      <c r="D50" s="307" t="n">
        <v>455316</v>
      </c>
      <c r="E50" s="307" t="n">
        <v>594787</v>
      </c>
      <c r="F50" s="307" t="n">
        <v>561844</v>
      </c>
      <c r="G50" s="307" t="n">
        <v>2771048</v>
      </c>
      <c r="H50" s="307" t="n">
        <v>2509812</v>
      </c>
      <c r="I50" s="307" t="n">
        <v>547886</v>
      </c>
      <c r="J50" s="307" t="n">
        <v>1561081</v>
      </c>
      <c r="K50" s="307" t="n">
        <v>712735</v>
      </c>
      <c r="L50" s="308" t="n">
        <f aca="false">SUM(B50:K50)</f>
        <v>149259033</v>
      </c>
    </row>
    <row r="51" s="276" customFormat="true" ht="12" hidden="false" customHeight="false" outlineLevel="0" collapsed="false">
      <c r="A51" s="207" t="n">
        <v>1998</v>
      </c>
      <c r="B51" s="307" t="n">
        <v>153790355</v>
      </c>
      <c r="C51" s="307" t="n">
        <v>11198089</v>
      </c>
      <c r="D51" s="307" t="n">
        <v>259937</v>
      </c>
      <c r="E51" s="307" t="n">
        <v>580125</v>
      </c>
      <c r="F51" s="307" t="n">
        <v>1011367</v>
      </c>
      <c r="G51" s="307" t="n">
        <v>718001</v>
      </c>
      <c r="H51" s="307" t="n">
        <v>1058087</v>
      </c>
      <c r="I51" s="307" t="n">
        <v>381507</v>
      </c>
      <c r="J51" s="307" t="n">
        <v>925784</v>
      </c>
      <c r="K51" s="307" t="n">
        <v>679374</v>
      </c>
      <c r="L51" s="308" t="n">
        <f aca="false">SUM(B51:K51)</f>
        <v>170602626</v>
      </c>
    </row>
    <row r="52" s="276" customFormat="true" ht="12" hidden="false" customHeight="false" outlineLevel="0" collapsed="false">
      <c r="A52" s="207" t="n">
        <v>1999</v>
      </c>
      <c r="B52" s="307" t="n">
        <v>137592778</v>
      </c>
      <c r="C52" s="307" t="n">
        <v>11253349</v>
      </c>
      <c r="D52" s="307" t="n">
        <v>479657</v>
      </c>
      <c r="E52" s="307" t="n">
        <v>327341</v>
      </c>
      <c r="F52" s="307" t="n">
        <v>579766</v>
      </c>
      <c r="G52" s="307" t="n">
        <v>637852</v>
      </c>
      <c r="H52" s="307" t="n">
        <v>536908</v>
      </c>
      <c r="I52" s="307" t="n">
        <v>410342</v>
      </c>
      <c r="J52" s="307" t="n">
        <v>820605</v>
      </c>
      <c r="K52" s="307" t="n">
        <v>969569</v>
      </c>
      <c r="L52" s="308" t="n">
        <f aca="false">SUM(B52:K52)</f>
        <v>153608167</v>
      </c>
    </row>
    <row r="53" s="276" customFormat="true" ht="12" hidden="false" customHeight="false" outlineLevel="0" collapsed="false">
      <c r="A53" s="207" t="n">
        <v>2000</v>
      </c>
      <c r="B53" s="307" t="n">
        <v>149224734</v>
      </c>
      <c r="C53" s="307" t="n">
        <v>11402930</v>
      </c>
      <c r="D53" s="307" t="n">
        <v>741160</v>
      </c>
      <c r="E53" s="307" t="n">
        <v>588107</v>
      </c>
      <c r="F53" s="307" t="n">
        <v>527515</v>
      </c>
      <c r="G53" s="307" t="n">
        <v>644223</v>
      </c>
      <c r="H53" s="307" t="n">
        <v>409380</v>
      </c>
      <c r="I53" s="307" t="n">
        <v>441943</v>
      </c>
      <c r="J53" s="307" t="n">
        <v>1106432</v>
      </c>
      <c r="K53" s="307" t="n">
        <v>671089</v>
      </c>
      <c r="L53" s="308" t="n">
        <f aca="false">SUM(B53:K53)</f>
        <v>165757513</v>
      </c>
    </row>
    <row r="54" s="276" customFormat="true" ht="12" hidden="false" customHeight="false" outlineLevel="0" collapsed="false">
      <c r="A54" s="207" t="n">
        <v>2001</v>
      </c>
      <c r="B54" s="307" t="n">
        <v>168225931</v>
      </c>
      <c r="C54" s="307" t="n">
        <v>12027146</v>
      </c>
      <c r="D54" s="307" t="n">
        <v>385838</v>
      </c>
      <c r="E54" s="307" t="n">
        <v>803736</v>
      </c>
      <c r="F54" s="307" t="n">
        <v>569127</v>
      </c>
      <c r="G54" s="307" t="n">
        <v>972760</v>
      </c>
      <c r="H54" s="307" t="n">
        <v>1750316</v>
      </c>
      <c r="I54" s="307" t="n">
        <v>448637</v>
      </c>
      <c r="J54" s="307" t="n">
        <v>1803516</v>
      </c>
      <c r="K54" s="307" t="n">
        <v>467328</v>
      </c>
      <c r="L54" s="308" t="n">
        <f aca="false">SUM(B54:K54)</f>
        <v>187454335</v>
      </c>
    </row>
    <row r="55" s="276" customFormat="true" ht="12" hidden="false" customHeight="false" outlineLevel="0" collapsed="false">
      <c r="A55" s="207" t="n">
        <v>2002</v>
      </c>
      <c r="B55" s="307" t="n">
        <v>164061338</v>
      </c>
      <c r="C55" s="307" t="n">
        <v>14237130</v>
      </c>
      <c r="D55" s="307" t="n">
        <v>381940</v>
      </c>
      <c r="E55" s="307" t="n">
        <v>823109</v>
      </c>
      <c r="F55" s="307" t="n">
        <v>590027</v>
      </c>
      <c r="G55" s="307" t="n">
        <v>899154</v>
      </c>
      <c r="H55" s="307" t="n">
        <v>1116953</v>
      </c>
      <c r="I55" s="307" t="n">
        <v>489650</v>
      </c>
      <c r="J55" s="307" t="n">
        <v>1427525</v>
      </c>
      <c r="K55" s="307" t="n">
        <v>382815</v>
      </c>
      <c r="L55" s="308" t="n">
        <f aca="false">SUM(B55:K55)</f>
        <v>184409641</v>
      </c>
    </row>
    <row r="56" s="217" customFormat="true" ht="12" hidden="false" customHeight="false" outlineLevel="0" collapsed="false">
      <c r="A56" s="207" t="n">
        <v>2003</v>
      </c>
      <c r="B56" s="307" t="n">
        <v>159074969</v>
      </c>
      <c r="C56" s="307" t="n">
        <v>9196255</v>
      </c>
      <c r="D56" s="307" t="n">
        <v>689358</v>
      </c>
      <c r="E56" s="307" t="n">
        <v>730172</v>
      </c>
      <c r="F56" s="307" t="n">
        <v>577973</v>
      </c>
      <c r="G56" s="307" t="n">
        <v>753375</v>
      </c>
      <c r="H56" s="307" t="n">
        <v>654278</v>
      </c>
      <c r="I56" s="307" t="n">
        <v>440180</v>
      </c>
      <c r="J56" s="307" t="n">
        <v>1180065</v>
      </c>
      <c r="K56" s="307" t="n">
        <v>160644</v>
      </c>
      <c r="L56" s="308" t="n">
        <f aca="false">SUM(B56:K56)</f>
        <v>173457269</v>
      </c>
    </row>
    <row r="57" customFormat="false" ht="12" hidden="false" customHeight="false" outlineLevel="0" collapsed="false">
      <c r="A57" s="207" t="n">
        <v>2004</v>
      </c>
      <c r="B57" s="307" t="n">
        <v>179831688</v>
      </c>
      <c r="C57" s="307" t="n">
        <v>9842562</v>
      </c>
      <c r="D57" s="307" t="n">
        <v>298354</v>
      </c>
      <c r="E57" s="307" t="n">
        <v>801947</v>
      </c>
      <c r="F57" s="307" t="n">
        <v>644236</v>
      </c>
      <c r="G57" s="307" t="n">
        <v>835639</v>
      </c>
      <c r="H57" s="307" t="n">
        <v>535870</v>
      </c>
      <c r="I57" s="307" t="n">
        <v>402770</v>
      </c>
      <c r="J57" s="307" t="n">
        <v>1203531</v>
      </c>
      <c r="K57" s="307" t="n">
        <v>159430</v>
      </c>
      <c r="L57" s="308" t="n">
        <f aca="false">SUM(B57:K57)</f>
        <v>194556027</v>
      </c>
    </row>
    <row r="58" customFormat="false" ht="12" hidden="false" customHeight="false" outlineLevel="0" collapsed="false">
      <c r="A58" s="207" t="n">
        <v>2005</v>
      </c>
      <c r="B58" s="307" t="n">
        <v>159613873</v>
      </c>
      <c r="C58" s="307" t="n">
        <v>9673550</v>
      </c>
      <c r="D58" s="307" t="n">
        <v>408109</v>
      </c>
      <c r="E58" s="307" t="n">
        <v>418684</v>
      </c>
      <c r="F58" s="307" t="n">
        <v>860788</v>
      </c>
      <c r="G58" s="307" t="n">
        <v>716376</v>
      </c>
      <c r="H58" s="307" t="n">
        <v>448311</v>
      </c>
      <c r="I58" s="307" t="n">
        <v>613764</v>
      </c>
      <c r="J58" s="307" t="n">
        <v>1534589</v>
      </c>
      <c r="K58" s="307" t="n">
        <v>148263</v>
      </c>
      <c r="L58" s="308" t="n">
        <f aca="false">SUM(B58:K58)</f>
        <v>174436307</v>
      </c>
    </row>
    <row r="59" customFormat="false" ht="12" hidden="false" customHeight="false" outlineLevel="0" collapsed="false">
      <c r="A59" s="309" t="n">
        <v>2006</v>
      </c>
      <c r="B59" s="310" t="n">
        <v>173787866</v>
      </c>
      <c r="C59" s="310" t="n">
        <v>8917058</v>
      </c>
      <c r="D59" s="310" t="n">
        <v>443384</v>
      </c>
      <c r="E59" s="310" t="n">
        <v>492247</v>
      </c>
      <c r="F59" s="310" t="n">
        <v>779193</v>
      </c>
      <c r="G59" s="310" t="n">
        <v>621919</v>
      </c>
      <c r="H59" s="310" t="n">
        <v>438897</v>
      </c>
      <c r="I59" s="310" t="n">
        <v>673360</v>
      </c>
      <c r="J59" s="310" t="n">
        <v>1115928</v>
      </c>
      <c r="K59" s="310" t="n">
        <v>251907</v>
      </c>
      <c r="L59" s="308" t="n">
        <f aca="false">SUM(B59:K59)</f>
        <v>187521759</v>
      </c>
    </row>
    <row r="60" customFormat="false" ht="12" hidden="false" customHeight="false" outlineLevel="0" collapsed="false">
      <c r="A60" s="309" t="n">
        <v>2007</v>
      </c>
      <c r="B60" s="310" t="n">
        <v>159392184</v>
      </c>
      <c r="C60" s="310" t="n">
        <v>12618367</v>
      </c>
      <c r="D60" s="310" t="n">
        <v>354242</v>
      </c>
      <c r="E60" s="310" t="n">
        <v>565555</v>
      </c>
      <c r="F60" s="310" t="n">
        <v>662080</v>
      </c>
      <c r="G60" s="310" t="n">
        <v>689760</v>
      </c>
      <c r="H60" s="310" t="n">
        <v>477887</v>
      </c>
      <c r="I60" s="310" t="n">
        <v>703187</v>
      </c>
      <c r="J60" s="310" t="n">
        <v>1290842</v>
      </c>
      <c r="K60" s="310" t="n">
        <v>79882</v>
      </c>
      <c r="L60" s="308" t="n">
        <f aca="false">SUM(B60:K60)</f>
        <v>176833986</v>
      </c>
    </row>
    <row r="61" customFormat="false" ht="12" hidden="false" customHeight="false" outlineLevel="0" collapsed="false">
      <c r="A61" s="309" t="n">
        <v>2008</v>
      </c>
      <c r="B61" s="310" t="n">
        <v>174270519</v>
      </c>
      <c r="C61" s="310" t="n">
        <v>9032131</v>
      </c>
      <c r="D61" s="310" t="n">
        <v>382929</v>
      </c>
      <c r="E61" s="310" t="n">
        <v>465660</v>
      </c>
      <c r="F61" s="310" t="n">
        <v>812826</v>
      </c>
      <c r="G61" s="310" t="n">
        <v>759613</v>
      </c>
      <c r="H61" s="310" t="n">
        <v>522410</v>
      </c>
      <c r="I61" s="310" t="n">
        <v>728789</v>
      </c>
      <c r="J61" s="310" t="n">
        <v>1439465</v>
      </c>
      <c r="K61" s="310" t="n">
        <v>106019</v>
      </c>
      <c r="L61" s="308" t="n">
        <f aca="false">SUM(B61:K61)</f>
        <v>188520361</v>
      </c>
    </row>
    <row r="62" customFormat="false" ht="12" hidden="false" customHeight="false" outlineLevel="0" collapsed="false">
      <c r="A62" s="309" t="n">
        <v>2009</v>
      </c>
      <c r="B62" s="310" t="n">
        <v>186386068</v>
      </c>
      <c r="C62" s="310" t="n">
        <v>8095555</v>
      </c>
      <c r="D62" s="310" t="n">
        <v>395419</v>
      </c>
      <c r="E62" s="310" t="n">
        <v>525706</v>
      </c>
      <c r="F62" s="310" t="n">
        <v>801333</v>
      </c>
      <c r="G62" s="310" t="n">
        <v>603287</v>
      </c>
      <c r="H62" s="310" t="n">
        <v>440057</v>
      </c>
      <c r="I62" s="310" t="n">
        <v>493036</v>
      </c>
      <c r="J62" s="310" t="n">
        <v>1773258</v>
      </c>
      <c r="K62" s="310" t="n">
        <v>195411</v>
      </c>
      <c r="L62" s="308" t="n">
        <f aca="false">SUM(B62:K62)</f>
        <v>199709130</v>
      </c>
    </row>
    <row r="63" customFormat="false" ht="12" hidden="false" customHeight="false" outlineLevel="0" collapsed="false">
      <c r="A63" s="309" t="n">
        <v>2010</v>
      </c>
      <c r="B63" s="310" t="n">
        <v>184427279</v>
      </c>
      <c r="C63" s="310" t="n">
        <v>15237209</v>
      </c>
      <c r="D63" s="310" t="n">
        <v>287495</v>
      </c>
      <c r="E63" s="310" t="n">
        <v>754399</v>
      </c>
      <c r="F63" s="310" t="n">
        <v>688243</v>
      </c>
      <c r="G63" s="310" t="n">
        <v>709635</v>
      </c>
      <c r="H63" s="310" t="n">
        <v>385387</v>
      </c>
      <c r="I63" s="310" t="n">
        <v>498339</v>
      </c>
      <c r="J63" s="310" t="n">
        <v>1886297</v>
      </c>
      <c r="K63" s="310" t="n">
        <v>233974</v>
      </c>
      <c r="L63" s="308" t="n">
        <f aca="false">SUM(B63:K63)</f>
        <v>205108257</v>
      </c>
    </row>
    <row r="64" customFormat="false" ht="12" hidden="false" customHeight="false" outlineLevel="0" collapsed="false">
      <c r="A64" s="309" t="n">
        <v>2011</v>
      </c>
      <c r="B64" s="310" t="n">
        <v>200687140</v>
      </c>
      <c r="C64" s="310" t="n">
        <v>8557841</v>
      </c>
      <c r="D64" s="310" t="n">
        <v>424768</v>
      </c>
      <c r="E64" s="310" t="n">
        <v>597141</v>
      </c>
      <c r="F64" s="310" t="n">
        <v>830771</v>
      </c>
      <c r="G64" s="310" t="n">
        <v>570640</v>
      </c>
      <c r="H64" s="310" t="n">
        <v>602159</v>
      </c>
      <c r="I64" s="310" t="n">
        <v>417122</v>
      </c>
      <c r="J64" s="310" t="n">
        <v>1846754</v>
      </c>
      <c r="K64" s="310" t="n">
        <v>194232</v>
      </c>
      <c r="L64" s="308" t="n">
        <f aca="false">SUM(B64:K64)</f>
        <v>214728568</v>
      </c>
    </row>
    <row r="65" customFormat="false" ht="12" hidden="false" customHeight="false" outlineLevel="0" collapsed="false">
      <c r="A65" s="309" t="n">
        <v>2012</v>
      </c>
      <c r="B65" s="310" t="n">
        <v>181345956</v>
      </c>
      <c r="C65" s="310" t="n">
        <v>11723493</v>
      </c>
      <c r="D65" s="310" t="n">
        <v>385918</v>
      </c>
      <c r="E65" s="310" t="n">
        <v>749940</v>
      </c>
      <c r="F65" s="310" t="n">
        <v>783491</v>
      </c>
      <c r="G65" s="310" t="n">
        <v>2966633</v>
      </c>
      <c r="H65" s="310" t="n">
        <v>545780</v>
      </c>
      <c r="I65" s="310" t="n">
        <v>387623</v>
      </c>
      <c r="J65" s="310" t="n">
        <v>1797370</v>
      </c>
      <c r="K65" s="310" t="n">
        <v>371173</v>
      </c>
      <c r="L65" s="308" t="n">
        <f aca="false">SUM(B65:K65)</f>
        <v>201057377</v>
      </c>
    </row>
    <row r="66" customFormat="false" ht="12" hidden="false" customHeight="false" outlineLevel="0" collapsed="false">
      <c r="A66" s="309" t="n">
        <v>2013</v>
      </c>
      <c r="B66" s="310" t="n">
        <v>175213805</v>
      </c>
      <c r="C66" s="310" t="n">
        <v>9217925</v>
      </c>
      <c r="D66" s="310" t="n">
        <v>590510</v>
      </c>
      <c r="E66" s="310" t="n">
        <v>696135</v>
      </c>
      <c r="F66" s="310" t="n">
        <v>670112</v>
      </c>
      <c r="G66" s="310" t="n">
        <v>829451</v>
      </c>
      <c r="H66" s="310" t="n">
        <v>551079</v>
      </c>
      <c r="I66" s="310" t="n">
        <v>626402</v>
      </c>
      <c r="J66" s="310" t="n">
        <v>2241725</v>
      </c>
      <c r="K66" s="310" t="n">
        <v>426589</v>
      </c>
      <c r="L66" s="308" t="n">
        <f aca="false">SUM(B66:K66)</f>
        <v>191063733</v>
      </c>
    </row>
    <row r="67" customFormat="false" ht="12" hidden="false" customHeight="false" outlineLevel="0" collapsed="false">
      <c r="A67" s="309" t="n">
        <v>2014</v>
      </c>
      <c r="B67" s="310" t="n">
        <v>188230218</v>
      </c>
      <c r="C67" s="310" t="n">
        <v>11382617</v>
      </c>
      <c r="D67" s="310" t="n">
        <v>329546</v>
      </c>
      <c r="E67" s="310" t="n">
        <v>877913</v>
      </c>
      <c r="F67" s="310" t="n">
        <v>705323</v>
      </c>
      <c r="G67" s="310" t="n">
        <v>538370</v>
      </c>
      <c r="H67" s="310" t="n">
        <v>401697</v>
      </c>
      <c r="I67" s="310" t="n">
        <v>556920</v>
      </c>
      <c r="J67" s="310" t="n">
        <v>2180222</v>
      </c>
      <c r="K67" s="310" t="n">
        <v>483092</v>
      </c>
      <c r="L67" s="308" t="n">
        <f aca="false">SUM(B67:K67)</f>
        <v>205685918</v>
      </c>
    </row>
    <row r="68" customFormat="false" ht="12" hidden="false" customHeight="false" outlineLevel="0" collapsed="false">
      <c r="A68" s="309" t="n">
        <v>2015</v>
      </c>
      <c r="B68" s="310" t="n">
        <v>181870066</v>
      </c>
      <c r="C68" s="310" t="n">
        <v>14105009</v>
      </c>
      <c r="D68" s="310" t="n">
        <v>400010</v>
      </c>
      <c r="E68" s="310" t="n">
        <v>852416</v>
      </c>
      <c r="F68" s="310" t="n">
        <v>740446</v>
      </c>
      <c r="G68" s="310" t="n">
        <v>561684</v>
      </c>
      <c r="H68" s="310" t="n">
        <v>504119</v>
      </c>
      <c r="I68" s="310" t="n">
        <v>406337</v>
      </c>
      <c r="J68" s="310" t="n">
        <v>2007625</v>
      </c>
      <c r="K68" s="310" t="n">
        <v>796407</v>
      </c>
      <c r="L68" s="308" t="n">
        <f aca="false">SUM(B68:K68)</f>
        <v>202244119</v>
      </c>
    </row>
    <row r="69" customFormat="false" ht="12" hidden="false" customHeight="false" outlineLevel="0" collapsed="false">
      <c r="A69" s="309" t="n">
        <v>2016</v>
      </c>
      <c r="B69" s="310" t="n">
        <v>192265770</v>
      </c>
      <c r="C69" s="310" t="n">
        <v>11273027</v>
      </c>
      <c r="D69" s="310" t="n">
        <v>404436</v>
      </c>
      <c r="E69" s="310" t="n">
        <v>849035</v>
      </c>
      <c r="F69" s="310" t="n">
        <v>802641</v>
      </c>
      <c r="G69" s="310" t="n">
        <v>648653</v>
      </c>
      <c r="H69" s="310" t="n">
        <v>507370</v>
      </c>
      <c r="I69" s="310" t="n">
        <v>536488</v>
      </c>
      <c r="J69" s="310" t="n">
        <v>1866571</v>
      </c>
      <c r="K69" s="310" t="n">
        <v>566291</v>
      </c>
      <c r="L69" s="308" t="n">
        <f aca="false">SUM(B69:K69)</f>
        <v>209720282</v>
      </c>
    </row>
    <row r="70" customFormat="false" ht="12" hidden="false" customHeight="false" outlineLevel="0" collapsed="false">
      <c r="A70" s="309" t="n">
        <v>2017</v>
      </c>
      <c r="B70" s="310" t="n">
        <v>189724654</v>
      </c>
      <c r="C70" s="310" t="n">
        <v>9645846</v>
      </c>
      <c r="D70" s="310" t="n">
        <v>382037</v>
      </c>
      <c r="E70" s="310" t="n">
        <v>670682</v>
      </c>
      <c r="F70" s="310" t="n">
        <v>886971</v>
      </c>
      <c r="G70" s="310" t="n">
        <v>913502</v>
      </c>
      <c r="H70" s="310" t="n">
        <v>454295</v>
      </c>
      <c r="I70" s="310" t="n">
        <v>605637</v>
      </c>
      <c r="J70" s="310" t="n">
        <v>1946224</v>
      </c>
      <c r="K70" s="310" t="n">
        <v>639802</v>
      </c>
      <c r="L70" s="308" t="n">
        <f aca="false">SUM(B70:K70)</f>
        <v>205869650</v>
      </c>
    </row>
    <row r="71" customFormat="false" ht="12" hidden="false" customHeight="false" outlineLevel="0" collapsed="false">
      <c r="A71" s="309" t="n">
        <v>2018</v>
      </c>
      <c r="B71" s="310" t="n">
        <v>176207811</v>
      </c>
      <c r="C71" s="310" t="n">
        <v>12858956</v>
      </c>
      <c r="D71" s="310" t="n">
        <v>457220</v>
      </c>
      <c r="E71" s="310" t="n">
        <v>1021143</v>
      </c>
      <c r="F71" s="310" t="n">
        <v>1061755</v>
      </c>
      <c r="G71" s="310" t="n">
        <v>1320236</v>
      </c>
      <c r="H71" s="310" t="n">
        <v>453567</v>
      </c>
      <c r="I71" s="310" t="n">
        <v>458625</v>
      </c>
      <c r="J71" s="310" t="n">
        <v>1831606</v>
      </c>
      <c r="K71" s="310" t="n">
        <v>1517905</v>
      </c>
      <c r="L71" s="308" t="n">
        <f aca="false">SUM(B71:K71)</f>
        <v>197188824</v>
      </c>
    </row>
    <row r="72" customFormat="false" ht="12" hidden="false" customHeight="false" outlineLevel="0" collapsed="false">
      <c r="A72" s="309" t="n">
        <v>2019</v>
      </c>
      <c r="B72" s="310" t="n">
        <v>191541656</v>
      </c>
      <c r="C72" s="310" t="n">
        <v>10367870</v>
      </c>
      <c r="D72" s="310" t="n">
        <v>392911</v>
      </c>
      <c r="E72" s="310" t="n">
        <v>826562</v>
      </c>
      <c r="F72" s="310" t="n">
        <v>1068186</v>
      </c>
      <c r="G72" s="310" t="n">
        <v>1261232</v>
      </c>
      <c r="H72" s="310" t="n">
        <v>591288</v>
      </c>
      <c r="I72" s="310" t="n">
        <v>419864</v>
      </c>
      <c r="J72" s="310" t="n">
        <v>1836155</v>
      </c>
      <c r="K72" s="310" t="n">
        <v>1052669</v>
      </c>
      <c r="L72" s="308" t="n">
        <f aca="false">SUM(B72:K72)</f>
        <v>209358393</v>
      </c>
    </row>
    <row r="73" customFormat="false" ht="12" hidden="false" customHeight="false" outlineLevel="0" collapsed="false">
      <c r="A73" s="309" t="n">
        <v>2020</v>
      </c>
      <c r="B73" s="310" t="n">
        <v>52292157</v>
      </c>
      <c r="C73" s="310" t="n">
        <v>8220950</v>
      </c>
      <c r="D73" s="310" t="n">
        <v>166209</v>
      </c>
      <c r="E73" s="310" t="n">
        <v>328444</v>
      </c>
      <c r="F73" s="310" t="n">
        <v>478502</v>
      </c>
      <c r="G73" s="310" t="n">
        <v>514878</v>
      </c>
      <c r="H73" s="310" t="n">
        <v>344857</v>
      </c>
      <c r="I73" s="310" t="n">
        <v>239150</v>
      </c>
      <c r="J73" s="310" t="n">
        <v>742154</v>
      </c>
      <c r="K73" s="310" t="n">
        <v>435643</v>
      </c>
      <c r="L73" s="308" t="n">
        <f aca="false">SUM(B73:K73)</f>
        <v>63762944</v>
      </c>
    </row>
    <row r="74" customFormat="false" ht="12" hidden="false" customHeight="false" outlineLevel="0" collapsed="false">
      <c r="A74" s="309" t="n">
        <v>2021</v>
      </c>
      <c r="B74" s="310" t="n">
        <v>87374193</v>
      </c>
      <c r="C74" s="310" t="n">
        <v>2850474</v>
      </c>
      <c r="D74" s="310" t="n">
        <v>176245</v>
      </c>
      <c r="E74" s="310" t="n">
        <v>282921</v>
      </c>
      <c r="F74" s="310" t="n">
        <v>531013</v>
      </c>
      <c r="G74" s="310" t="n">
        <v>566123</v>
      </c>
      <c r="H74" s="310" t="n">
        <v>412208</v>
      </c>
      <c r="I74" s="310" t="n">
        <v>125606</v>
      </c>
      <c r="J74" s="310" t="n">
        <v>745686</v>
      </c>
      <c r="K74" s="310" t="n">
        <v>647702</v>
      </c>
      <c r="L74" s="308" t="n">
        <f aca="false">SUM(B74:K74)</f>
        <v>93712171</v>
      </c>
    </row>
    <row r="75" customFormat="false" ht="12" hidden="false" customHeight="false" outlineLevel="0" collapsed="false">
      <c r="A75" s="309" t="n">
        <v>2022</v>
      </c>
      <c r="B75" s="310" t="n">
        <v>131762033</v>
      </c>
      <c r="C75" s="310" t="n">
        <v>8836805</v>
      </c>
      <c r="D75" s="310" t="n">
        <v>229925</v>
      </c>
      <c r="E75" s="310" t="n">
        <v>640011</v>
      </c>
      <c r="F75" s="310" t="n">
        <v>1157946</v>
      </c>
      <c r="G75" s="310" t="n">
        <v>1964480</v>
      </c>
      <c r="H75" s="310" t="n">
        <v>761325</v>
      </c>
      <c r="I75" s="310" t="n">
        <v>307284</v>
      </c>
      <c r="J75" s="310" t="n">
        <v>1806733</v>
      </c>
      <c r="K75" s="310" t="n">
        <v>1075475</v>
      </c>
      <c r="L75" s="308" t="n">
        <f aca="false">SUM(B75:K75)</f>
        <v>148542017</v>
      </c>
    </row>
    <row r="76" customFormat="false" ht="12" hidden="false" customHeight="false" outlineLevel="0" collapsed="false">
      <c r="A76" s="309" t="n">
        <v>2023</v>
      </c>
      <c r="B76" s="310" t="n">
        <v>157121047</v>
      </c>
      <c r="C76" s="310" t="n">
        <v>10193287</v>
      </c>
      <c r="D76" s="310" t="n">
        <v>353792</v>
      </c>
      <c r="E76" s="310" t="n">
        <v>530945</v>
      </c>
      <c r="F76" s="310" t="n">
        <v>1226264</v>
      </c>
      <c r="G76" s="310" t="n">
        <v>1589138</v>
      </c>
      <c r="H76" s="310" t="n">
        <v>1961335</v>
      </c>
      <c r="I76" s="310" t="n">
        <v>514558</v>
      </c>
      <c r="J76" s="310" t="n">
        <v>1930793</v>
      </c>
      <c r="K76" s="310" t="n">
        <v>985766</v>
      </c>
      <c r="L76" s="308" t="n">
        <f aca="false">SUM(B76:K76)</f>
        <v>176406925</v>
      </c>
    </row>
    <row r="79" s="323" customFormat="true" ht="24" hidden="false" customHeight="false" outlineLevel="0" collapsed="false">
      <c r="A79" s="204" t="s">
        <v>190</v>
      </c>
      <c r="B79" s="208" t="s">
        <v>199</v>
      </c>
      <c r="C79" s="208" t="s">
        <v>200</v>
      </c>
      <c r="D79" s="208" t="s">
        <v>201</v>
      </c>
      <c r="E79" s="208" t="s">
        <v>202</v>
      </c>
      <c r="F79" s="208" t="s">
        <v>203</v>
      </c>
      <c r="G79" s="208" t="s">
        <v>204</v>
      </c>
      <c r="H79" s="208" t="s">
        <v>205</v>
      </c>
      <c r="I79" s="208" t="s">
        <v>206</v>
      </c>
      <c r="J79" s="208" t="s">
        <v>207</v>
      </c>
      <c r="K79" s="208" t="s">
        <v>208</v>
      </c>
      <c r="L79" s="205" t="s">
        <v>65</v>
      </c>
    </row>
    <row r="80" s="276" customFormat="true" ht="12" hidden="false" customHeight="false" outlineLevel="0" collapsed="false">
      <c r="A80" s="207" t="n">
        <v>1992</v>
      </c>
      <c r="B80" s="307" t="n">
        <v>497950693.72</v>
      </c>
      <c r="C80" s="307" t="n">
        <v>56339453.39</v>
      </c>
      <c r="D80" s="307" t="n">
        <v>1879381.45</v>
      </c>
      <c r="E80" s="307" t="n">
        <v>2059817.34</v>
      </c>
      <c r="F80" s="307" t="n">
        <v>3913473.46</v>
      </c>
      <c r="G80" s="307" t="n">
        <v>9395776.03</v>
      </c>
      <c r="H80" s="307" t="n">
        <v>9345052.55</v>
      </c>
      <c r="I80" s="307" t="n">
        <v>7377331.45</v>
      </c>
      <c r="J80" s="307" t="n">
        <v>12381104.57</v>
      </c>
      <c r="K80" s="307" t="n">
        <v>181598.07</v>
      </c>
      <c r="L80" s="308" t="n">
        <f aca="false">SUM(B80:K80)</f>
        <v>600823682.03</v>
      </c>
    </row>
    <row r="81" s="276" customFormat="true" ht="12" hidden="false" customHeight="false" outlineLevel="0" collapsed="false">
      <c r="A81" s="207" t="n">
        <v>1993</v>
      </c>
      <c r="B81" s="307" t="n">
        <v>569286733.37</v>
      </c>
      <c r="C81" s="307" t="n">
        <v>76666825.22</v>
      </c>
      <c r="D81" s="307" t="n">
        <v>2664669.66</v>
      </c>
      <c r="E81" s="307" t="n">
        <v>2124557.48</v>
      </c>
      <c r="F81" s="307" t="n">
        <v>2363099.92</v>
      </c>
      <c r="G81" s="307" t="n">
        <v>8185117.7</v>
      </c>
      <c r="H81" s="307" t="n">
        <v>15123054.08</v>
      </c>
      <c r="I81" s="307" t="n">
        <v>2509622.03</v>
      </c>
      <c r="J81" s="307" t="n">
        <v>9948119.36</v>
      </c>
      <c r="K81" s="307" t="n">
        <v>48511.51</v>
      </c>
      <c r="L81" s="308" t="n">
        <f aca="false">SUM(B81:K81)</f>
        <v>688920310.33</v>
      </c>
    </row>
    <row r="82" s="276" customFormat="true" ht="12" hidden="false" customHeight="false" outlineLevel="0" collapsed="false">
      <c r="A82" s="207" t="n">
        <v>1994</v>
      </c>
      <c r="B82" s="307" t="n">
        <v>567364950.38</v>
      </c>
      <c r="C82" s="307" t="n">
        <v>48432986.55</v>
      </c>
      <c r="D82" s="307" t="n">
        <v>2421365.85</v>
      </c>
      <c r="E82" s="307" t="n">
        <v>2892442.07</v>
      </c>
      <c r="F82" s="307" t="n">
        <v>3482387.85</v>
      </c>
      <c r="G82" s="307" t="n">
        <v>7651840.23</v>
      </c>
      <c r="H82" s="307" t="n">
        <v>15763150.41</v>
      </c>
      <c r="I82" s="307" t="n">
        <v>2423638.38</v>
      </c>
      <c r="J82" s="307" t="n">
        <v>3058748.37</v>
      </c>
      <c r="K82" s="307" t="n">
        <v>27660.83</v>
      </c>
      <c r="L82" s="308" t="n">
        <f aca="false">SUM(B82:K82)</f>
        <v>653519170.92</v>
      </c>
    </row>
    <row r="83" s="276" customFormat="true" ht="12" hidden="false" customHeight="false" outlineLevel="0" collapsed="false">
      <c r="A83" s="207" t="n">
        <v>1995</v>
      </c>
      <c r="B83" s="307" t="n">
        <v>566047094.53</v>
      </c>
      <c r="C83" s="307" t="n">
        <v>84015400.68</v>
      </c>
      <c r="D83" s="307" t="n">
        <v>2045911.8</v>
      </c>
      <c r="E83" s="307" t="n">
        <v>1994414.15</v>
      </c>
      <c r="F83" s="307" t="n">
        <v>1558128.41</v>
      </c>
      <c r="G83" s="307" t="n">
        <v>4875335.96</v>
      </c>
      <c r="H83" s="307" t="n">
        <v>3380071.92</v>
      </c>
      <c r="I83" s="307" t="n">
        <v>21181596.74</v>
      </c>
      <c r="J83" s="307" t="n">
        <v>5021263.17</v>
      </c>
      <c r="K83" s="307" t="n">
        <v>7307.7</v>
      </c>
      <c r="L83" s="308" t="n">
        <f aca="false">SUM(B83:K83)</f>
        <v>690126525.06</v>
      </c>
    </row>
    <row r="84" s="276" customFormat="true" ht="12" hidden="false" customHeight="false" outlineLevel="0" collapsed="false">
      <c r="A84" s="207" t="n">
        <v>1996</v>
      </c>
      <c r="B84" s="307" t="n">
        <v>624755823.08</v>
      </c>
      <c r="C84" s="307" t="n">
        <v>79860828.16</v>
      </c>
      <c r="D84" s="307" t="n">
        <v>2247997.64</v>
      </c>
      <c r="E84" s="307" t="n">
        <v>1805596.29</v>
      </c>
      <c r="F84" s="307" t="n">
        <v>1643839.28</v>
      </c>
      <c r="G84" s="307" t="n">
        <v>3748439.88</v>
      </c>
      <c r="H84" s="307" t="n">
        <v>2871412.24</v>
      </c>
      <c r="I84" s="307" t="n">
        <v>1498816.49</v>
      </c>
      <c r="J84" s="307" t="n">
        <v>2858709.08</v>
      </c>
      <c r="K84" s="307" t="n">
        <v>4686908.56</v>
      </c>
      <c r="L84" s="308" t="n">
        <f aca="false">SUM(B84:K84)</f>
        <v>725978370.7</v>
      </c>
    </row>
    <row r="85" s="276" customFormat="true" ht="12" hidden="false" customHeight="false" outlineLevel="0" collapsed="false">
      <c r="A85" s="207" t="n">
        <v>1997</v>
      </c>
      <c r="B85" s="307" t="n">
        <v>697427945.01</v>
      </c>
      <c r="C85" s="307" t="n">
        <v>48069114.36</v>
      </c>
      <c r="D85" s="307" t="n">
        <v>1284061.28</v>
      </c>
      <c r="E85" s="307" t="n">
        <v>1975754.68</v>
      </c>
      <c r="F85" s="307" t="n">
        <v>1733621.88</v>
      </c>
      <c r="G85" s="307" t="n">
        <v>14107859.01</v>
      </c>
      <c r="H85" s="307" t="n">
        <v>12809162.39</v>
      </c>
      <c r="I85" s="307" t="n">
        <v>1720000.95</v>
      </c>
      <c r="J85" s="307" t="n">
        <v>6344102.97</v>
      </c>
      <c r="K85" s="307" t="n">
        <v>4699448.7</v>
      </c>
      <c r="L85" s="308" t="n">
        <f aca="false">SUM(B85:K85)</f>
        <v>790171071.23</v>
      </c>
    </row>
    <row r="86" s="276" customFormat="true" ht="12" hidden="false" customHeight="false" outlineLevel="0" collapsed="false">
      <c r="A86" s="207" t="n">
        <v>1998</v>
      </c>
      <c r="B86" s="307" t="n">
        <v>838878019.44</v>
      </c>
      <c r="C86" s="307" t="n">
        <v>55566337.02</v>
      </c>
      <c r="D86" s="307" t="n">
        <v>794282.3</v>
      </c>
      <c r="E86" s="307" t="n">
        <v>1558829.97</v>
      </c>
      <c r="F86" s="307" t="n">
        <v>4081424.3</v>
      </c>
      <c r="G86" s="307" t="n">
        <v>2844654.21</v>
      </c>
      <c r="H86" s="307" t="n">
        <v>4725210.89</v>
      </c>
      <c r="I86" s="307" t="n">
        <v>1435504.24</v>
      </c>
      <c r="J86" s="307" t="n">
        <v>3067991.76</v>
      </c>
      <c r="K86" s="307" t="n">
        <v>4073761.07</v>
      </c>
      <c r="L86" s="308" t="n">
        <f aca="false">SUM(B86:K86)</f>
        <v>917026015.2</v>
      </c>
    </row>
    <row r="87" s="276" customFormat="true" ht="12" hidden="false" customHeight="false" outlineLevel="0" collapsed="false">
      <c r="A87" s="207" t="n">
        <v>1999</v>
      </c>
      <c r="B87" s="307" t="n">
        <v>751256553.94</v>
      </c>
      <c r="C87" s="307" t="n">
        <v>54437522.96</v>
      </c>
      <c r="D87" s="307" t="n">
        <v>1290477.02</v>
      </c>
      <c r="E87" s="307" t="n">
        <v>889841.02</v>
      </c>
      <c r="F87" s="307" t="n">
        <v>1589228.82</v>
      </c>
      <c r="G87" s="307" t="n">
        <v>2108737.16</v>
      </c>
      <c r="H87" s="307" t="n">
        <v>2020935.34</v>
      </c>
      <c r="I87" s="307" t="n">
        <v>1424547.6</v>
      </c>
      <c r="J87" s="307" t="n">
        <v>2891594.21</v>
      </c>
      <c r="K87" s="307" t="n">
        <v>6056500.7</v>
      </c>
      <c r="L87" s="308" t="n">
        <f aca="false">SUM(B87:K87)</f>
        <v>823965938.77</v>
      </c>
    </row>
    <row r="88" s="276" customFormat="true" ht="12" hidden="false" customHeight="false" outlineLevel="0" collapsed="false">
      <c r="A88" s="207" t="n">
        <v>2000</v>
      </c>
      <c r="B88" s="307" t="n">
        <v>819157417.4</v>
      </c>
      <c r="C88" s="307" t="n">
        <v>57104063.94</v>
      </c>
      <c r="D88" s="307" t="n">
        <v>1869914.11</v>
      </c>
      <c r="E88" s="307" t="n">
        <v>1510656.61</v>
      </c>
      <c r="F88" s="307" t="n">
        <v>1520384.19</v>
      </c>
      <c r="G88" s="307" t="n">
        <v>2312905.2</v>
      </c>
      <c r="H88" s="307" t="n">
        <v>1713779.96</v>
      </c>
      <c r="I88" s="307" t="n">
        <v>1543720.85</v>
      </c>
      <c r="J88" s="307" t="n">
        <v>3565076.9</v>
      </c>
      <c r="K88" s="307" t="n">
        <v>3653226.26</v>
      </c>
      <c r="L88" s="308" t="n">
        <f aca="false">SUM(B88:K88)</f>
        <v>893951145.42</v>
      </c>
    </row>
    <row r="89" s="276" customFormat="true" ht="12" hidden="false" customHeight="false" outlineLevel="0" collapsed="false">
      <c r="A89" s="207" t="n">
        <v>2001</v>
      </c>
      <c r="B89" s="307" t="n">
        <v>931013222.58</v>
      </c>
      <c r="C89" s="307" t="n">
        <v>60711385.32</v>
      </c>
      <c r="D89" s="307" t="n">
        <v>1154669.19</v>
      </c>
      <c r="E89" s="307" t="n">
        <v>2066924.25</v>
      </c>
      <c r="F89" s="307" t="n">
        <v>1644308.57</v>
      </c>
      <c r="G89" s="307" t="n">
        <v>2679308.31</v>
      </c>
      <c r="H89" s="307" t="n">
        <v>8772254.41</v>
      </c>
      <c r="I89" s="307" t="n">
        <v>1901040.69</v>
      </c>
      <c r="J89" s="307" t="n">
        <v>8393221.86</v>
      </c>
      <c r="K89" s="307" t="n">
        <v>2671104.33</v>
      </c>
      <c r="L89" s="308" t="n">
        <f aca="false">SUM(B89:K89)</f>
        <v>1021007439.51</v>
      </c>
    </row>
    <row r="90" s="276" customFormat="true" ht="12" hidden="false" customHeight="false" outlineLevel="0" collapsed="false">
      <c r="A90" s="207" t="n">
        <v>2002</v>
      </c>
      <c r="B90" s="307" t="n">
        <v>931417960.87</v>
      </c>
      <c r="C90" s="307" t="n">
        <v>75635557.91</v>
      </c>
      <c r="D90" s="307" t="n">
        <v>1160534.49</v>
      </c>
      <c r="E90" s="307" t="n">
        <v>2213045.36</v>
      </c>
      <c r="F90" s="307" t="n">
        <v>1615561.99</v>
      </c>
      <c r="G90" s="307" t="n">
        <v>2876451.91</v>
      </c>
      <c r="H90" s="307" t="n">
        <v>5315993.79</v>
      </c>
      <c r="I90" s="307" t="n">
        <v>2249692.63</v>
      </c>
      <c r="J90" s="307" t="n">
        <v>5290141.81</v>
      </c>
      <c r="K90" s="307" t="n">
        <v>2233925.65</v>
      </c>
      <c r="L90" s="308" t="n">
        <f aca="false">SUM(B90:K90)</f>
        <v>1030008866.41</v>
      </c>
    </row>
    <row r="91" s="217" customFormat="true" ht="12" hidden="false" customHeight="false" outlineLevel="0" collapsed="false">
      <c r="A91" s="207" t="n">
        <v>2003</v>
      </c>
      <c r="B91" s="307" t="n">
        <v>928830186.35</v>
      </c>
      <c r="C91" s="307" t="n">
        <v>48869704.06</v>
      </c>
      <c r="D91" s="307" t="n">
        <v>2281582.74</v>
      </c>
      <c r="E91" s="307" t="n">
        <v>2123598.29</v>
      </c>
      <c r="F91" s="307" t="n">
        <v>1613431.37</v>
      </c>
      <c r="G91" s="307" t="n">
        <v>2283695.06</v>
      </c>
      <c r="H91" s="307" t="n">
        <v>3080251.4</v>
      </c>
      <c r="I91" s="307" t="n">
        <v>1990828.33</v>
      </c>
      <c r="J91" s="307" t="n">
        <v>4296310.27</v>
      </c>
      <c r="K91" s="307" t="n">
        <v>736728.8</v>
      </c>
      <c r="L91" s="308" t="n">
        <f aca="false">SUM(B91:K91)</f>
        <v>996106316.67</v>
      </c>
    </row>
    <row r="92" customFormat="false" ht="12" hidden="false" customHeight="false" outlineLevel="0" collapsed="false">
      <c r="A92" s="207" t="n">
        <v>2004</v>
      </c>
      <c r="B92" s="307" t="n">
        <v>1062321784.41</v>
      </c>
      <c r="C92" s="307" t="n">
        <v>55027841.81</v>
      </c>
      <c r="D92" s="307" t="n">
        <v>1125014.8</v>
      </c>
      <c r="E92" s="307" t="n">
        <v>2163482.54</v>
      </c>
      <c r="F92" s="307" t="n">
        <v>1769057.45</v>
      </c>
      <c r="G92" s="307" t="n">
        <v>2487594.44</v>
      </c>
      <c r="H92" s="307" t="n">
        <v>2572455.17</v>
      </c>
      <c r="I92" s="307" t="n">
        <v>1614872.08</v>
      </c>
      <c r="J92" s="307" t="n">
        <v>4390017.14</v>
      </c>
      <c r="K92" s="307" t="n">
        <v>817405.05</v>
      </c>
      <c r="L92" s="308" t="n">
        <f aca="false">SUM(B92:K92)</f>
        <v>1134289524.89</v>
      </c>
    </row>
    <row r="93" customFormat="false" ht="12" hidden="false" customHeight="false" outlineLevel="0" collapsed="false">
      <c r="A93" s="207" t="n">
        <v>2005</v>
      </c>
      <c r="B93" s="307" t="n">
        <v>954705590.17</v>
      </c>
      <c r="C93" s="307" t="n">
        <v>53730880.07</v>
      </c>
      <c r="D93" s="307" t="n">
        <v>1276922.54</v>
      </c>
      <c r="E93" s="307" t="n">
        <v>1242734.87</v>
      </c>
      <c r="F93" s="307" t="n">
        <v>2332788.02</v>
      </c>
      <c r="G93" s="307" t="n">
        <v>2270727.93</v>
      </c>
      <c r="H93" s="307" t="n">
        <v>2088574.14</v>
      </c>
      <c r="I93" s="307" t="n">
        <v>2017912.6</v>
      </c>
      <c r="J93" s="307" t="n">
        <v>6109780.97</v>
      </c>
      <c r="K93" s="307" t="n">
        <v>713305.64</v>
      </c>
      <c r="L93" s="308" t="n">
        <f aca="false">SUM(B93:K93)</f>
        <v>1026489216.95</v>
      </c>
    </row>
    <row r="94" customFormat="false" ht="12" hidden="false" customHeight="false" outlineLevel="0" collapsed="false">
      <c r="A94" s="309" t="n">
        <v>2006</v>
      </c>
      <c r="B94" s="310" t="n">
        <v>1050049389.37</v>
      </c>
      <c r="C94" s="310" t="n">
        <v>49278358.99</v>
      </c>
      <c r="D94" s="310" t="n">
        <v>1317229.2</v>
      </c>
      <c r="E94" s="310" t="n">
        <v>1427085.16</v>
      </c>
      <c r="F94" s="310" t="n">
        <v>2130342.14</v>
      </c>
      <c r="G94" s="310" t="n">
        <v>1819586.44</v>
      </c>
      <c r="H94" s="310" t="n">
        <v>1709607.01</v>
      </c>
      <c r="I94" s="310" t="n">
        <v>2317551.95</v>
      </c>
      <c r="J94" s="310" t="n">
        <v>3828848.07</v>
      </c>
      <c r="K94" s="310" t="n">
        <v>1559652.2</v>
      </c>
      <c r="L94" s="308" t="n">
        <f aca="false">SUM(B94:K94)</f>
        <v>1115437650.53</v>
      </c>
    </row>
    <row r="95" customFormat="false" ht="12" hidden="false" customHeight="false" outlineLevel="0" collapsed="false">
      <c r="A95" s="309" t="n">
        <v>2007</v>
      </c>
      <c r="B95" s="310" t="n">
        <v>967155816.35</v>
      </c>
      <c r="C95" s="310" t="n">
        <v>71428079.06</v>
      </c>
      <c r="D95" s="310" t="n">
        <v>1090637.06</v>
      </c>
      <c r="E95" s="310" t="n">
        <v>1634628.49</v>
      </c>
      <c r="F95" s="310" t="n">
        <v>1854367.86</v>
      </c>
      <c r="G95" s="310" t="n">
        <v>2070525.52</v>
      </c>
      <c r="H95" s="310" t="n">
        <v>1757317.32</v>
      </c>
      <c r="I95" s="310" t="n">
        <v>2676268.79</v>
      </c>
      <c r="J95" s="310" t="n">
        <v>4241105.22</v>
      </c>
      <c r="K95" s="310" t="n">
        <v>442734.86</v>
      </c>
      <c r="L95" s="308" t="n">
        <f aca="false">SUM(B95:K95)</f>
        <v>1054351480.53</v>
      </c>
    </row>
    <row r="96" customFormat="false" ht="12" hidden="false" customHeight="false" outlineLevel="0" collapsed="false">
      <c r="A96" s="309" t="n">
        <v>2008</v>
      </c>
      <c r="B96" s="310" t="n">
        <v>1066389718.65</v>
      </c>
      <c r="C96" s="310" t="n">
        <v>50739574.72</v>
      </c>
      <c r="D96" s="310" t="n">
        <v>1184248.28</v>
      </c>
      <c r="E96" s="310" t="n">
        <v>1437427.72</v>
      </c>
      <c r="F96" s="310" t="n">
        <v>2313477.64</v>
      </c>
      <c r="G96" s="310" t="n">
        <v>2402371.12</v>
      </c>
      <c r="H96" s="310" t="n">
        <v>1934689.95</v>
      </c>
      <c r="I96" s="310" t="n">
        <v>2736457.66</v>
      </c>
      <c r="J96" s="310" t="n">
        <v>4743056.02</v>
      </c>
      <c r="K96" s="310" t="n">
        <v>547028.45</v>
      </c>
      <c r="L96" s="308" t="n">
        <f aca="false">SUM(B96:K96)</f>
        <v>1134428050.21</v>
      </c>
    </row>
    <row r="97" customFormat="false" ht="12" hidden="false" customHeight="false" outlineLevel="0" collapsed="false">
      <c r="A97" s="309" t="n">
        <v>2009</v>
      </c>
      <c r="B97" s="310" t="n">
        <v>1163444103.79</v>
      </c>
      <c r="C97" s="310" t="n">
        <v>45739110.56</v>
      </c>
      <c r="D97" s="310" t="n">
        <v>1215639.31</v>
      </c>
      <c r="E97" s="310" t="n">
        <v>1527025.97</v>
      </c>
      <c r="F97" s="310" t="n">
        <v>2309506.4</v>
      </c>
      <c r="G97" s="310" t="n">
        <v>1784795.18</v>
      </c>
      <c r="H97" s="310" t="n">
        <v>1668705.2</v>
      </c>
      <c r="I97" s="310" t="n">
        <v>2118552.13</v>
      </c>
      <c r="J97" s="310" t="n">
        <v>5976824.39</v>
      </c>
      <c r="K97" s="310" t="n">
        <v>1034001.56</v>
      </c>
      <c r="L97" s="308" t="n">
        <f aca="false">SUM(B97:K97)</f>
        <v>1226818264.49</v>
      </c>
    </row>
    <row r="98" customFormat="false" ht="12" hidden="false" customHeight="false" outlineLevel="0" collapsed="false">
      <c r="A98" s="309" t="n">
        <v>2010</v>
      </c>
      <c r="B98" s="310" t="n">
        <v>1171012799.2</v>
      </c>
      <c r="C98" s="310" t="n">
        <v>108946368.05</v>
      </c>
      <c r="D98" s="310" t="n">
        <v>1007020.13</v>
      </c>
      <c r="E98" s="310" t="n">
        <v>2171459.81</v>
      </c>
      <c r="F98" s="310" t="n">
        <v>1998258.5</v>
      </c>
      <c r="G98" s="310" t="n">
        <v>2056895.09</v>
      </c>
      <c r="H98" s="310" t="n">
        <v>1373067.55</v>
      </c>
      <c r="I98" s="310" t="n">
        <v>2379656.68</v>
      </c>
      <c r="J98" s="310" t="n">
        <v>6252131.93</v>
      </c>
      <c r="K98" s="310" t="n">
        <v>1392731.11</v>
      </c>
      <c r="L98" s="308" t="n">
        <f aca="false">SUM(B98:K98)</f>
        <v>1298590388.05</v>
      </c>
    </row>
    <row r="99" customFormat="false" ht="12" hidden="false" customHeight="false" outlineLevel="0" collapsed="false">
      <c r="A99" s="309" t="n">
        <v>2011</v>
      </c>
      <c r="B99" s="310" t="n">
        <v>1287954978.31</v>
      </c>
      <c r="C99" s="310" t="n">
        <v>50219706.97</v>
      </c>
      <c r="D99" s="310" t="n">
        <v>1363868.38</v>
      </c>
      <c r="E99" s="310" t="n">
        <v>1792027.68</v>
      </c>
      <c r="F99" s="310" t="n">
        <v>2348933.25</v>
      </c>
      <c r="G99" s="310" t="n">
        <v>1710381.63</v>
      </c>
      <c r="H99" s="310" t="n">
        <v>2117974.11</v>
      </c>
      <c r="I99" s="310" t="n">
        <v>2162840.09</v>
      </c>
      <c r="J99" s="310" t="n">
        <v>6220041.01</v>
      </c>
      <c r="K99" s="310" t="n">
        <v>1013181.77</v>
      </c>
      <c r="L99" s="308" t="n">
        <f aca="false">SUM(B99:K99)</f>
        <v>1356903933.2</v>
      </c>
    </row>
    <row r="100" customFormat="false" ht="12" hidden="false" customHeight="false" outlineLevel="0" collapsed="false">
      <c r="A100" s="309" t="n">
        <v>2012</v>
      </c>
      <c r="B100" s="310" t="n">
        <v>1180827505.73</v>
      </c>
      <c r="C100" s="310" t="n">
        <v>69548078.16</v>
      </c>
      <c r="D100" s="310" t="n">
        <v>1229393.57</v>
      </c>
      <c r="E100" s="310" t="n">
        <v>2183416.26</v>
      </c>
      <c r="F100" s="310" t="n">
        <v>2260322.84</v>
      </c>
      <c r="G100" s="310" t="n">
        <v>20530887.48</v>
      </c>
      <c r="H100" s="310" t="n">
        <v>2028733.26</v>
      </c>
      <c r="I100" s="310" t="n">
        <v>1997410.67</v>
      </c>
      <c r="J100" s="310" t="n">
        <v>6180288.53</v>
      </c>
      <c r="K100" s="310" t="n">
        <v>2004176.42</v>
      </c>
      <c r="L100" s="308" t="n">
        <f aca="false">SUM(B100:K100)</f>
        <v>1288790212.92</v>
      </c>
    </row>
    <row r="101" customFormat="false" ht="12" hidden="false" customHeight="false" outlineLevel="0" collapsed="false">
      <c r="A101" s="309" t="n">
        <v>2013</v>
      </c>
      <c r="B101" s="310" t="n">
        <v>1149270456.2</v>
      </c>
      <c r="C101" s="310" t="n">
        <v>57166717.5</v>
      </c>
      <c r="D101" s="310" t="n">
        <v>1948065.96</v>
      </c>
      <c r="E101" s="310" t="n">
        <v>2022204.26</v>
      </c>
      <c r="F101" s="310" t="n">
        <v>1921399.97</v>
      </c>
      <c r="G101" s="310" t="n">
        <v>3520785.56</v>
      </c>
      <c r="H101" s="310" t="n">
        <v>2939455.54</v>
      </c>
      <c r="I101" s="310" t="n">
        <v>3193652.19</v>
      </c>
      <c r="J101" s="310" t="n">
        <v>8060235.14</v>
      </c>
      <c r="K101" s="310" t="n">
        <v>2646479.89</v>
      </c>
      <c r="L101" s="308" t="n">
        <f aca="false">SUM(B101:K101)</f>
        <v>1232689452.21</v>
      </c>
    </row>
    <row r="102" customFormat="false" ht="12" hidden="false" customHeight="false" outlineLevel="0" collapsed="false">
      <c r="A102" s="309" t="n">
        <v>2014</v>
      </c>
      <c r="B102" s="310" t="n">
        <v>1216388180.91</v>
      </c>
      <c r="C102" s="310" t="n">
        <v>68715127.47</v>
      </c>
      <c r="D102" s="310" t="n">
        <v>1161157.24</v>
      </c>
      <c r="E102" s="310" t="n">
        <v>2469736.61</v>
      </c>
      <c r="F102" s="310" t="n">
        <v>2056503.84</v>
      </c>
      <c r="G102" s="310" t="n">
        <v>1612415.58</v>
      </c>
      <c r="H102" s="310" t="n">
        <v>1516563.82</v>
      </c>
      <c r="I102" s="310" t="n">
        <v>2650601.15</v>
      </c>
      <c r="J102" s="310" t="n">
        <v>7826203.04</v>
      </c>
      <c r="K102" s="310" t="n">
        <v>2969195.68</v>
      </c>
      <c r="L102" s="308" t="n">
        <f aca="false">SUM(B102:K102)</f>
        <v>1307365685.34</v>
      </c>
    </row>
    <row r="103" customFormat="false" ht="12" hidden="false" customHeight="false" outlineLevel="0" collapsed="false">
      <c r="A103" s="309" t="n">
        <v>2015</v>
      </c>
      <c r="B103" s="310" t="n">
        <v>1197643504.91</v>
      </c>
      <c r="C103" s="310" t="n">
        <v>88121911.37</v>
      </c>
      <c r="D103" s="310" t="n">
        <v>1284778.17</v>
      </c>
      <c r="E103" s="310" t="n">
        <v>2545866.57</v>
      </c>
      <c r="F103" s="310" t="n">
        <v>2103112.86</v>
      </c>
      <c r="G103" s="310" t="n">
        <v>1768235.51</v>
      </c>
      <c r="H103" s="310" t="n">
        <v>2030728.6</v>
      </c>
      <c r="I103" s="310" t="n">
        <v>2109785.34</v>
      </c>
      <c r="J103" s="310" t="n">
        <v>7060474.05</v>
      </c>
      <c r="K103" s="310" t="n">
        <v>5064696.04</v>
      </c>
      <c r="L103" s="308" t="n">
        <f aca="false">SUM(B103:K103)</f>
        <v>1309733093.42</v>
      </c>
    </row>
    <row r="104" customFormat="false" ht="12" hidden="false" customHeight="false" outlineLevel="0" collapsed="false">
      <c r="A104" s="309" t="n">
        <v>2016</v>
      </c>
      <c r="B104" s="310" t="n">
        <v>1270638430.12</v>
      </c>
      <c r="C104" s="310" t="n">
        <v>72749637.19</v>
      </c>
      <c r="D104" s="310" t="n">
        <v>1341405.3</v>
      </c>
      <c r="E104" s="310" t="n">
        <v>2410057.01</v>
      </c>
      <c r="F104" s="310" t="n">
        <v>2449528.19</v>
      </c>
      <c r="G104" s="310" t="n">
        <v>2059167.87</v>
      </c>
      <c r="H104" s="310" t="n">
        <v>1782559.91</v>
      </c>
      <c r="I104" s="310" t="n">
        <v>2250765.74</v>
      </c>
      <c r="J104" s="310" t="n">
        <v>6984799.55</v>
      </c>
      <c r="K104" s="310" t="n">
        <v>3688444.89</v>
      </c>
      <c r="L104" s="308" t="n">
        <f aca="false">SUM(B104:K104)</f>
        <v>1366354795.77</v>
      </c>
    </row>
    <row r="105" customFormat="false" ht="12" hidden="false" customHeight="false" outlineLevel="0" collapsed="false">
      <c r="A105" s="309" t="n">
        <v>2017</v>
      </c>
      <c r="B105" s="310" t="n">
        <v>1273014922.29</v>
      </c>
      <c r="C105" s="310" t="n">
        <v>60844136.89</v>
      </c>
      <c r="D105" s="310" t="n">
        <v>1262168.89</v>
      </c>
      <c r="E105" s="310" t="n">
        <v>1954066.57</v>
      </c>
      <c r="F105" s="310" t="n">
        <v>2624344.13</v>
      </c>
      <c r="G105" s="310" t="n">
        <v>2816332.08</v>
      </c>
      <c r="H105" s="310" t="n">
        <v>1844976</v>
      </c>
      <c r="I105" s="310" t="n">
        <v>2576645.45</v>
      </c>
      <c r="J105" s="310" t="n">
        <v>6913572.29</v>
      </c>
      <c r="K105" s="310" t="n">
        <v>4006426.54</v>
      </c>
      <c r="L105" s="308" t="n">
        <f aca="false">SUM(B105:K105)</f>
        <v>1357857591.13</v>
      </c>
    </row>
    <row r="106" customFormat="false" ht="12" hidden="false" customHeight="false" outlineLevel="0" collapsed="false">
      <c r="A106" s="309" t="n">
        <v>2018</v>
      </c>
      <c r="B106" s="310" t="n">
        <v>1195432393.64</v>
      </c>
      <c r="C106" s="310" t="n">
        <v>82304145.07</v>
      </c>
      <c r="D106" s="310" t="n">
        <v>1604277.38</v>
      </c>
      <c r="E106" s="310" t="n">
        <v>2873224.17</v>
      </c>
      <c r="F106" s="310" t="n">
        <v>3321734.27</v>
      </c>
      <c r="G106" s="310" t="n">
        <v>5193151.97</v>
      </c>
      <c r="H106" s="310" t="n">
        <v>1724557.3</v>
      </c>
      <c r="I106" s="310" t="n">
        <v>1940112.11</v>
      </c>
      <c r="J106" s="310" t="n">
        <v>6812212.29</v>
      </c>
      <c r="K106" s="310" t="n">
        <v>9466839.66</v>
      </c>
      <c r="L106" s="308" t="n">
        <f aca="false">SUM(B106:K106)</f>
        <v>1310672647.86</v>
      </c>
    </row>
    <row r="107" customFormat="false" ht="12" hidden="false" customHeight="false" outlineLevel="0" collapsed="false">
      <c r="A107" s="309" t="n">
        <v>2019</v>
      </c>
      <c r="B107" s="310" t="n">
        <v>1326987521.72</v>
      </c>
      <c r="C107" s="310" t="n">
        <v>66445085.23</v>
      </c>
      <c r="D107" s="310" t="n">
        <v>1533018.15</v>
      </c>
      <c r="E107" s="310" t="n">
        <v>2510026.21</v>
      </c>
      <c r="F107" s="310" t="n">
        <v>3214592.96</v>
      </c>
      <c r="G107" s="310" t="n">
        <v>4142613.09</v>
      </c>
      <c r="H107" s="310" t="n">
        <v>2291779.27</v>
      </c>
      <c r="I107" s="310" t="n">
        <v>1838168.1</v>
      </c>
      <c r="J107" s="310" t="n">
        <v>6527128.13</v>
      </c>
      <c r="K107" s="310" t="n">
        <v>7188543.19</v>
      </c>
      <c r="L107" s="308" t="n">
        <f aca="false">SUM(B107:K107)</f>
        <v>1422678476.05</v>
      </c>
    </row>
    <row r="108" customFormat="false" ht="12" hidden="false" customHeight="false" outlineLevel="0" collapsed="false">
      <c r="A108" s="309" t="n">
        <v>2020</v>
      </c>
      <c r="B108" s="310" t="n">
        <v>353779617.77</v>
      </c>
      <c r="C108" s="310" t="n">
        <v>55338578.2</v>
      </c>
      <c r="D108" s="310" t="n">
        <v>833516.56</v>
      </c>
      <c r="E108" s="310" t="n">
        <v>1300917.34</v>
      </c>
      <c r="F108" s="310" t="n">
        <v>1810357.91</v>
      </c>
      <c r="G108" s="310" t="n">
        <v>2178728.59</v>
      </c>
      <c r="H108" s="310" t="n">
        <v>1896744.47</v>
      </c>
      <c r="I108" s="310" t="n">
        <v>1103080.09</v>
      </c>
      <c r="J108" s="310" t="n">
        <v>2889455.28</v>
      </c>
      <c r="K108" s="310" t="n">
        <v>2831686.47</v>
      </c>
      <c r="L108" s="308" t="n">
        <f aca="false">SUM(B108:K108)</f>
        <v>423962682.68</v>
      </c>
    </row>
    <row r="109" customFormat="false" ht="12" hidden="false" customHeight="false" outlineLevel="0" collapsed="false">
      <c r="A109" s="326" t="n">
        <v>2021</v>
      </c>
      <c r="B109" s="327" t="n">
        <v>632114821.16</v>
      </c>
      <c r="C109" s="327" t="n">
        <v>18059926.44</v>
      </c>
      <c r="D109" s="327" t="n">
        <v>638435.66</v>
      </c>
      <c r="E109" s="327" t="n">
        <v>938642.8</v>
      </c>
      <c r="F109" s="327" t="n">
        <v>1601327.59</v>
      </c>
      <c r="G109" s="327" t="n">
        <v>1849781.12</v>
      </c>
      <c r="H109" s="327" t="n">
        <v>1601573.74</v>
      </c>
      <c r="I109" s="327" t="n">
        <v>538660.16</v>
      </c>
      <c r="J109" s="327" t="n">
        <v>2640597.11</v>
      </c>
      <c r="K109" s="327" t="n">
        <v>3944690.92</v>
      </c>
      <c r="L109" s="308" t="n">
        <f aca="false">SUM(B109:K109)</f>
        <v>663928456.7</v>
      </c>
    </row>
    <row r="110" customFormat="false" ht="12" hidden="false" customHeight="false" outlineLevel="0" collapsed="false">
      <c r="A110" s="326" t="n">
        <v>2022</v>
      </c>
      <c r="B110" s="327" t="n">
        <v>977116677.03</v>
      </c>
      <c r="C110" s="327" t="n">
        <v>61833177.81</v>
      </c>
      <c r="D110" s="327" t="n">
        <v>802658.2</v>
      </c>
      <c r="E110" s="327" t="n">
        <v>2182374.73</v>
      </c>
      <c r="F110" s="327" t="n">
        <v>3624654.33</v>
      </c>
      <c r="G110" s="327" t="n">
        <v>10797974.03</v>
      </c>
      <c r="H110" s="327" t="n">
        <v>2815109.98</v>
      </c>
      <c r="I110" s="327" t="n">
        <v>1359605.26</v>
      </c>
      <c r="J110" s="327" t="n">
        <v>6794684.49</v>
      </c>
      <c r="K110" s="327" t="n">
        <v>7607209</v>
      </c>
      <c r="L110" s="308" t="n">
        <f aca="false">SUM(B110:K110)</f>
        <v>1074934124.86</v>
      </c>
    </row>
    <row r="111" customFormat="false" ht="12" hidden="false" customHeight="false" outlineLevel="0" collapsed="false">
      <c r="A111" s="326" t="n">
        <v>2023</v>
      </c>
      <c r="B111" s="327" t="n">
        <v>1180381110.84</v>
      </c>
      <c r="C111" s="327" t="n">
        <v>89730331.16</v>
      </c>
      <c r="D111" s="327" t="n">
        <v>1298056.49</v>
      </c>
      <c r="E111" s="327" t="n">
        <v>1825152.31</v>
      </c>
      <c r="F111" s="327" t="n">
        <v>4228262.37</v>
      </c>
      <c r="G111" s="327" t="n">
        <v>5900040.22</v>
      </c>
      <c r="H111" s="327" t="n">
        <v>11819416.21</v>
      </c>
      <c r="I111" s="327" t="n">
        <v>2277585.65</v>
      </c>
      <c r="J111" s="327" t="n">
        <v>7343086.08</v>
      </c>
      <c r="K111" s="327" t="n">
        <v>6742864</v>
      </c>
      <c r="L111" s="308" t="n">
        <f aca="false">SUM(B111:K111)</f>
        <v>1311545905.33</v>
      </c>
    </row>
    <row r="112" customFormat="false" ht="12" hidden="false" customHeight="false" outlineLevel="0" collapsed="false">
      <c r="A112" s="328"/>
      <c r="B112" s="329"/>
      <c r="C112" s="329"/>
      <c r="D112" s="329"/>
      <c r="E112" s="329"/>
      <c r="F112" s="329"/>
      <c r="G112" s="329"/>
      <c r="H112" s="329"/>
      <c r="I112" s="329"/>
      <c r="J112" s="329"/>
      <c r="K112" s="329"/>
      <c r="L112" s="330"/>
    </row>
    <row r="113" s="193" customFormat="true" ht="12" hidden="false" customHeight="false" outlineLevel="0" collapsed="false">
      <c r="A113" s="191"/>
      <c r="B113" s="192"/>
      <c r="C113" s="192"/>
      <c r="D113" s="192"/>
      <c r="E113" s="192"/>
      <c r="F113" s="192"/>
      <c r="G113" s="192"/>
      <c r="H113" s="192"/>
      <c r="I113" s="192"/>
      <c r="J113" s="192"/>
      <c r="K113" s="192"/>
      <c r="L113" s="192"/>
    </row>
    <row r="114" s="323" customFormat="true" ht="24" hidden="false" customHeight="false" outlineLevel="0" collapsed="false">
      <c r="A114" s="204" t="s">
        <v>122</v>
      </c>
      <c r="B114" s="208" t="s">
        <v>199</v>
      </c>
      <c r="C114" s="208" t="s">
        <v>200</v>
      </c>
      <c r="D114" s="208" t="s">
        <v>201</v>
      </c>
      <c r="E114" s="208" t="s">
        <v>202</v>
      </c>
      <c r="F114" s="208" t="s">
        <v>203</v>
      </c>
      <c r="G114" s="208" t="s">
        <v>204</v>
      </c>
      <c r="H114" s="208" t="s">
        <v>205</v>
      </c>
      <c r="I114" s="208" t="s">
        <v>206</v>
      </c>
      <c r="J114" s="208" t="s">
        <v>207</v>
      </c>
      <c r="K114" s="208" t="s">
        <v>208</v>
      </c>
      <c r="L114" s="205" t="s">
        <v>65</v>
      </c>
    </row>
    <row r="115" s="276" customFormat="true" ht="12" hidden="false" customHeight="false" outlineLevel="0" collapsed="false">
      <c r="A115" s="207" t="n">
        <v>1992</v>
      </c>
      <c r="B115" s="311" t="n">
        <v>2788805</v>
      </c>
      <c r="C115" s="311" t="n">
        <v>440462</v>
      </c>
      <c r="D115" s="311" t="n">
        <v>21634</v>
      </c>
      <c r="E115" s="311" t="n">
        <v>17232</v>
      </c>
      <c r="F115" s="311" t="n">
        <v>43273</v>
      </c>
      <c r="G115" s="311" t="n">
        <v>107299</v>
      </c>
      <c r="H115" s="311" t="n">
        <v>63682</v>
      </c>
      <c r="I115" s="311" t="n">
        <v>51622</v>
      </c>
      <c r="J115" s="311" t="n">
        <v>64247</v>
      </c>
      <c r="K115" s="311" t="n">
        <v>736</v>
      </c>
      <c r="L115" s="312" t="n">
        <f aca="false">SUM(B115:K115)</f>
        <v>3598992</v>
      </c>
    </row>
    <row r="116" s="276" customFormat="true" ht="12" hidden="false" customHeight="false" outlineLevel="0" collapsed="false">
      <c r="A116" s="207" t="n">
        <v>1993</v>
      </c>
      <c r="B116" s="311" t="n">
        <v>2897959</v>
      </c>
      <c r="C116" s="311" t="n">
        <v>481104</v>
      </c>
      <c r="D116" s="311" t="n">
        <v>16891</v>
      </c>
      <c r="E116" s="311" t="n">
        <v>18438</v>
      </c>
      <c r="F116" s="311" t="n">
        <v>22781</v>
      </c>
      <c r="G116" s="311" t="n">
        <v>108448</v>
      </c>
      <c r="H116" s="311" t="n">
        <v>90507</v>
      </c>
      <c r="I116" s="311" t="n">
        <v>19887</v>
      </c>
      <c r="J116" s="311" t="n">
        <v>61079</v>
      </c>
      <c r="K116" s="311" t="n">
        <v>399</v>
      </c>
      <c r="L116" s="312" t="n">
        <f aca="false">SUM(B116:K116)</f>
        <v>3717493</v>
      </c>
    </row>
    <row r="117" s="276" customFormat="true" ht="12" hidden="false" customHeight="false" outlineLevel="0" collapsed="false">
      <c r="A117" s="207" t="n">
        <v>1994</v>
      </c>
      <c r="B117" s="311" t="n">
        <v>3113312</v>
      </c>
      <c r="C117" s="311" t="n">
        <v>340189</v>
      </c>
      <c r="D117" s="311" t="n">
        <v>17092</v>
      </c>
      <c r="E117" s="311" t="n">
        <v>16470</v>
      </c>
      <c r="F117" s="311" t="n">
        <v>33007</v>
      </c>
      <c r="G117" s="311" t="n">
        <v>108107</v>
      </c>
      <c r="H117" s="311" t="n">
        <v>107415</v>
      </c>
      <c r="I117" s="311" t="n">
        <v>19290</v>
      </c>
      <c r="J117" s="311" t="n">
        <v>23616</v>
      </c>
      <c r="K117" s="311" t="n">
        <v>111</v>
      </c>
      <c r="L117" s="312" t="n">
        <f aca="false">SUM(B117:K117)</f>
        <v>3778609</v>
      </c>
    </row>
    <row r="118" s="276" customFormat="true" ht="12" hidden="false" customHeight="false" outlineLevel="0" collapsed="false">
      <c r="A118" s="207" t="n">
        <v>1995</v>
      </c>
      <c r="B118" s="311" t="n">
        <v>3123272</v>
      </c>
      <c r="C118" s="311" t="n">
        <v>480791</v>
      </c>
      <c r="D118" s="311" t="n">
        <v>13640</v>
      </c>
      <c r="E118" s="311" t="n">
        <v>11748</v>
      </c>
      <c r="F118" s="311" t="n">
        <v>14459</v>
      </c>
      <c r="G118" s="311" t="n">
        <v>67649</v>
      </c>
      <c r="H118" s="311" t="n">
        <v>40196</v>
      </c>
      <c r="I118" s="311" t="n">
        <v>117584</v>
      </c>
      <c r="J118" s="311" t="n">
        <v>40083</v>
      </c>
      <c r="K118" s="311" t="n">
        <v>51</v>
      </c>
      <c r="L118" s="312" t="n">
        <f aca="false">SUM(B118:K118)</f>
        <v>3909473</v>
      </c>
    </row>
    <row r="119" s="276" customFormat="true" ht="12" hidden="false" customHeight="false" outlineLevel="0" collapsed="false">
      <c r="A119" s="207" t="n">
        <v>1996</v>
      </c>
      <c r="B119" s="311" t="n">
        <v>3588462</v>
      </c>
      <c r="C119" s="311" t="n">
        <v>457109</v>
      </c>
      <c r="D119" s="311" t="n">
        <v>15065</v>
      </c>
      <c r="E119" s="311" t="n">
        <v>13447</v>
      </c>
      <c r="F119" s="311" t="n">
        <v>13689</v>
      </c>
      <c r="G119" s="311" t="n">
        <v>49007</v>
      </c>
      <c r="H119" s="311" t="n">
        <v>33294</v>
      </c>
      <c r="I119" s="311" t="n">
        <v>12850</v>
      </c>
      <c r="J119" s="311" t="n">
        <v>23704</v>
      </c>
      <c r="K119" s="311" t="n">
        <v>4555</v>
      </c>
      <c r="L119" s="312" t="n">
        <f aca="false">SUM(B119:K119)</f>
        <v>4211182</v>
      </c>
    </row>
    <row r="120" s="276" customFormat="true" ht="12" hidden="false" customHeight="false" outlineLevel="0" collapsed="false">
      <c r="A120" s="207" t="n">
        <v>1997</v>
      </c>
      <c r="B120" s="311" t="n">
        <v>3853905</v>
      </c>
      <c r="C120" s="311" t="n">
        <v>361023</v>
      </c>
      <c r="D120" s="311" t="n">
        <v>11778</v>
      </c>
      <c r="E120" s="311" t="n">
        <v>11600</v>
      </c>
      <c r="F120" s="311" t="n">
        <v>15659</v>
      </c>
      <c r="G120" s="311" t="n">
        <v>91738</v>
      </c>
      <c r="H120" s="311" t="n">
        <v>69672</v>
      </c>
      <c r="I120" s="311" t="n">
        <v>14483</v>
      </c>
      <c r="J120" s="311" t="n">
        <v>54464</v>
      </c>
      <c r="K120" s="311" t="n">
        <v>9096</v>
      </c>
      <c r="L120" s="312" t="n">
        <f aca="false">SUM(B120:K120)</f>
        <v>4493418</v>
      </c>
    </row>
    <row r="121" s="276" customFormat="true" ht="12" hidden="false" customHeight="false" outlineLevel="0" collapsed="false">
      <c r="A121" s="207" t="n">
        <v>1998</v>
      </c>
      <c r="B121" s="311" t="n">
        <v>4068616</v>
      </c>
      <c r="C121" s="311" t="n">
        <v>388713</v>
      </c>
      <c r="D121" s="311" t="n">
        <v>6975</v>
      </c>
      <c r="E121" s="311" t="n">
        <v>12765</v>
      </c>
      <c r="F121" s="311" t="n">
        <v>41177</v>
      </c>
      <c r="G121" s="311" t="n">
        <v>25448</v>
      </c>
      <c r="H121" s="311" t="n">
        <v>41000</v>
      </c>
      <c r="I121" s="311" t="n">
        <v>11478</v>
      </c>
      <c r="J121" s="311" t="n">
        <v>23968</v>
      </c>
      <c r="K121" s="311" t="n">
        <v>7432</v>
      </c>
      <c r="L121" s="312" t="n">
        <f aca="false">SUM(B121:K121)</f>
        <v>4627572</v>
      </c>
    </row>
    <row r="122" s="276" customFormat="true" ht="12" hidden="false" customHeight="false" outlineLevel="0" collapsed="false">
      <c r="A122" s="207" t="n">
        <v>1999</v>
      </c>
      <c r="B122" s="311" t="n">
        <v>4489166</v>
      </c>
      <c r="C122" s="311" t="n">
        <v>396904</v>
      </c>
      <c r="D122" s="311" t="n">
        <v>9880</v>
      </c>
      <c r="E122" s="311" t="n">
        <v>8052</v>
      </c>
      <c r="F122" s="311" t="n">
        <v>12907</v>
      </c>
      <c r="G122" s="311" t="n">
        <v>18768</v>
      </c>
      <c r="H122" s="311" t="n">
        <v>18479</v>
      </c>
      <c r="I122" s="311" t="n">
        <v>11805</v>
      </c>
      <c r="J122" s="311" t="n">
        <v>24084</v>
      </c>
      <c r="K122" s="311" t="n">
        <v>8953</v>
      </c>
      <c r="L122" s="312" t="n">
        <f aca="false">SUM(B122:K122)</f>
        <v>4998998</v>
      </c>
    </row>
    <row r="123" s="276" customFormat="true" ht="12" hidden="false" customHeight="false" outlineLevel="0" collapsed="false">
      <c r="A123" s="207" t="n">
        <v>2000</v>
      </c>
      <c r="B123" s="311" t="n">
        <v>4687260</v>
      </c>
      <c r="C123" s="311" t="n">
        <v>439315</v>
      </c>
      <c r="D123" s="311" t="n">
        <v>13596</v>
      </c>
      <c r="E123" s="311" t="n">
        <v>11883</v>
      </c>
      <c r="F123" s="311" t="n">
        <v>13242</v>
      </c>
      <c r="G123" s="311" t="n">
        <v>20716</v>
      </c>
      <c r="H123" s="311" t="n">
        <v>15635</v>
      </c>
      <c r="I123" s="311" t="n">
        <v>13405</v>
      </c>
      <c r="J123" s="311" t="n">
        <v>28085</v>
      </c>
      <c r="K123" s="311" t="n">
        <v>7033</v>
      </c>
      <c r="L123" s="312" t="n">
        <f aca="false">SUM(B123:K123)</f>
        <v>5250170</v>
      </c>
    </row>
    <row r="124" s="276" customFormat="true" ht="12" hidden="false" customHeight="false" outlineLevel="0" collapsed="false">
      <c r="A124" s="207" t="n">
        <v>2001</v>
      </c>
      <c r="B124" s="311" t="n">
        <v>4956794</v>
      </c>
      <c r="C124" s="311" t="n">
        <v>416016</v>
      </c>
      <c r="D124" s="311" t="n">
        <v>9417</v>
      </c>
      <c r="E124" s="311" t="n">
        <v>14756</v>
      </c>
      <c r="F124" s="311" t="n">
        <v>14023</v>
      </c>
      <c r="G124" s="311" t="n">
        <v>21420</v>
      </c>
      <c r="H124" s="311" t="n">
        <v>45031</v>
      </c>
      <c r="I124" s="311" t="n">
        <v>14428</v>
      </c>
      <c r="J124" s="311" t="n">
        <v>37770</v>
      </c>
      <c r="K124" s="311" t="n">
        <v>4065</v>
      </c>
      <c r="L124" s="312" t="n">
        <f aca="false">SUM(B124:K124)</f>
        <v>5533720</v>
      </c>
    </row>
    <row r="125" s="276" customFormat="true" ht="12" hidden="false" customHeight="false" outlineLevel="0" collapsed="false">
      <c r="A125" s="207" t="n">
        <v>2002</v>
      </c>
      <c r="B125" s="311" t="n">
        <v>5035733</v>
      </c>
      <c r="C125" s="311" t="n">
        <v>428833</v>
      </c>
      <c r="D125" s="311" t="n">
        <v>9383</v>
      </c>
      <c r="E125" s="311" t="n">
        <v>16479</v>
      </c>
      <c r="F125" s="311" t="n">
        <v>12551</v>
      </c>
      <c r="G125" s="311" t="n">
        <v>20990</v>
      </c>
      <c r="H125" s="311" t="n">
        <v>38809</v>
      </c>
      <c r="I125" s="311" t="n">
        <v>17856</v>
      </c>
      <c r="J125" s="311" t="n">
        <v>38707</v>
      </c>
      <c r="K125" s="311" t="n">
        <v>4904</v>
      </c>
      <c r="L125" s="312" t="n">
        <f aca="false">SUM(B125:K125)</f>
        <v>5624245</v>
      </c>
    </row>
    <row r="126" s="217" customFormat="true" ht="12" hidden="false" customHeight="false" outlineLevel="0" collapsed="false">
      <c r="A126" s="207" t="n">
        <v>2003</v>
      </c>
      <c r="B126" s="311" t="n">
        <v>5328337</v>
      </c>
      <c r="C126" s="311" t="n">
        <v>302095</v>
      </c>
      <c r="D126" s="311" t="n">
        <v>14691</v>
      </c>
      <c r="E126" s="311" t="n">
        <v>15010</v>
      </c>
      <c r="F126" s="311" t="n">
        <v>13297</v>
      </c>
      <c r="G126" s="311" t="n">
        <v>16760</v>
      </c>
      <c r="H126" s="311" t="n">
        <v>28693</v>
      </c>
      <c r="I126" s="311" t="n">
        <v>16306</v>
      </c>
      <c r="J126" s="311" t="n">
        <v>35190</v>
      </c>
      <c r="K126" s="311" t="n">
        <v>3135</v>
      </c>
      <c r="L126" s="312" t="n">
        <f aca="false">SUM(B126:K126)</f>
        <v>5773514</v>
      </c>
    </row>
    <row r="127" customFormat="false" ht="12" hidden="false" customHeight="false" outlineLevel="0" collapsed="false">
      <c r="A127" s="207" t="n">
        <v>2004</v>
      </c>
      <c r="B127" s="311" t="n">
        <v>5553995</v>
      </c>
      <c r="C127" s="311" t="n">
        <v>353042</v>
      </c>
      <c r="D127" s="311" t="n">
        <v>7897</v>
      </c>
      <c r="E127" s="311" t="n">
        <v>13753</v>
      </c>
      <c r="F127" s="311" t="n">
        <v>12533</v>
      </c>
      <c r="G127" s="311" t="n">
        <v>16711</v>
      </c>
      <c r="H127" s="311" t="n">
        <v>20968</v>
      </c>
      <c r="I127" s="311" t="n">
        <v>13348</v>
      </c>
      <c r="J127" s="311" t="n">
        <v>35328</v>
      </c>
      <c r="K127" s="311" t="n">
        <v>2076</v>
      </c>
      <c r="L127" s="312" t="n">
        <f aca="false">SUM(B127:K127)</f>
        <v>6029651</v>
      </c>
    </row>
    <row r="128" customFormat="false" ht="12" hidden="false" customHeight="false" outlineLevel="0" collapsed="false">
      <c r="A128" s="207" t="n">
        <v>2005</v>
      </c>
      <c r="B128" s="311" t="n">
        <v>5556285</v>
      </c>
      <c r="C128" s="311" t="n">
        <v>365351</v>
      </c>
      <c r="D128" s="311" t="n">
        <v>9366</v>
      </c>
      <c r="E128" s="311" t="n">
        <v>9022</v>
      </c>
      <c r="F128" s="311" t="n">
        <v>15538</v>
      </c>
      <c r="G128" s="311" t="n">
        <v>16602</v>
      </c>
      <c r="H128" s="311" t="n">
        <v>16187</v>
      </c>
      <c r="I128" s="311" t="n">
        <v>16472</v>
      </c>
      <c r="J128" s="311" t="n">
        <v>55908</v>
      </c>
      <c r="K128" s="311" t="n">
        <v>2876</v>
      </c>
      <c r="L128" s="312" t="n">
        <f aca="false">SUM(B128:K128)</f>
        <v>6063607</v>
      </c>
    </row>
    <row r="129" customFormat="false" ht="12" hidden="false" customHeight="false" outlineLevel="0" collapsed="false">
      <c r="A129" s="309" t="n">
        <v>2006</v>
      </c>
      <c r="B129" s="313" t="n">
        <v>5784699</v>
      </c>
      <c r="C129" s="313" t="n">
        <v>317775</v>
      </c>
      <c r="D129" s="313" t="n">
        <v>8996</v>
      </c>
      <c r="E129" s="313" t="n">
        <v>9467</v>
      </c>
      <c r="F129" s="313" t="n">
        <v>14274</v>
      </c>
      <c r="G129" s="313" t="n">
        <v>13158</v>
      </c>
      <c r="H129" s="313" t="n">
        <v>12491</v>
      </c>
      <c r="I129" s="313" t="n">
        <v>17841</v>
      </c>
      <c r="J129" s="313" t="n">
        <v>33528</v>
      </c>
      <c r="K129" s="313" t="n">
        <v>2850</v>
      </c>
      <c r="L129" s="312" t="n">
        <f aca="false">SUM(B129:K129)</f>
        <v>6215079</v>
      </c>
    </row>
    <row r="130" customFormat="false" ht="12" hidden="false" customHeight="false" outlineLevel="0" collapsed="false">
      <c r="A130" s="309" t="n">
        <v>2007</v>
      </c>
      <c r="B130" s="313" t="n">
        <v>5711521</v>
      </c>
      <c r="C130" s="313" t="n">
        <v>436273</v>
      </c>
      <c r="D130" s="313" t="n">
        <v>7910</v>
      </c>
      <c r="E130" s="313" t="n">
        <v>11647</v>
      </c>
      <c r="F130" s="313" t="n">
        <v>12839</v>
      </c>
      <c r="G130" s="313" t="n">
        <v>13582</v>
      </c>
      <c r="H130" s="313" t="n">
        <v>13285</v>
      </c>
      <c r="I130" s="313" t="n">
        <v>20419</v>
      </c>
      <c r="J130" s="313" t="n">
        <v>34590</v>
      </c>
      <c r="K130" s="313" t="n">
        <v>1122</v>
      </c>
      <c r="L130" s="312" t="n">
        <f aca="false">SUM(B130:K130)</f>
        <v>6263188</v>
      </c>
    </row>
    <row r="131" customFormat="false" ht="12" hidden="false" customHeight="false" outlineLevel="0" collapsed="false">
      <c r="A131" s="309" t="n">
        <v>2008</v>
      </c>
      <c r="B131" s="313" t="n">
        <v>6051568</v>
      </c>
      <c r="C131" s="313" t="n">
        <v>369837</v>
      </c>
      <c r="D131" s="313" t="n">
        <v>8269</v>
      </c>
      <c r="E131" s="313" t="n">
        <v>10217</v>
      </c>
      <c r="F131" s="313" t="n">
        <v>15488</v>
      </c>
      <c r="G131" s="313" t="n">
        <v>16294</v>
      </c>
      <c r="H131" s="313" t="n">
        <v>13047</v>
      </c>
      <c r="I131" s="313" t="n">
        <v>20418</v>
      </c>
      <c r="J131" s="313" t="n">
        <v>38162</v>
      </c>
      <c r="K131" s="313" t="n">
        <v>2832</v>
      </c>
      <c r="L131" s="312" t="n">
        <f aca="false">SUM(B131:K131)</f>
        <v>6546132</v>
      </c>
    </row>
    <row r="132" customFormat="false" ht="12" hidden="false" customHeight="false" outlineLevel="0" collapsed="false">
      <c r="A132" s="309" t="n">
        <v>2009</v>
      </c>
      <c r="B132" s="313" t="n">
        <v>6208822</v>
      </c>
      <c r="C132" s="313" t="n">
        <v>344100</v>
      </c>
      <c r="D132" s="313" t="n">
        <v>7744</v>
      </c>
      <c r="E132" s="313" t="n">
        <v>10280</v>
      </c>
      <c r="F132" s="313" t="n">
        <v>14646</v>
      </c>
      <c r="G132" s="313" t="n">
        <v>11884</v>
      </c>
      <c r="H132" s="313" t="n">
        <v>11403</v>
      </c>
      <c r="I132" s="313" t="n">
        <v>16873</v>
      </c>
      <c r="J132" s="313" t="n">
        <v>46053</v>
      </c>
      <c r="K132" s="313" t="n">
        <v>3025</v>
      </c>
      <c r="L132" s="312" t="n">
        <f aca="false">SUM(B132:K132)</f>
        <v>6674830</v>
      </c>
    </row>
    <row r="133" customFormat="false" ht="12" hidden="false" customHeight="false" outlineLevel="0" collapsed="false">
      <c r="A133" s="309" t="n">
        <v>2010</v>
      </c>
      <c r="B133" s="313" t="n">
        <v>6244341</v>
      </c>
      <c r="C133" s="313" t="n">
        <v>429617</v>
      </c>
      <c r="D133" s="313" t="n">
        <v>7262</v>
      </c>
      <c r="E133" s="313" t="n">
        <v>12711</v>
      </c>
      <c r="F133" s="313" t="n">
        <v>13710</v>
      </c>
      <c r="G133" s="313" t="n">
        <v>13398</v>
      </c>
      <c r="H133" s="313" t="n">
        <v>9815</v>
      </c>
      <c r="I133" s="313" t="n">
        <v>18840</v>
      </c>
      <c r="J133" s="313" t="n">
        <v>48474</v>
      </c>
      <c r="K133" s="313" t="n">
        <v>5111</v>
      </c>
      <c r="L133" s="312" t="n">
        <f aca="false">SUM(B133:K133)</f>
        <v>6803279</v>
      </c>
    </row>
    <row r="134" customFormat="false" ht="12" hidden="false" customHeight="false" outlineLevel="0" collapsed="false">
      <c r="A134" s="309" t="n">
        <v>2011</v>
      </c>
      <c r="B134" s="313" t="n">
        <v>6462004</v>
      </c>
      <c r="C134" s="313" t="n">
        <v>405111</v>
      </c>
      <c r="D134" s="313" t="n">
        <v>8325</v>
      </c>
      <c r="E134" s="313" t="n">
        <v>11154</v>
      </c>
      <c r="F134" s="313" t="n">
        <v>14630</v>
      </c>
      <c r="G134" s="313" t="n">
        <v>10646</v>
      </c>
      <c r="H134" s="313" t="n">
        <v>14640</v>
      </c>
      <c r="I134" s="313" t="n">
        <v>15849</v>
      </c>
      <c r="J134" s="313" t="n">
        <v>47019</v>
      </c>
      <c r="K134" s="313" t="n">
        <v>4697</v>
      </c>
      <c r="L134" s="312" t="n">
        <f aca="false">SUM(B134:K134)</f>
        <v>6994075</v>
      </c>
    </row>
    <row r="135" customFormat="false" ht="12" hidden="false" customHeight="false" outlineLevel="0" collapsed="false">
      <c r="A135" s="309" t="n">
        <v>2012</v>
      </c>
      <c r="B135" s="313" t="n">
        <v>6470838</v>
      </c>
      <c r="C135" s="313" t="n">
        <v>431108</v>
      </c>
      <c r="D135" s="313" t="n">
        <v>7780</v>
      </c>
      <c r="E135" s="313" t="n">
        <v>13407</v>
      </c>
      <c r="F135" s="313" t="n">
        <v>14123</v>
      </c>
      <c r="G135" s="313" t="n">
        <v>78934</v>
      </c>
      <c r="H135" s="313" t="n">
        <v>12944</v>
      </c>
      <c r="I135" s="313" t="n">
        <v>13716</v>
      </c>
      <c r="J135" s="313" t="n">
        <v>47604</v>
      </c>
      <c r="K135" s="313" t="n">
        <v>8961</v>
      </c>
      <c r="L135" s="312" t="n">
        <f aca="false">SUM(B135:K135)</f>
        <v>7099415</v>
      </c>
    </row>
    <row r="136" customFormat="false" ht="12" hidden="false" customHeight="false" outlineLevel="0" collapsed="false">
      <c r="A136" s="309" t="n">
        <v>2013</v>
      </c>
      <c r="B136" s="313" t="n">
        <v>6613731</v>
      </c>
      <c r="C136" s="313" t="n">
        <v>403881</v>
      </c>
      <c r="D136" s="313" t="n">
        <v>13266</v>
      </c>
      <c r="E136" s="313" t="n">
        <v>12869</v>
      </c>
      <c r="F136" s="313" t="n">
        <v>11690</v>
      </c>
      <c r="G136" s="313" t="n">
        <v>23733</v>
      </c>
      <c r="H136" s="313" t="n">
        <v>22197</v>
      </c>
      <c r="I136" s="313" t="n">
        <v>26052</v>
      </c>
      <c r="J136" s="313" t="n">
        <v>69083</v>
      </c>
      <c r="K136" s="313" t="n">
        <v>9088</v>
      </c>
      <c r="L136" s="312" t="n">
        <f aca="false">SUM(B136:K136)</f>
        <v>7205590</v>
      </c>
    </row>
    <row r="137" customFormat="false" ht="12" hidden="false" customHeight="false" outlineLevel="0" collapsed="false">
      <c r="A137" s="309" t="n">
        <v>2014</v>
      </c>
      <c r="B137" s="313" t="n">
        <v>6982955</v>
      </c>
      <c r="C137" s="313" t="n">
        <v>365390</v>
      </c>
      <c r="D137" s="313" t="n">
        <v>6842</v>
      </c>
      <c r="E137" s="313" t="n">
        <v>15519</v>
      </c>
      <c r="F137" s="313" t="n">
        <v>12449</v>
      </c>
      <c r="G137" s="313" t="n">
        <v>10228</v>
      </c>
      <c r="H137" s="313" t="n">
        <v>11983</v>
      </c>
      <c r="I137" s="313" t="n">
        <v>19006</v>
      </c>
      <c r="J137" s="313" t="n">
        <v>69976</v>
      </c>
      <c r="K137" s="313" t="n">
        <v>10263</v>
      </c>
      <c r="L137" s="312" t="n">
        <f aca="false">SUM(B137:K137)</f>
        <v>7504611</v>
      </c>
    </row>
    <row r="138" customFormat="false" ht="12" hidden="false" customHeight="false" outlineLevel="0" collapsed="false">
      <c r="A138" s="309" t="n">
        <v>2015</v>
      </c>
      <c r="B138" s="313" t="n">
        <v>7045743</v>
      </c>
      <c r="C138" s="313" t="n">
        <v>490432</v>
      </c>
      <c r="D138" s="313" t="n">
        <v>7823</v>
      </c>
      <c r="E138" s="313" t="n">
        <v>14835</v>
      </c>
      <c r="F138" s="313" t="n">
        <v>13535</v>
      </c>
      <c r="G138" s="313" t="n">
        <v>11114</v>
      </c>
      <c r="H138" s="313" t="n">
        <v>15024</v>
      </c>
      <c r="I138" s="313" t="n">
        <v>15279</v>
      </c>
      <c r="J138" s="313" t="n">
        <v>61686</v>
      </c>
      <c r="K138" s="313" t="n">
        <v>27156</v>
      </c>
      <c r="L138" s="312" t="n">
        <f aca="false">SUM(B138:K138)</f>
        <v>7702627</v>
      </c>
    </row>
    <row r="139" customFormat="false" ht="12" hidden="false" customHeight="false" outlineLevel="0" collapsed="false">
      <c r="A139" s="309" t="n">
        <v>2016</v>
      </c>
      <c r="B139" s="313" t="n">
        <v>7332211</v>
      </c>
      <c r="C139" s="313" t="n">
        <v>440955</v>
      </c>
      <c r="D139" s="313" t="n">
        <v>8113</v>
      </c>
      <c r="E139" s="313" t="n">
        <v>14584</v>
      </c>
      <c r="F139" s="313" t="n">
        <v>15128</v>
      </c>
      <c r="G139" s="313" t="n">
        <v>13843</v>
      </c>
      <c r="H139" s="313" t="n">
        <v>16064</v>
      </c>
      <c r="I139" s="313" t="n">
        <v>15431</v>
      </c>
      <c r="J139" s="313" t="n">
        <v>60495</v>
      </c>
      <c r="K139" s="313" t="n">
        <v>13326</v>
      </c>
      <c r="L139" s="312" t="n">
        <f aca="false">SUM(B139:K139)</f>
        <v>7930150</v>
      </c>
    </row>
    <row r="140" customFormat="false" ht="12" hidden="false" customHeight="false" outlineLevel="0" collapsed="false">
      <c r="A140" s="309" t="n">
        <v>2017</v>
      </c>
      <c r="B140" s="313" t="n">
        <v>7511511</v>
      </c>
      <c r="C140" s="313" t="n">
        <v>398064</v>
      </c>
      <c r="D140" s="313" t="n">
        <v>7125</v>
      </c>
      <c r="E140" s="313" t="n">
        <v>12514</v>
      </c>
      <c r="F140" s="313" t="n">
        <v>16656</v>
      </c>
      <c r="G140" s="313" t="n">
        <v>20453</v>
      </c>
      <c r="H140" s="313" t="n">
        <v>14359</v>
      </c>
      <c r="I140" s="313" t="n">
        <v>18887</v>
      </c>
      <c r="J140" s="313" t="n">
        <v>57358</v>
      </c>
      <c r="K140" s="313" t="n">
        <v>15926</v>
      </c>
      <c r="L140" s="312" t="n">
        <f aca="false">SUM(B140:K140)</f>
        <v>8072853</v>
      </c>
    </row>
    <row r="141" customFormat="false" ht="12" hidden="false" customHeight="false" outlineLevel="0" collapsed="false">
      <c r="A141" s="309" t="n">
        <v>2018</v>
      </c>
      <c r="B141" s="313" t="n">
        <v>7660573</v>
      </c>
      <c r="C141" s="313" t="n">
        <v>453911</v>
      </c>
      <c r="D141" s="313" t="n">
        <v>8524</v>
      </c>
      <c r="E141" s="313" t="n">
        <v>17238</v>
      </c>
      <c r="F141" s="313" t="n">
        <v>19373</v>
      </c>
      <c r="G141" s="313" t="n">
        <v>31438</v>
      </c>
      <c r="H141" s="313" t="n">
        <v>14483</v>
      </c>
      <c r="I141" s="313" t="n">
        <v>16115</v>
      </c>
      <c r="J141" s="313" t="n">
        <v>55702</v>
      </c>
      <c r="K141" s="313" t="n">
        <v>61704</v>
      </c>
      <c r="L141" s="312" t="n">
        <f aca="false">SUM(B141:K141)</f>
        <v>8339061</v>
      </c>
    </row>
    <row r="142" customFormat="false" ht="12" hidden="false" customHeight="false" outlineLevel="0" collapsed="false">
      <c r="A142" s="309" t="n">
        <v>2019</v>
      </c>
      <c r="B142" s="313" t="n">
        <v>7874167</v>
      </c>
      <c r="C142" s="313" t="n">
        <v>412738</v>
      </c>
      <c r="D142" s="313" t="n">
        <v>7846</v>
      </c>
      <c r="E142" s="313" t="n">
        <v>15110</v>
      </c>
      <c r="F142" s="313" t="n">
        <v>19369</v>
      </c>
      <c r="G142" s="313" t="n">
        <v>23894</v>
      </c>
      <c r="H142" s="313" t="n">
        <v>17578</v>
      </c>
      <c r="I142" s="313" t="n">
        <v>16380</v>
      </c>
      <c r="J142" s="313" t="n">
        <v>52942</v>
      </c>
      <c r="K142" s="313" t="n">
        <v>26797</v>
      </c>
      <c r="L142" s="312" t="n">
        <f aca="false">SUM(B142:K142)</f>
        <v>8466821</v>
      </c>
    </row>
    <row r="143" customFormat="false" ht="12" hidden="false" customHeight="false" outlineLevel="0" collapsed="false">
      <c r="A143" s="309" t="n">
        <v>2020</v>
      </c>
      <c r="B143" s="313" t="n">
        <v>3643041</v>
      </c>
      <c r="C143" s="313" t="n">
        <v>387646</v>
      </c>
      <c r="D143" s="313" t="n">
        <v>7791</v>
      </c>
      <c r="E143" s="313" t="n">
        <v>13297</v>
      </c>
      <c r="F143" s="313" t="n">
        <v>17822</v>
      </c>
      <c r="G143" s="313" t="n">
        <v>18417</v>
      </c>
      <c r="H143" s="313" t="n">
        <v>18116</v>
      </c>
      <c r="I143" s="313" t="n">
        <v>12219</v>
      </c>
      <c r="J143" s="313" t="n">
        <v>26127</v>
      </c>
      <c r="K143" s="313" t="n">
        <v>14732</v>
      </c>
      <c r="L143" s="312" t="n">
        <f aca="false">SUM(B143:K143)</f>
        <v>4159208</v>
      </c>
    </row>
    <row r="144" customFormat="false" ht="12" hidden="false" customHeight="false" outlineLevel="0" collapsed="false">
      <c r="A144" s="309" t="n">
        <v>2021</v>
      </c>
      <c r="B144" s="313" t="n">
        <v>4676134</v>
      </c>
      <c r="C144" s="313" t="n">
        <v>182834</v>
      </c>
      <c r="D144" s="313" t="n">
        <v>4259</v>
      </c>
      <c r="E144" s="313" t="n">
        <v>6527</v>
      </c>
      <c r="F144" s="313" t="n">
        <v>11534</v>
      </c>
      <c r="G144" s="313" t="n">
        <v>12219</v>
      </c>
      <c r="H144" s="313" t="n">
        <v>13956</v>
      </c>
      <c r="I144" s="313" t="n">
        <v>5547</v>
      </c>
      <c r="J144" s="313" t="n">
        <v>25582</v>
      </c>
      <c r="K144" s="313" t="n">
        <v>19401</v>
      </c>
      <c r="L144" s="312" t="n">
        <f aca="false">SUM(B144:K144)</f>
        <v>4957993</v>
      </c>
    </row>
    <row r="145" customFormat="false" ht="12" hidden="false" customHeight="false" outlineLevel="0" collapsed="false">
      <c r="A145" s="309" t="n">
        <v>2022</v>
      </c>
      <c r="B145" s="313" t="n">
        <v>7545115</v>
      </c>
      <c r="C145" s="313" t="n">
        <v>493817</v>
      </c>
      <c r="D145" s="313" t="n">
        <v>5872</v>
      </c>
      <c r="E145" s="313" t="n">
        <v>14210</v>
      </c>
      <c r="F145" s="313" t="n">
        <v>24612</v>
      </c>
      <c r="G145" s="313" t="n">
        <v>46038</v>
      </c>
      <c r="H145" s="313" t="n">
        <v>23098</v>
      </c>
      <c r="I145" s="313" t="n">
        <v>12363</v>
      </c>
      <c r="J145" s="313" t="n">
        <v>61287</v>
      </c>
      <c r="K145" s="313" t="n">
        <v>32842</v>
      </c>
      <c r="L145" s="312" t="n">
        <f aca="false">SUM(B145:K145)</f>
        <v>8259254</v>
      </c>
    </row>
    <row r="146" customFormat="false" ht="12" hidden="false" customHeight="false" outlineLevel="0" collapsed="false">
      <c r="A146" s="309" t="n">
        <v>2023</v>
      </c>
      <c r="B146" s="313" t="n">
        <v>7582010</v>
      </c>
      <c r="C146" s="313" t="n">
        <v>378389</v>
      </c>
      <c r="D146" s="313" t="n">
        <v>6410</v>
      </c>
      <c r="E146" s="313" t="n">
        <v>9876</v>
      </c>
      <c r="F146" s="313" t="n">
        <v>23161</v>
      </c>
      <c r="G146" s="313" t="n">
        <v>32104</v>
      </c>
      <c r="H146" s="313" t="n">
        <v>53111</v>
      </c>
      <c r="I146" s="313" t="n">
        <v>17006</v>
      </c>
      <c r="J146" s="313" t="n">
        <v>52286</v>
      </c>
      <c r="K146" s="313" t="n">
        <v>23726</v>
      </c>
      <c r="L146" s="312" t="n">
        <f aca="false">SUM(B146:K146)</f>
        <v>8178079</v>
      </c>
    </row>
  </sheetData>
  <hyperlinks>
    <hyperlink ref="A2" location="Sommaire!A1" display="Retour au menu &quot;Fréquentation et films dans les salles de cinéma&quot;"/>
  </hyperlinks>
  <printOptions headings="false" gridLines="false" gridLinesSet="true" horizontalCentered="false" verticalCentered="false"/>
  <pageMargins left="0.590277777777778" right="0.590277777777778" top="0.590277777777778" bottom="0.59027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&amp;RFréquentation et films dans les salles de cinéma</oddFooter>
  </headerFooter>
  <rowBreaks count="1" manualBreakCount="1">
    <brk id="78" man="true" max="16383" min="0"/>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4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 zeroHeight="false" outlineLevelRow="0" outlineLevelCol="0"/>
  <cols>
    <col collapsed="false" customWidth="true" hidden="false" outlineLevel="0" max="1" min="1" style="269" width="22.86"/>
    <col collapsed="false" customWidth="true" hidden="false" outlineLevel="0" max="4" min="2" style="299" width="14.71"/>
    <col collapsed="false" customWidth="true" hidden="false" outlineLevel="0" max="13" min="5" style="269" width="6.43"/>
    <col collapsed="false" customWidth="true" hidden="false" outlineLevel="0" max="16" min="14" style="269" width="6.57"/>
    <col collapsed="false" customWidth="false" hidden="false" outlineLevel="0" max="17" min="17" style="269" width="11.43"/>
    <col collapsed="false" customWidth="true" hidden="false" outlineLevel="0" max="18" min="18" style="269" width="7.71"/>
    <col collapsed="false" customWidth="false" hidden="false" outlineLevel="0" max="16384" min="19" style="269" width="11.43"/>
  </cols>
  <sheetData>
    <row r="1" s="194" customFormat="true" ht="12.75" hidden="false" customHeight="false" outlineLevel="0" collapsed="false">
      <c r="B1" s="196"/>
      <c r="C1" s="196"/>
      <c r="D1" s="196"/>
      <c r="E1" s="195"/>
      <c r="F1" s="195"/>
      <c r="G1" s="195"/>
      <c r="H1" s="195"/>
      <c r="I1" s="195"/>
      <c r="J1" s="195"/>
      <c r="K1" s="195"/>
    </row>
    <row r="2" s="200" customFormat="true" ht="12.75" hidden="false" customHeight="false" outlineLevel="0" collapsed="false">
      <c r="A2" s="197" t="s">
        <v>26</v>
      </c>
      <c r="B2" s="199"/>
      <c r="C2" s="199"/>
      <c r="D2" s="199"/>
      <c r="E2" s="198"/>
      <c r="F2" s="198"/>
      <c r="G2" s="198"/>
      <c r="H2" s="198"/>
      <c r="I2" s="198"/>
      <c r="J2" s="198"/>
      <c r="K2" s="198"/>
    </row>
    <row r="3" s="194" customFormat="true" ht="12.75" hidden="false" customHeight="false" outlineLevel="0" collapsed="false">
      <c r="B3" s="196"/>
      <c r="C3" s="196"/>
      <c r="D3" s="196"/>
      <c r="E3" s="195"/>
      <c r="F3" s="195"/>
      <c r="G3" s="195"/>
      <c r="H3" s="195"/>
      <c r="I3" s="195"/>
      <c r="J3" s="195"/>
      <c r="K3" s="195"/>
    </row>
    <row r="4" s="194" customFormat="true" ht="12.75" hidden="false" customHeight="false" outlineLevel="0" collapsed="false">
      <c r="B4" s="196"/>
      <c r="C4" s="196"/>
      <c r="D4" s="196"/>
      <c r="E4" s="195"/>
      <c r="F4" s="195"/>
      <c r="G4" s="195"/>
      <c r="H4" s="195"/>
      <c r="I4" s="195"/>
      <c r="J4" s="195"/>
      <c r="K4" s="195"/>
    </row>
    <row r="5" s="194" customFormat="true" ht="12.75" hidden="false" customHeight="false" outlineLevel="0" collapsed="false">
      <c r="A5" s="300" t="s">
        <v>19</v>
      </c>
      <c r="B5" s="301"/>
      <c r="C5" s="301"/>
      <c r="D5" s="301"/>
    </row>
    <row r="6" customFormat="false" ht="3" hidden="false" customHeight="true" outlineLevel="0" collapsed="false"/>
    <row r="7" s="331" customFormat="true" ht="12" hidden="false" customHeight="false" outlineLevel="0" collapsed="false">
      <c r="A7" s="315" t="s">
        <v>142</v>
      </c>
      <c r="B7" s="316" t="s">
        <v>209</v>
      </c>
      <c r="C7" s="316" t="s">
        <v>210</v>
      </c>
      <c r="D7" s="316" t="s">
        <v>42</v>
      </c>
    </row>
    <row r="8" s="276" customFormat="true" ht="12" hidden="false" customHeight="false" outlineLevel="0" collapsed="false">
      <c r="A8" s="207" t="n">
        <v>1992</v>
      </c>
      <c r="B8" s="211" t="n">
        <v>2200</v>
      </c>
      <c r="C8" s="211" t="n">
        <v>1752</v>
      </c>
      <c r="D8" s="304" t="n">
        <f aca="false">SUM(B8:C8)</f>
        <v>3952</v>
      </c>
      <c r="F8" s="238"/>
    </row>
    <row r="9" s="276" customFormat="true" ht="12" hidden="false" customHeight="false" outlineLevel="0" collapsed="false">
      <c r="A9" s="207" t="n">
        <v>1993</v>
      </c>
      <c r="B9" s="211" t="n">
        <v>2288</v>
      </c>
      <c r="C9" s="211" t="n">
        <v>1778</v>
      </c>
      <c r="D9" s="304" t="n">
        <f aca="false">SUM(B9:C9)</f>
        <v>4066</v>
      </c>
      <c r="F9" s="238"/>
    </row>
    <row r="10" s="276" customFormat="true" ht="12" hidden="false" customHeight="false" outlineLevel="0" collapsed="false">
      <c r="A10" s="207" t="n">
        <v>1994</v>
      </c>
      <c r="B10" s="211" t="n">
        <v>2377</v>
      </c>
      <c r="C10" s="211" t="n">
        <v>1814</v>
      </c>
      <c r="D10" s="304" t="n">
        <f aca="false">SUM(B10:C10)</f>
        <v>4191</v>
      </c>
      <c r="F10" s="238"/>
    </row>
    <row r="11" customFormat="false" ht="12" hidden="false" customHeight="false" outlineLevel="0" collapsed="false">
      <c r="A11" s="207" t="n">
        <v>1995</v>
      </c>
      <c r="B11" s="211" t="n">
        <v>2464</v>
      </c>
      <c r="C11" s="211" t="n">
        <v>1469</v>
      </c>
      <c r="D11" s="304" t="n">
        <f aca="false">SUM(B11:C11)</f>
        <v>3933</v>
      </c>
      <c r="F11" s="238"/>
    </row>
    <row r="12" s="276" customFormat="true" ht="12" hidden="false" customHeight="false" outlineLevel="0" collapsed="false">
      <c r="A12" s="207" t="n">
        <v>1996</v>
      </c>
      <c r="B12" s="211" t="n">
        <v>2412</v>
      </c>
      <c r="C12" s="211" t="n">
        <v>1360</v>
      </c>
      <c r="D12" s="304" t="n">
        <f aca="false">SUM(B12:C12)</f>
        <v>3772</v>
      </c>
      <c r="F12" s="238"/>
    </row>
    <row r="13" s="276" customFormat="true" ht="12" hidden="false" customHeight="false" outlineLevel="0" collapsed="false">
      <c r="A13" s="207" t="n">
        <v>1997</v>
      </c>
      <c r="B13" s="211" t="n">
        <v>2599</v>
      </c>
      <c r="C13" s="211" t="n">
        <v>1511</v>
      </c>
      <c r="D13" s="304" t="n">
        <f aca="false">SUM(B13:C13)</f>
        <v>4110</v>
      </c>
      <c r="F13" s="238"/>
    </row>
    <row r="14" s="276" customFormat="true" ht="12" hidden="false" customHeight="false" outlineLevel="0" collapsed="false">
      <c r="A14" s="207" t="n">
        <v>1998</v>
      </c>
      <c r="B14" s="211" t="n">
        <v>2580</v>
      </c>
      <c r="C14" s="211" t="n">
        <v>1373</v>
      </c>
      <c r="D14" s="304" t="n">
        <f aca="false">SUM(B14:C14)</f>
        <v>3953</v>
      </c>
      <c r="F14" s="238"/>
    </row>
    <row r="15" s="276" customFormat="true" ht="12" hidden="false" customHeight="false" outlineLevel="0" collapsed="false">
      <c r="A15" s="207" t="n">
        <v>1999</v>
      </c>
      <c r="B15" s="211" t="n">
        <v>2673</v>
      </c>
      <c r="C15" s="211" t="n">
        <v>1475</v>
      </c>
      <c r="D15" s="304" t="n">
        <f aca="false">SUM(B15:C15)</f>
        <v>4148</v>
      </c>
      <c r="F15" s="238"/>
    </row>
    <row r="16" customFormat="false" ht="12" hidden="false" customHeight="false" outlineLevel="0" collapsed="false">
      <c r="A16" s="207" t="n">
        <v>2000</v>
      </c>
      <c r="B16" s="211" t="n">
        <v>2870</v>
      </c>
      <c r="C16" s="211" t="n">
        <v>1503</v>
      </c>
      <c r="D16" s="304" t="n">
        <f aca="false">SUM(B16:C16)</f>
        <v>4373</v>
      </c>
      <c r="F16" s="238"/>
    </row>
    <row r="17" s="276" customFormat="true" ht="12" hidden="false" customHeight="false" outlineLevel="0" collapsed="false">
      <c r="A17" s="207" t="n">
        <v>2001</v>
      </c>
      <c r="B17" s="211" t="n">
        <v>3035</v>
      </c>
      <c r="C17" s="211" t="n">
        <v>1414</v>
      </c>
      <c r="D17" s="304" t="n">
        <f aca="false">SUM(B17:C17)</f>
        <v>4449</v>
      </c>
      <c r="F17" s="238"/>
    </row>
    <row r="18" s="276" customFormat="true" ht="12" hidden="false" customHeight="false" outlineLevel="0" collapsed="false">
      <c r="A18" s="207" t="n">
        <v>2002</v>
      </c>
      <c r="B18" s="211" t="n">
        <v>3009</v>
      </c>
      <c r="C18" s="211" t="n">
        <v>1437</v>
      </c>
      <c r="D18" s="304" t="n">
        <f aca="false">SUM(B18:C18)</f>
        <v>4446</v>
      </c>
      <c r="F18" s="238"/>
    </row>
    <row r="19" s="276" customFormat="true" ht="12" hidden="false" customHeight="false" outlineLevel="0" collapsed="false">
      <c r="A19" s="207" t="n">
        <v>2003</v>
      </c>
      <c r="B19" s="211" t="n">
        <v>3167</v>
      </c>
      <c r="C19" s="211" t="n">
        <v>1319</v>
      </c>
      <c r="D19" s="304" t="n">
        <f aca="false">SUM(B19:C19)</f>
        <v>4486</v>
      </c>
      <c r="F19" s="238"/>
    </row>
    <row r="20" s="276" customFormat="true" ht="12" hidden="false" customHeight="false" outlineLevel="0" collapsed="false">
      <c r="A20" s="207" t="n">
        <v>2004</v>
      </c>
      <c r="B20" s="211" t="n">
        <v>3246</v>
      </c>
      <c r="C20" s="211" t="n">
        <v>1354</v>
      </c>
      <c r="D20" s="304" t="n">
        <f aca="false">SUM(B20:C20)</f>
        <v>4600</v>
      </c>
      <c r="F20" s="238"/>
    </row>
    <row r="21" customFormat="false" ht="12" hidden="false" customHeight="false" outlineLevel="0" collapsed="false">
      <c r="A21" s="207" t="n">
        <v>2005</v>
      </c>
      <c r="B21" s="211" t="n">
        <v>3264</v>
      </c>
      <c r="C21" s="211" t="n">
        <v>1269</v>
      </c>
      <c r="D21" s="304" t="n">
        <f aca="false">SUM(B21:C21)</f>
        <v>4533</v>
      </c>
      <c r="F21" s="238"/>
    </row>
    <row r="22" s="276" customFormat="true" ht="12" hidden="false" customHeight="false" outlineLevel="0" collapsed="false">
      <c r="A22" s="236" t="n">
        <v>2006</v>
      </c>
      <c r="B22" s="305" t="n">
        <v>3621</v>
      </c>
      <c r="C22" s="305" t="n">
        <v>1337</v>
      </c>
      <c r="D22" s="304" t="n">
        <f aca="false">SUM(B22:C22)</f>
        <v>4958</v>
      </c>
      <c r="F22" s="238"/>
    </row>
    <row r="23" s="276" customFormat="true" ht="12" hidden="false" customHeight="false" outlineLevel="0" collapsed="false">
      <c r="A23" s="236" t="n">
        <v>2007</v>
      </c>
      <c r="B23" s="305" t="n">
        <v>3650</v>
      </c>
      <c r="C23" s="305" t="n">
        <v>1493</v>
      </c>
      <c r="D23" s="304" t="n">
        <f aca="false">SUM(B23:C23)</f>
        <v>5143</v>
      </c>
      <c r="F23" s="238"/>
    </row>
    <row r="24" s="276" customFormat="true" ht="12" hidden="false" customHeight="false" outlineLevel="0" collapsed="false">
      <c r="A24" s="236" t="n">
        <v>2008</v>
      </c>
      <c r="B24" s="305" t="n">
        <v>3672</v>
      </c>
      <c r="C24" s="305" t="n">
        <v>1550</v>
      </c>
      <c r="D24" s="304" t="n">
        <f aca="false">SUM(B24:C24)</f>
        <v>5222</v>
      </c>
      <c r="F24" s="238"/>
    </row>
    <row r="25" s="276" customFormat="true" ht="12" hidden="false" customHeight="false" outlineLevel="0" collapsed="false">
      <c r="A25" s="236" t="n">
        <v>2009</v>
      </c>
      <c r="B25" s="305" t="n">
        <v>3857</v>
      </c>
      <c r="C25" s="305" t="n">
        <v>1841</v>
      </c>
      <c r="D25" s="304" t="n">
        <f aca="false">SUM(B25:C25)</f>
        <v>5698</v>
      </c>
      <c r="F25" s="238"/>
    </row>
    <row r="26" s="217" customFormat="true" ht="12" hidden="false" customHeight="false" outlineLevel="0" collapsed="false">
      <c r="A26" s="236" t="n">
        <v>2010</v>
      </c>
      <c r="B26" s="305" t="n">
        <v>4053</v>
      </c>
      <c r="C26" s="305" t="n">
        <v>1897</v>
      </c>
      <c r="D26" s="304" t="n">
        <f aca="false">SUM(B26:C26)</f>
        <v>5950</v>
      </c>
      <c r="F26" s="238"/>
    </row>
    <row r="27" customFormat="false" ht="12" hidden="false" customHeight="false" outlineLevel="0" collapsed="false">
      <c r="A27" s="236" t="n">
        <v>2011</v>
      </c>
      <c r="B27" s="305" t="n">
        <v>4214</v>
      </c>
      <c r="C27" s="305" t="n">
        <v>2190</v>
      </c>
      <c r="D27" s="304" t="n">
        <f aca="false">SUM(B27:C27)</f>
        <v>6404</v>
      </c>
      <c r="F27" s="238"/>
    </row>
    <row r="28" customFormat="false" ht="12" hidden="false" customHeight="false" outlineLevel="0" collapsed="false">
      <c r="A28" s="236" t="n">
        <v>2012</v>
      </c>
      <c r="B28" s="305" t="n">
        <v>4285</v>
      </c>
      <c r="C28" s="305" t="n">
        <v>2376</v>
      </c>
      <c r="D28" s="304" t="n">
        <f aca="false">SUM(B28:C28)</f>
        <v>6661</v>
      </c>
      <c r="F28" s="238"/>
    </row>
    <row r="29" customFormat="false" ht="12" hidden="false" customHeight="false" outlineLevel="0" collapsed="false">
      <c r="A29" s="236" t="n">
        <v>2013</v>
      </c>
      <c r="B29" s="305" t="n">
        <v>4270</v>
      </c>
      <c r="C29" s="305" t="n">
        <v>2587</v>
      </c>
      <c r="D29" s="304" t="n">
        <f aca="false">SUM(B29:C29)</f>
        <v>6857</v>
      </c>
      <c r="F29" s="238"/>
    </row>
    <row r="30" customFormat="false" ht="12" hidden="false" customHeight="false" outlineLevel="0" collapsed="false">
      <c r="A30" s="236" t="n">
        <v>2014</v>
      </c>
      <c r="B30" s="305" t="n">
        <v>4361</v>
      </c>
      <c r="C30" s="305" t="n">
        <v>2700</v>
      </c>
      <c r="D30" s="304" t="n">
        <f aca="false">SUM(B30:C30)</f>
        <v>7061</v>
      </c>
      <c r="F30" s="238"/>
    </row>
    <row r="31" customFormat="false" ht="12" hidden="false" customHeight="false" outlineLevel="0" collapsed="false">
      <c r="A31" s="236" t="n">
        <v>2015</v>
      </c>
      <c r="B31" s="305" t="n">
        <v>4455</v>
      </c>
      <c r="C31" s="305" t="n">
        <v>2945</v>
      </c>
      <c r="D31" s="304" t="n">
        <f aca="false">SUM(B31:C31)</f>
        <v>7400</v>
      </c>
      <c r="F31" s="238"/>
    </row>
    <row r="32" customFormat="false" ht="12" hidden="false" customHeight="false" outlineLevel="0" collapsed="false">
      <c r="A32" s="236" t="n">
        <v>2016</v>
      </c>
      <c r="B32" s="305" t="n">
        <v>4643</v>
      </c>
      <c r="C32" s="305" t="n">
        <v>3159</v>
      </c>
      <c r="D32" s="304" t="n">
        <f aca="false">SUM(B32:C32)</f>
        <v>7802</v>
      </c>
      <c r="F32" s="238"/>
    </row>
    <row r="33" customFormat="false" ht="12" hidden="false" customHeight="false" outlineLevel="0" collapsed="false">
      <c r="A33" s="236" t="n">
        <v>2017</v>
      </c>
      <c r="B33" s="305" t="n">
        <v>4698</v>
      </c>
      <c r="C33" s="305" t="n">
        <v>3234</v>
      </c>
      <c r="D33" s="304" t="n">
        <f aca="false">SUM(B33:C33)</f>
        <v>7932</v>
      </c>
      <c r="F33" s="238"/>
    </row>
    <row r="34" customFormat="false" ht="12" hidden="false" customHeight="false" outlineLevel="0" collapsed="false">
      <c r="A34" s="236" t="n">
        <v>2018</v>
      </c>
      <c r="B34" s="305" t="n">
        <v>4712</v>
      </c>
      <c r="C34" s="305" t="n">
        <v>3401</v>
      </c>
      <c r="D34" s="304" t="n">
        <f aca="false">SUM(B34:C34)</f>
        <v>8113</v>
      </c>
      <c r="F34" s="238"/>
    </row>
    <row r="35" customFormat="false" ht="12" hidden="false" customHeight="false" outlineLevel="0" collapsed="false">
      <c r="A35" s="236" t="n">
        <v>2019</v>
      </c>
      <c r="B35" s="305" t="n">
        <v>4785</v>
      </c>
      <c r="C35" s="305" t="n">
        <v>3422</v>
      </c>
      <c r="D35" s="304" t="n">
        <f aca="false">SUM(B35:C35)</f>
        <v>8207</v>
      </c>
      <c r="F35" s="238"/>
    </row>
    <row r="36" customFormat="false" ht="12" hidden="false" customHeight="false" outlineLevel="0" collapsed="false">
      <c r="A36" s="236" t="n">
        <v>2020</v>
      </c>
      <c r="B36" s="305" t="n">
        <v>3601</v>
      </c>
      <c r="C36" s="305" t="n">
        <v>2139</v>
      </c>
      <c r="D36" s="304" t="n">
        <f aca="false">SUM(B36:C36)</f>
        <v>5740</v>
      </c>
      <c r="F36" s="238"/>
    </row>
    <row r="37" customFormat="false" ht="12" hidden="false" customHeight="false" outlineLevel="0" collapsed="false">
      <c r="A37" s="236" t="n">
        <v>2021</v>
      </c>
      <c r="B37" s="305" t="n">
        <v>3653</v>
      </c>
      <c r="C37" s="305" t="n">
        <v>2537</v>
      </c>
      <c r="D37" s="304" t="n">
        <f aca="false">SUM(B37:C37)</f>
        <v>6190</v>
      </c>
      <c r="F37" s="238"/>
    </row>
    <row r="38" customFormat="false" ht="12" hidden="false" customHeight="false" outlineLevel="0" collapsed="false">
      <c r="A38" s="236" t="n">
        <v>2022</v>
      </c>
      <c r="B38" s="305" t="n">
        <v>4919</v>
      </c>
      <c r="C38" s="305" t="n">
        <v>3671</v>
      </c>
      <c r="D38" s="304" t="n">
        <f aca="false">SUM(B38:C38)</f>
        <v>8590</v>
      </c>
      <c r="F38" s="238"/>
    </row>
    <row r="39" customFormat="false" ht="12" hidden="false" customHeight="false" outlineLevel="0" collapsed="false">
      <c r="A39" s="236" t="n">
        <v>2023</v>
      </c>
      <c r="B39" s="305" t="n">
        <v>5160</v>
      </c>
      <c r="C39" s="305" t="n">
        <v>4141</v>
      </c>
      <c r="D39" s="304" t="n">
        <f aca="false">SUM(B39:C39)</f>
        <v>9301</v>
      </c>
      <c r="F39" s="238"/>
    </row>
    <row r="42" customFormat="false" ht="12" hidden="false" customHeight="false" outlineLevel="0" collapsed="false">
      <c r="A42" s="315" t="s">
        <v>147</v>
      </c>
      <c r="B42" s="316" t="s">
        <v>209</v>
      </c>
      <c r="C42" s="316" t="s">
        <v>210</v>
      </c>
      <c r="D42" s="316" t="s">
        <v>42</v>
      </c>
    </row>
    <row r="43" customFormat="false" ht="12" hidden="false" customHeight="false" outlineLevel="0" collapsed="false">
      <c r="A43" s="207" t="n">
        <v>1992</v>
      </c>
      <c r="B43" s="307" t="n">
        <v>36379760</v>
      </c>
      <c r="C43" s="307" t="n">
        <v>79615295</v>
      </c>
      <c r="D43" s="308" t="n">
        <f aca="false">SUM(B43:C43)</f>
        <v>115995055</v>
      </c>
    </row>
    <row r="44" customFormat="false" ht="12" hidden="false" customHeight="false" outlineLevel="0" collapsed="false">
      <c r="A44" s="207" t="n">
        <v>1993</v>
      </c>
      <c r="B44" s="307" t="n">
        <v>40997297</v>
      </c>
      <c r="C44" s="307" t="n">
        <v>91726443</v>
      </c>
      <c r="D44" s="308" t="n">
        <f aca="false">SUM(B44:C44)</f>
        <v>132723740</v>
      </c>
    </row>
    <row r="45" customFormat="false" ht="12" hidden="false" customHeight="false" outlineLevel="0" collapsed="false">
      <c r="A45" s="207" t="n">
        <v>1994</v>
      </c>
      <c r="B45" s="307" t="n">
        <v>44339356</v>
      </c>
      <c r="C45" s="307" t="n">
        <v>80079436</v>
      </c>
      <c r="D45" s="308" t="n">
        <f aca="false">SUM(B45:C45)</f>
        <v>124418792</v>
      </c>
    </row>
    <row r="46" customFormat="false" ht="12" hidden="false" customHeight="false" outlineLevel="0" collapsed="false">
      <c r="A46" s="207" t="n">
        <v>1995</v>
      </c>
      <c r="B46" s="307" t="n">
        <v>38157652</v>
      </c>
      <c r="C46" s="307" t="n">
        <v>92077823</v>
      </c>
      <c r="D46" s="308" t="n">
        <f aca="false">SUM(B46:C46)</f>
        <v>130235475</v>
      </c>
    </row>
    <row r="47" customFormat="false" ht="12" hidden="false" customHeight="false" outlineLevel="0" collapsed="false">
      <c r="A47" s="207" t="n">
        <v>1996</v>
      </c>
      <c r="B47" s="307" t="n">
        <v>40906190</v>
      </c>
      <c r="C47" s="307" t="n">
        <v>95834395</v>
      </c>
      <c r="D47" s="308" t="n">
        <f aca="false">SUM(B47:C47)</f>
        <v>136740585</v>
      </c>
    </row>
    <row r="48" customFormat="false" ht="12" hidden="false" customHeight="false" outlineLevel="0" collapsed="false">
      <c r="A48" s="207" t="n">
        <v>1997</v>
      </c>
      <c r="B48" s="307" t="n">
        <v>40629434</v>
      </c>
      <c r="C48" s="307" t="n">
        <v>108629599</v>
      </c>
      <c r="D48" s="308" t="n">
        <f aca="false">SUM(B48:C48)</f>
        <v>149259033</v>
      </c>
    </row>
    <row r="49" customFormat="false" ht="12" hidden="false" customHeight="false" outlineLevel="0" collapsed="false">
      <c r="A49" s="207" t="n">
        <v>1998</v>
      </c>
      <c r="B49" s="307" t="n">
        <v>37894234</v>
      </c>
      <c r="C49" s="307" t="n">
        <v>132708393</v>
      </c>
      <c r="D49" s="308" t="n">
        <f aca="false">SUM(B49:C49)</f>
        <v>170602627</v>
      </c>
    </row>
    <row r="50" customFormat="false" ht="12" hidden="false" customHeight="false" outlineLevel="0" collapsed="false">
      <c r="A50" s="207" t="n">
        <v>1999</v>
      </c>
      <c r="B50" s="307" t="n">
        <v>39286997</v>
      </c>
      <c r="C50" s="307" t="n">
        <v>114321171</v>
      </c>
      <c r="D50" s="308" t="n">
        <f aca="false">SUM(B50:C50)</f>
        <v>153608168</v>
      </c>
    </row>
    <row r="51" customFormat="false" ht="12" hidden="false" customHeight="false" outlineLevel="0" collapsed="false">
      <c r="A51" s="207" t="n">
        <v>2000</v>
      </c>
      <c r="B51" s="307" t="n">
        <v>48321228</v>
      </c>
      <c r="C51" s="307" t="n">
        <v>117436286</v>
      </c>
      <c r="D51" s="308" t="n">
        <f aca="false">SUM(B51:C51)</f>
        <v>165757514</v>
      </c>
    </row>
    <row r="52" customFormat="false" ht="12" hidden="false" customHeight="false" outlineLevel="0" collapsed="false">
      <c r="A52" s="207" t="n">
        <v>2001</v>
      </c>
      <c r="B52" s="307" t="n">
        <v>52402057</v>
      </c>
      <c r="C52" s="307" t="n">
        <v>135052277</v>
      </c>
      <c r="D52" s="308" t="n">
        <f aca="false">SUM(B52:C52)</f>
        <v>187454334</v>
      </c>
    </row>
    <row r="53" customFormat="false" ht="12" hidden="false" customHeight="false" outlineLevel="0" collapsed="false">
      <c r="A53" s="207" t="n">
        <v>2002</v>
      </c>
      <c r="B53" s="307" t="n">
        <v>46820624</v>
      </c>
      <c r="C53" s="307" t="n">
        <v>137589018</v>
      </c>
      <c r="D53" s="308" t="n">
        <f aca="false">SUM(B53:C53)</f>
        <v>184409642</v>
      </c>
    </row>
    <row r="54" customFormat="false" ht="12" hidden="false" customHeight="false" outlineLevel="0" collapsed="false">
      <c r="A54" s="207" t="n">
        <v>2003</v>
      </c>
      <c r="B54" s="307" t="n">
        <v>43538379</v>
      </c>
      <c r="C54" s="307" t="n">
        <v>129918891</v>
      </c>
      <c r="D54" s="308" t="n">
        <f aca="false">SUM(B54:C54)</f>
        <v>173457270</v>
      </c>
    </row>
    <row r="55" customFormat="false" ht="12" hidden="false" customHeight="false" outlineLevel="0" collapsed="false">
      <c r="A55" s="207" t="n">
        <v>2004</v>
      </c>
      <c r="B55" s="307" t="n">
        <v>47381327</v>
      </c>
      <c r="C55" s="307" t="n">
        <v>147174698</v>
      </c>
      <c r="D55" s="308" t="n">
        <f aca="false">SUM(B55:C55)</f>
        <v>194556025</v>
      </c>
    </row>
    <row r="56" customFormat="false" ht="12" hidden="false" customHeight="false" outlineLevel="0" collapsed="false">
      <c r="A56" s="207" t="n">
        <v>2005</v>
      </c>
      <c r="B56" s="307" t="n">
        <v>60621125</v>
      </c>
      <c r="C56" s="307" t="n">
        <v>113815181</v>
      </c>
      <c r="D56" s="308" t="n">
        <f aca="false">SUM(B56:C56)</f>
        <v>174436306</v>
      </c>
    </row>
    <row r="57" customFormat="false" ht="12" hidden="false" customHeight="false" outlineLevel="0" collapsed="false">
      <c r="A57" s="309" t="n">
        <v>2006</v>
      </c>
      <c r="B57" s="310" t="n">
        <v>48089304</v>
      </c>
      <c r="C57" s="310" t="n">
        <v>139432454</v>
      </c>
      <c r="D57" s="308" t="n">
        <f aca="false">SUM(B57:C57)</f>
        <v>187521758</v>
      </c>
    </row>
    <row r="58" customFormat="false" ht="12" hidden="false" customHeight="false" outlineLevel="0" collapsed="false">
      <c r="A58" s="309" t="n">
        <v>2007</v>
      </c>
      <c r="B58" s="310" t="n">
        <v>33950247</v>
      </c>
      <c r="C58" s="310" t="n">
        <v>142883739</v>
      </c>
      <c r="D58" s="308" t="n">
        <f aca="false">SUM(B58:C58)</f>
        <v>176833986</v>
      </c>
    </row>
    <row r="59" customFormat="false" ht="12" hidden="false" customHeight="false" outlineLevel="0" collapsed="false">
      <c r="A59" s="309" t="n">
        <v>2008</v>
      </c>
      <c r="B59" s="310" t="n">
        <v>40291599</v>
      </c>
      <c r="C59" s="310" t="n">
        <v>148228761</v>
      </c>
      <c r="D59" s="308" t="n">
        <f aca="false">SUM(B59:C59)</f>
        <v>188520360</v>
      </c>
    </row>
    <row r="60" customFormat="false" ht="12" hidden="false" customHeight="false" outlineLevel="0" collapsed="false">
      <c r="A60" s="309" t="n">
        <v>2009</v>
      </c>
      <c r="B60" s="310" t="n">
        <v>55635190</v>
      </c>
      <c r="C60" s="310" t="n">
        <v>144073939</v>
      </c>
      <c r="D60" s="308" t="n">
        <f aca="false">SUM(B60:C60)</f>
        <v>199709129</v>
      </c>
    </row>
    <row r="61" customFormat="false" ht="12" hidden="false" customHeight="false" outlineLevel="0" collapsed="false">
      <c r="A61" s="309" t="n">
        <v>2010</v>
      </c>
      <c r="B61" s="310" t="n">
        <v>54429718</v>
      </c>
      <c r="C61" s="310" t="n">
        <v>150678539</v>
      </c>
      <c r="D61" s="308" t="n">
        <f aca="false">SUM(B61:C61)</f>
        <v>205108257</v>
      </c>
    </row>
    <row r="62" customFormat="false" ht="12" hidden="false" customHeight="false" outlineLevel="0" collapsed="false">
      <c r="A62" s="309" t="n">
        <v>2011</v>
      </c>
      <c r="B62" s="310" t="n">
        <v>52777488</v>
      </c>
      <c r="C62" s="310" t="n">
        <v>161951080</v>
      </c>
      <c r="D62" s="308" t="n">
        <f aca="false">SUM(B62:C62)</f>
        <v>214728568</v>
      </c>
    </row>
    <row r="63" customFormat="false" ht="12" hidden="false" customHeight="false" outlineLevel="0" collapsed="false">
      <c r="A63" s="309" t="n">
        <v>2012</v>
      </c>
      <c r="B63" s="310" t="n">
        <v>44965336</v>
      </c>
      <c r="C63" s="310" t="n">
        <v>156092039</v>
      </c>
      <c r="D63" s="308" t="n">
        <f aca="false">SUM(B63:C63)</f>
        <v>201057375</v>
      </c>
    </row>
    <row r="64" customFormat="false" ht="12" hidden="false" customHeight="false" outlineLevel="0" collapsed="false">
      <c r="A64" s="309" t="n">
        <v>2013</v>
      </c>
      <c r="B64" s="310" t="n">
        <v>50448662</v>
      </c>
      <c r="C64" s="310" t="n">
        <v>140615072</v>
      </c>
      <c r="D64" s="308" t="n">
        <f aca="false">SUM(B64:C64)</f>
        <v>191063734</v>
      </c>
    </row>
    <row r="65" customFormat="false" ht="12" hidden="false" customHeight="false" outlineLevel="0" collapsed="false">
      <c r="A65" s="309" t="n">
        <v>2014</v>
      </c>
      <c r="B65" s="310" t="n">
        <v>44110734</v>
      </c>
      <c r="C65" s="310" t="n">
        <v>161575183</v>
      </c>
      <c r="D65" s="308" t="n">
        <f aca="false">SUM(B65:C65)</f>
        <v>205685917</v>
      </c>
    </row>
    <row r="66" customFormat="false" ht="12" hidden="false" customHeight="false" outlineLevel="0" collapsed="false">
      <c r="A66" s="309" t="n">
        <v>2015</v>
      </c>
      <c r="B66" s="310" t="n">
        <v>41520194</v>
      </c>
      <c r="C66" s="310" t="n">
        <v>160723926</v>
      </c>
      <c r="D66" s="308" t="n">
        <f aca="false">SUM(B66:C66)</f>
        <v>202244120</v>
      </c>
    </row>
    <row r="67" customFormat="false" ht="12" hidden="false" customHeight="false" outlineLevel="0" collapsed="false">
      <c r="A67" s="309" t="n">
        <v>2016</v>
      </c>
      <c r="B67" s="310" t="n">
        <v>48144884</v>
      </c>
      <c r="C67" s="310" t="n">
        <v>161575397</v>
      </c>
      <c r="D67" s="308" t="n">
        <f aca="false">SUM(B67:C67)</f>
        <v>209720281</v>
      </c>
    </row>
    <row r="68" customFormat="false" ht="12" hidden="false" customHeight="false" outlineLevel="0" collapsed="false">
      <c r="A68" s="309" t="n">
        <v>2017</v>
      </c>
      <c r="B68" s="310" t="n">
        <v>42218659</v>
      </c>
      <c r="C68" s="310" t="n">
        <v>163650991</v>
      </c>
      <c r="D68" s="308" t="n">
        <f aca="false">SUM(B68:C68)</f>
        <v>205869650</v>
      </c>
    </row>
    <row r="69" customFormat="false" ht="12" hidden="false" customHeight="false" outlineLevel="0" collapsed="false">
      <c r="A69" s="309" t="n">
        <v>2018</v>
      </c>
      <c r="B69" s="310" t="n">
        <v>43584192</v>
      </c>
      <c r="C69" s="310" t="n">
        <v>153604633</v>
      </c>
      <c r="D69" s="308" t="n">
        <f aca="false">SUM(B69:C69)</f>
        <v>197188825</v>
      </c>
    </row>
    <row r="70" customFormat="false" ht="12" hidden="false" customHeight="false" outlineLevel="0" collapsed="false">
      <c r="A70" s="309" t="n">
        <v>2019</v>
      </c>
      <c r="B70" s="310" t="n">
        <v>59380840</v>
      </c>
      <c r="C70" s="310" t="n">
        <v>149977554</v>
      </c>
      <c r="D70" s="308" t="n">
        <f aca="false">SUM(B70:C70)</f>
        <v>209358394</v>
      </c>
    </row>
    <row r="71" customFormat="false" ht="12" hidden="false" customHeight="false" outlineLevel="0" collapsed="false">
      <c r="A71" s="309" t="n">
        <v>2020</v>
      </c>
      <c r="B71" s="310" t="n">
        <v>21665004</v>
      </c>
      <c r="C71" s="310" t="n">
        <v>42097939</v>
      </c>
      <c r="D71" s="308" t="n">
        <f aca="false">SUM(B71:C71)</f>
        <v>63762943</v>
      </c>
    </row>
    <row r="72" customFormat="false" ht="12" hidden="false" customHeight="false" outlineLevel="0" collapsed="false">
      <c r="A72" s="309" t="n">
        <v>2021</v>
      </c>
      <c r="B72" s="310" t="n">
        <v>23020934</v>
      </c>
      <c r="C72" s="310" t="n">
        <v>70691235</v>
      </c>
      <c r="D72" s="308" t="n">
        <f aca="false">SUM(B72:C72)</f>
        <v>93712169</v>
      </c>
    </row>
    <row r="73" customFormat="false" ht="12" hidden="false" customHeight="false" outlineLevel="0" collapsed="false">
      <c r="A73" s="309" t="n">
        <v>2022</v>
      </c>
      <c r="B73" s="310" t="n">
        <v>32343112</v>
      </c>
      <c r="C73" s="310" t="n">
        <v>116198906</v>
      </c>
      <c r="D73" s="308" t="n">
        <f aca="false">SUM(B73:C73)</f>
        <v>148542018</v>
      </c>
    </row>
    <row r="74" customFormat="false" ht="12" hidden="false" customHeight="false" outlineLevel="0" collapsed="false">
      <c r="A74" s="309" t="n">
        <v>2023</v>
      </c>
      <c r="B74" s="310" t="n">
        <v>49215993</v>
      </c>
      <c r="C74" s="310" t="n">
        <v>127190932</v>
      </c>
      <c r="D74" s="308" t="n">
        <f aca="false">SUM(B74:C74)</f>
        <v>176406925</v>
      </c>
    </row>
    <row r="77" customFormat="false" ht="12" hidden="false" customHeight="false" outlineLevel="0" collapsed="false">
      <c r="A77" s="315" t="s">
        <v>190</v>
      </c>
      <c r="B77" s="316" t="s">
        <v>209</v>
      </c>
      <c r="C77" s="316" t="s">
        <v>210</v>
      </c>
      <c r="D77" s="316" t="s">
        <v>42</v>
      </c>
    </row>
    <row r="78" customFormat="false" ht="12" hidden="false" customHeight="false" outlineLevel="0" collapsed="false">
      <c r="A78" s="207" t="n">
        <v>1992</v>
      </c>
      <c r="B78" s="307" t="n">
        <v>183646131.64</v>
      </c>
      <c r="C78" s="307" t="n">
        <v>417177550.38</v>
      </c>
      <c r="D78" s="308" t="n">
        <f aca="false">SUM(B78:C78)</f>
        <v>600823682.02</v>
      </c>
    </row>
    <row r="79" customFormat="false" ht="12" hidden="false" customHeight="false" outlineLevel="0" collapsed="false">
      <c r="A79" s="207" t="n">
        <v>1993</v>
      </c>
      <c r="B79" s="307" t="n">
        <v>205658301.86</v>
      </c>
      <c r="C79" s="307" t="n">
        <v>483262008.46</v>
      </c>
      <c r="D79" s="308" t="n">
        <f aca="false">SUM(B79:C79)</f>
        <v>688920310.32</v>
      </c>
    </row>
    <row r="80" customFormat="false" ht="12" hidden="false" customHeight="false" outlineLevel="0" collapsed="false">
      <c r="A80" s="207" t="n">
        <v>1994</v>
      </c>
      <c r="B80" s="307" t="n">
        <v>227698317.49</v>
      </c>
      <c r="C80" s="307" t="n">
        <v>425820853.43</v>
      </c>
      <c r="D80" s="308" t="n">
        <f aca="false">SUM(B80:C80)</f>
        <v>653519170.92</v>
      </c>
    </row>
    <row r="81" customFormat="false" ht="12" hidden="false" customHeight="false" outlineLevel="0" collapsed="false">
      <c r="A81" s="207" t="n">
        <v>1995</v>
      </c>
      <c r="B81" s="307" t="n">
        <v>195020304.55</v>
      </c>
      <c r="C81" s="307" t="n">
        <v>495106220.51</v>
      </c>
      <c r="D81" s="308" t="n">
        <f aca="false">SUM(B81:C81)</f>
        <v>690126525.06</v>
      </c>
    </row>
    <row r="82" customFormat="false" ht="12" hidden="false" customHeight="false" outlineLevel="0" collapsed="false">
      <c r="A82" s="207" t="n">
        <v>1996</v>
      </c>
      <c r="B82" s="307" t="n">
        <v>211158889.58</v>
      </c>
      <c r="C82" s="307" t="n">
        <v>514819481.11</v>
      </c>
      <c r="D82" s="308" t="n">
        <f aca="false">SUM(B82:C82)</f>
        <v>725978370.69</v>
      </c>
    </row>
    <row r="83" customFormat="false" ht="12" hidden="false" customHeight="false" outlineLevel="0" collapsed="false">
      <c r="A83" s="207" t="n">
        <v>1997</v>
      </c>
      <c r="B83" s="307" t="n">
        <v>208556448.81</v>
      </c>
      <c r="C83" s="307" t="n">
        <v>581614622.42</v>
      </c>
      <c r="D83" s="308" t="n">
        <f aca="false">SUM(B83:C83)</f>
        <v>790171071.23</v>
      </c>
    </row>
    <row r="84" customFormat="false" ht="12" hidden="false" customHeight="false" outlineLevel="0" collapsed="false">
      <c r="A84" s="207" t="n">
        <v>1998</v>
      </c>
      <c r="B84" s="307" t="n">
        <v>195543778.04</v>
      </c>
      <c r="C84" s="307" t="n">
        <v>721482237.17</v>
      </c>
      <c r="D84" s="308" t="n">
        <f aca="false">SUM(B84:C84)</f>
        <v>917026015.21</v>
      </c>
    </row>
    <row r="85" customFormat="false" ht="12" hidden="false" customHeight="false" outlineLevel="0" collapsed="false">
      <c r="A85" s="207" t="n">
        <v>1999</v>
      </c>
      <c r="B85" s="307" t="n">
        <v>205850253.27</v>
      </c>
      <c r="C85" s="307" t="n">
        <v>618115685.5</v>
      </c>
      <c r="D85" s="308" t="n">
        <f aca="false">SUM(B85:C85)</f>
        <v>823965938.77</v>
      </c>
    </row>
    <row r="86" customFormat="false" ht="12" hidden="false" customHeight="false" outlineLevel="0" collapsed="false">
      <c r="A86" s="207" t="n">
        <v>2000</v>
      </c>
      <c r="B86" s="307" t="n">
        <v>251318266.63</v>
      </c>
      <c r="C86" s="307" t="n">
        <v>642632878.79</v>
      </c>
      <c r="D86" s="308" t="n">
        <f aca="false">SUM(B86:C86)</f>
        <v>893951145.42</v>
      </c>
    </row>
    <row r="87" customFormat="false" ht="12" hidden="false" customHeight="false" outlineLevel="0" collapsed="false">
      <c r="A87" s="207" t="n">
        <v>2001</v>
      </c>
      <c r="B87" s="307" t="n">
        <v>272837277.49</v>
      </c>
      <c r="C87" s="307" t="n">
        <v>748170162.02</v>
      </c>
      <c r="D87" s="308" t="n">
        <f aca="false">SUM(B87:C87)</f>
        <v>1021007439.51</v>
      </c>
    </row>
    <row r="88" customFormat="false" ht="12" hidden="false" customHeight="false" outlineLevel="0" collapsed="false">
      <c r="A88" s="207" t="n">
        <v>2002</v>
      </c>
      <c r="B88" s="307" t="n">
        <v>248194948.29</v>
      </c>
      <c r="C88" s="307" t="n">
        <v>781813918.14</v>
      </c>
      <c r="D88" s="308" t="n">
        <f aca="false">SUM(B88:C88)</f>
        <v>1030008866.43</v>
      </c>
    </row>
    <row r="89" customFormat="false" ht="12" hidden="false" customHeight="false" outlineLevel="0" collapsed="false">
      <c r="A89" s="207" t="n">
        <v>2003</v>
      </c>
      <c r="B89" s="307" t="n">
        <v>233845692.57</v>
      </c>
      <c r="C89" s="307" t="n">
        <v>762260624.1</v>
      </c>
      <c r="D89" s="308" t="n">
        <f aca="false">SUM(B89:C89)</f>
        <v>996106316.67</v>
      </c>
    </row>
    <row r="90" customFormat="false" ht="12" hidden="false" customHeight="false" outlineLevel="0" collapsed="false">
      <c r="A90" s="207" t="n">
        <v>2004</v>
      </c>
      <c r="B90" s="307" t="n">
        <v>259451894.05</v>
      </c>
      <c r="C90" s="307" t="n">
        <v>874837630.83</v>
      </c>
      <c r="D90" s="308" t="n">
        <f aca="false">SUM(B90:C90)</f>
        <v>1134289524.88</v>
      </c>
    </row>
    <row r="91" customFormat="false" ht="12" hidden="false" customHeight="false" outlineLevel="0" collapsed="false">
      <c r="A91" s="207" t="n">
        <v>2005</v>
      </c>
      <c r="B91" s="307" t="n">
        <v>339907052.33</v>
      </c>
      <c r="C91" s="307" t="n">
        <v>686582164.63</v>
      </c>
      <c r="D91" s="308" t="n">
        <f aca="false">SUM(B91:C91)</f>
        <v>1026489216.96</v>
      </c>
    </row>
    <row r="92" customFormat="false" ht="12" hidden="false" customHeight="false" outlineLevel="0" collapsed="false">
      <c r="A92" s="309" t="n">
        <v>2006</v>
      </c>
      <c r="B92" s="310" t="n">
        <v>265548664.87</v>
      </c>
      <c r="C92" s="310" t="n">
        <v>849888985.65</v>
      </c>
      <c r="D92" s="308" t="n">
        <f aca="false">SUM(B92:C92)</f>
        <v>1115437650.52</v>
      </c>
    </row>
    <row r="93" customFormat="false" ht="12" hidden="false" customHeight="false" outlineLevel="0" collapsed="false">
      <c r="A93" s="309" t="n">
        <v>2007</v>
      </c>
      <c r="B93" s="310" t="n">
        <v>183419785.98</v>
      </c>
      <c r="C93" s="310" t="n">
        <v>870931694.55</v>
      </c>
      <c r="D93" s="308" t="n">
        <f aca="false">SUM(B93:C93)</f>
        <v>1054351480.53</v>
      </c>
    </row>
    <row r="94" customFormat="false" ht="12" hidden="false" customHeight="false" outlineLevel="0" collapsed="false">
      <c r="A94" s="309" t="n">
        <v>2008</v>
      </c>
      <c r="B94" s="310" t="n">
        <v>223785632.78</v>
      </c>
      <c r="C94" s="310" t="n">
        <v>910642417.43</v>
      </c>
      <c r="D94" s="308" t="n">
        <f aca="false">SUM(B94:C94)</f>
        <v>1134428050.21</v>
      </c>
    </row>
    <row r="95" customFormat="false" ht="12" hidden="false" customHeight="false" outlineLevel="0" collapsed="false">
      <c r="A95" s="309" t="n">
        <v>2009</v>
      </c>
      <c r="B95" s="310" t="n">
        <v>317232225.15</v>
      </c>
      <c r="C95" s="310" t="n">
        <v>909586039.35</v>
      </c>
      <c r="D95" s="308" t="n">
        <f aca="false">SUM(B95:C95)</f>
        <v>1226818264.5</v>
      </c>
    </row>
    <row r="96" customFormat="false" ht="12" hidden="false" customHeight="false" outlineLevel="0" collapsed="false">
      <c r="A96" s="309" t="n">
        <v>2010</v>
      </c>
      <c r="B96" s="310" t="n">
        <v>317779129.04</v>
      </c>
      <c r="C96" s="310" t="n">
        <v>980811259</v>
      </c>
      <c r="D96" s="308" t="n">
        <f aca="false">SUM(B96:C96)</f>
        <v>1298590388.04</v>
      </c>
    </row>
    <row r="97" customFormat="false" ht="12" hidden="false" customHeight="false" outlineLevel="0" collapsed="false">
      <c r="A97" s="309" t="n">
        <v>2011</v>
      </c>
      <c r="B97" s="310" t="n">
        <v>302894761.26</v>
      </c>
      <c r="C97" s="310" t="n">
        <v>1054009171.94</v>
      </c>
      <c r="D97" s="308" t="n">
        <f aca="false">SUM(B97:C97)</f>
        <v>1356903933.2</v>
      </c>
    </row>
    <row r="98" customFormat="false" ht="12" hidden="false" customHeight="false" outlineLevel="0" collapsed="false">
      <c r="A98" s="309" t="n">
        <v>2012</v>
      </c>
      <c r="B98" s="310" t="n">
        <v>254570287.16</v>
      </c>
      <c r="C98" s="310" t="n">
        <v>1034219925.76</v>
      </c>
      <c r="D98" s="308" t="n">
        <f aca="false">SUM(B98:C98)</f>
        <v>1288790212.92</v>
      </c>
    </row>
    <row r="99" customFormat="false" ht="12" hidden="false" customHeight="false" outlineLevel="0" collapsed="false">
      <c r="A99" s="309" t="n">
        <v>2013</v>
      </c>
      <c r="B99" s="310" t="n">
        <v>295276913.07</v>
      </c>
      <c r="C99" s="310" t="n">
        <v>937412539.14</v>
      </c>
      <c r="D99" s="308" t="n">
        <f aca="false">SUM(B99:C99)</f>
        <v>1232689452.21</v>
      </c>
    </row>
    <row r="100" customFormat="false" ht="12" hidden="false" customHeight="false" outlineLevel="0" collapsed="false">
      <c r="A100" s="309" t="n">
        <v>2014</v>
      </c>
      <c r="B100" s="310" t="n">
        <v>252043988.42</v>
      </c>
      <c r="C100" s="310" t="n">
        <v>1055321696.91</v>
      </c>
      <c r="D100" s="308" t="n">
        <f aca="false">SUM(B100:C100)</f>
        <v>1307365685.33</v>
      </c>
    </row>
    <row r="101" customFormat="false" ht="12" hidden="false" customHeight="false" outlineLevel="0" collapsed="false">
      <c r="A101" s="309" t="n">
        <v>2015</v>
      </c>
      <c r="B101" s="310" t="n">
        <v>238116191.27</v>
      </c>
      <c r="C101" s="310" t="n">
        <v>1071616902.15</v>
      </c>
      <c r="D101" s="308" t="n">
        <f aca="false">SUM(B101:C101)</f>
        <v>1309733093.42</v>
      </c>
    </row>
    <row r="102" customFormat="false" ht="12" hidden="false" customHeight="false" outlineLevel="0" collapsed="false">
      <c r="A102" s="309" t="n">
        <v>2016</v>
      </c>
      <c r="B102" s="310" t="n">
        <v>284061119.06</v>
      </c>
      <c r="C102" s="310" t="n">
        <v>1082293676.71</v>
      </c>
      <c r="D102" s="308" t="n">
        <f aca="false">SUM(B102:C102)</f>
        <v>1366354795.77</v>
      </c>
    </row>
    <row r="103" customFormat="false" ht="12" hidden="false" customHeight="false" outlineLevel="0" collapsed="false">
      <c r="A103" s="309" t="n">
        <v>2017</v>
      </c>
      <c r="B103" s="310" t="n">
        <v>245060232.92</v>
      </c>
      <c r="C103" s="310" t="n">
        <v>1112797358.21</v>
      </c>
      <c r="D103" s="308" t="n">
        <f aca="false">SUM(B103:C103)</f>
        <v>1357857591.13</v>
      </c>
    </row>
    <row r="104" customFormat="false" ht="12" hidden="false" customHeight="false" outlineLevel="0" collapsed="false">
      <c r="A104" s="309" t="n">
        <v>2018</v>
      </c>
      <c r="B104" s="310" t="n">
        <v>253735995.83</v>
      </c>
      <c r="C104" s="310" t="n">
        <v>1056936652.02</v>
      </c>
      <c r="D104" s="308" t="n">
        <f aca="false">SUM(B104:C104)</f>
        <v>1310672647.85</v>
      </c>
    </row>
    <row r="105" customFormat="false" ht="12" hidden="false" customHeight="false" outlineLevel="0" collapsed="false">
      <c r="A105" s="309" t="n">
        <v>2019</v>
      </c>
      <c r="B105" s="310" t="n">
        <v>371632348.92</v>
      </c>
      <c r="C105" s="310" t="n">
        <v>1051046127.13</v>
      </c>
      <c r="D105" s="308" t="n">
        <f aca="false">SUM(B105:C105)</f>
        <v>1422678476.05</v>
      </c>
    </row>
    <row r="106" customFormat="false" ht="12" hidden="false" customHeight="false" outlineLevel="0" collapsed="false">
      <c r="A106" s="309" t="n">
        <v>2020</v>
      </c>
      <c r="B106" s="310" t="n">
        <v>132666275.49</v>
      </c>
      <c r="C106" s="310" t="n">
        <v>291296407.18</v>
      </c>
      <c r="D106" s="308" t="n">
        <f aca="false">SUM(B106:C106)</f>
        <v>423962682.67</v>
      </c>
    </row>
    <row r="107" customFormat="false" ht="12" hidden="false" customHeight="false" outlineLevel="0" collapsed="false">
      <c r="A107" s="309" t="n">
        <v>2021</v>
      </c>
      <c r="B107" s="310" t="n">
        <v>145405546.33</v>
      </c>
      <c r="C107" s="310" t="n">
        <v>518522910.37</v>
      </c>
      <c r="D107" s="308" t="n">
        <f aca="false">SUM(B107:C107)</f>
        <v>663928456.7</v>
      </c>
    </row>
    <row r="108" customFormat="false" ht="12" hidden="false" customHeight="false" outlineLevel="0" collapsed="false">
      <c r="A108" s="309" t="n">
        <v>2022</v>
      </c>
      <c r="B108" s="310" t="n">
        <v>186190539.75</v>
      </c>
      <c r="C108" s="310" t="n">
        <v>888743585.12</v>
      </c>
      <c r="D108" s="308" t="n">
        <f aca="false">SUM(B108:C108)</f>
        <v>1074934124.87</v>
      </c>
    </row>
    <row r="109" customFormat="false" ht="12" hidden="false" customHeight="false" outlineLevel="0" collapsed="false">
      <c r="A109" s="309" t="n">
        <v>2023</v>
      </c>
      <c r="B109" s="310" t="n">
        <v>318437605.56</v>
      </c>
      <c r="C109" s="310" t="n">
        <v>993108299.78</v>
      </c>
      <c r="D109" s="308" t="n">
        <f aca="false">SUM(B109:C109)</f>
        <v>1311545905.34</v>
      </c>
    </row>
    <row r="112" customFormat="false" ht="12" hidden="false" customHeight="false" outlineLevel="0" collapsed="false">
      <c r="A112" s="315" t="s">
        <v>122</v>
      </c>
      <c r="B112" s="316" t="s">
        <v>209</v>
      </c>
      <c r="C112" s="316" t="s">
        <v>210</v>
      </c>
      <c r="D112" s="316" t="s">
        <v>42</v>
      </c>
    </row>
    <row r="113" customFormat="false" ht="12" hidden="false" customHeight="false" outlineLevel="0" collapsed="false">
      <c r="A113" s="207" t="n">
        <v>1992</v>
      </c>
      <c r="B113" s="311" t="n">
        <v>1231430</v>
      </c>
      <c r="C113" s="311" t="n">
        <v>2367561</v>
      </c>
      <c r="D113" s="312" t="n">
        <f aca="false">SUM(B113:C113)</f>
        <v>3598991</v>
      </c>
    </row>
    <row r="114" customFormat="false" ht="12" hidden="false" customHeight="false" outlineLevel="0" collapsed="false">
      <c r="A114" s="207" t="n">
        <v>1993</v>
      </c>
      <c r="B114" s="311" t="n">
        <v>1248805</v>
      </c>
      <c r="C114" s="311" t="n">
        <v>2468687</v>
      </c>
      <c r="D114" s="312" t="n">
        <f aca="false">SUM(B114:C114)</f>
        <v>3717492</v>
      </c>
    </row>
    <row r="115" customFormat="false" ht="12" hidden="false" customHeight="false" outlineLevel="0" collapsed="false">
      <c r="A115" s="207" t="n">
        <v>1994</v>
      </c>
      <c r="B115" s="311" t="n">
        <v>1393219</v>
      </c>
      <c r="C115" s="311" t="n">
        <v>2385390</v>
      </c>
      <c r="D115" s="312" t="n">
        <f aca="false">SUM(B115:C115)</f>
        <v>3778609</v>
      </c>
    </row>
    <row r="116" customFormat="false" ht="12" hidden="false" customHeight="false" outlineLevel="0" collapsed="false">
      <c r="A116" s="207" t="n">
        <v>1995</v>
      </c>
      <c r="B116" s="311" t="n">
        <v>1352405</v>
      </c>
      <c r="C116" s="311" t="n">
        <v>2557068</v>
      </c>
      <c r="D116" s="312" t="n">
        <f aca="false">SUM(B116:C116)</f>
        <v>3909473</v>
      </c>
    </row>
    <row r="117" customFormat="false" ht="12" hidden="false" customHeight="false" outlineLevel="0" collapsed="false">
      <c r="A117" s="207" t="n">
        <v>1996</v>
      </c>
      <c r="B117" s="311" t="n">
        <v>1393125</v>
      </c>
      <c r="C117" s="311" t="n">
        <v>2818056</v>
      </c>
      <c r="D117" s="312" t="n">
        <f aca="false">SUM(B117:C117)</f>
        <v>4211181</v>
      </c>
    </row>
    <row r="118" customFormat="false" ht="12" hidden="false" customHeight="false" outlineLevel="0" collapsed="false">
      <c r="A118" s="207" t="n">
        <v>1997</v>
      </c>
      <c r="B118" s="311" t="n">
        <v>1416704</v>
      </c>
      <c r="C118" s="311" t="n">
        <v>3076714</v>
      </c>
      <c r="D118" s="312" t="n">
        <f aca="false">SUM(B118:C118)</f>
        <v>4493418</v>
      </c>
    </row>
    <row r="119" customFormat="false" ht="12" hidden="false" customHeight="false" outlineLevel="0" collapsed="false">
      <c r="A119" s="207" t="n">
        <v>1998</v>
      </c>
      <c r="B119" s="311" t="n">
        <v>1319122</v>
      </c>
      <c r="C119" s="311" t="n">
        <v>3308450</v>
      </c>
      <c r="D119" s="312" t="n">
        <f aca="false">SUM(B119:C119)</f>
        <v>4627572</v>
      </c>
    </row>
    <row r="120" customFormat="false" ht="12" hidden="false" customHeight="false" outlineLevel="0" collapsed="false">
      <c r="A120" s="207" t="n">
        <v>1999</v>
      </c>
      <c r="B120" s="311" t="n">
        <v>1570540</v>
      </c>
      <c r="C120" s="311" t="n">
        <v>3428457</v>
      </c>
      <c r="D120" s="312" t="n">
        <f aca="false">SUM(B120:C120)</f>
        <v>4998997</v>
      </c>
    </row>
    <row r="121" customFormat="false" ht="12" hidden="false" customHeight="false" outlineLevel="0" collapsed="false">
      <c r="A121" s="207" t="n">
        <v>2000</v>
      </c>
      <c r="B121" s="311" t="n">
        <v>1794829</v>
      </c>
      <c r="C121" s="311" t="n">
        <v>3455341</v>
      </c>
      <c r="D121" s="312" t="n">
        <f aca="false">SUM(B121:C121)</f>
        <v>5250170</v>
      </c>
    </row>
    <row r="122" customFormat="false" ht="12" hidden="false" customHeight="false" outlineLevel="0" collapsed="false">
      <c r="A122" s="207" t="n">
        <v>2001</v>
      </c>
      <c r="B122" s="311" t="n">
        <v>1842516</v>
      </c>
      <c r="C122" s="311" t="n">
        <v>3691204</v>
      </c>
      <c r="D122" s="312" t="n">
        <f aca="false">SUM(B122:C122)</f>
        <v>5533720</v>
      </c>
    </row>
    <row r="123" customFormat="false" ht="12" hidden="false" customHeight="false" outlineLevel="0" collapsed="false">
      <c r="A123" s="207" t="n">
        <v>2002</v>
      </c>
      <c r="B123" s="311" t="n">
        <v>1766767</v>
      </c>
      <c r="C123" s="311" t="n">
        <v>3857477</v>
      </c>
      <c r="D123" s="312" t="n">
        <f aca="false">SUM(B123:C123)</f>
        <v>5624244</v>
      </c>
    </row>
    <row r="124" customFormat="false" ht="12" hidden="false" customHeight="false" outlineLevel="0" collapsed="false">
      <c r="A124" s="207" t="n">
        <v>2003</v>
      </c>
      <c r="B124" s="311" t="n">
        <v>1783747</v>
      </c>
      <c r="C124" s="311" t="n">
        <v>3989768</v>
      </c>
      <c r="D124" s="312" t="n">
        <f aca="false">SUM(B124:C124)</f>
        <v>5773515</v>
      </c>
    </row>
    <row r="125" customFormat="false" ht="12" hidden="false" customHeight="false" outlineLevel="0" collapsed="false">
      <c r="A125" s="207" t="n">
        <v>2004</v>
      </c>
      <c r="B125" s="311" t="n">
        <v>1762995</v>
      </c>
      <c r="C125" s="311" t="n">
        <v>4266657</v>
      </c>
      <c r="D125" s="312" t="n">
        <f aca="false">SUM(B125:C125)</f>
        <v>6029652</v>
      </c>
    </row>
    <row r="126" customFormat="false" ht="12" hidden="false" customHeight="false" outlineLevel="0" collapsed="false">
      <c r="A126" s="207" t="n">
        <v>2005</v>
      </c>
      <c r="B126" s="311" t="n">
        <v>2276857</v>
      </c>
      <c r="C126" s="311" t="n">
        <v>3786751</v>
      </c>
      <c r="D126" s="312" t="n">
        <f aca="false">SUM(B126:C126)</f>
        <v>6063608</v>
      </c>
    </row>
    <row r="127" customFormat="false" ht="12" hidden="false" customHeight="false" outlineLevel="0" collapsed="false">
      <c r="A127" s="309" t="n">
        <v>2006</v>
      </c>
      <c r="B127" s="313" t="n">
        <v>1889676</v>
      </c>
      <c r="C127" s="313" t="n">
        <v>4325403</v>
      </c>
      <c r="D127" s="312" t="n">
        <f aca="false">SUM(B127:C127)</f>
        <v>6215079</v>
      </c>
    </row>
    <row r="128" customFormat="false" ht="12" hidden="false" customHeight="false" outlineLevel="0" collapsed="false">
      <c r="A128" s="309" t="n">
        <v>2007</v>
      </c>
      <c r="B128" s="313" t="n">
        <v>1524543</v>
      </c>
      <c r="C128" s="313" t="n">
        <v>4738645</v>
      </c>
      <c r="D128" s="312" t="n">
        <f aca="false">SUM(B128:C128)</f>
        <v>6263188</v>
      </c>
    </row>
    <row r="129" customFormat="false" ht="12" hidden="false" customHeight="false" outlineLevel="0" collapsed="false">
      <c r="A129" s="309" t="n">
        <v>2008</v>
      </c>
      <c r="B129" s="313" t="n">
        <v>1661861</v>
      </c>
      <c r="C129" s="313" t="n">
        <v>4884271</v>
      </c>
      <c r="D129" s="312" t="n">
        <f aca="false">SUM(B129:C129)</f>
        <v>6546132</v>
      </c>
    </row>
    <row r="130" customFormat="false" ht="12" hidden="false" customHeight="false" outlineLevel="0" collapsed="false">
      <c r="A130" s="309" t="n">
        <v>2009</v>
      </c>
      <c r="B130" s="313" t="n">
        <v>2202725</v>
      </c>
      <c r="C130" s="313" t="n">
        <v>4472104</v>
      </c>
      <c r="D130" s="312" t="n">
        <f aca="false">SUM(B130:C130)</f>
        <v>6674829</v>
      </c>
    </row>
    <row r="131" customFormat="false" ht="12" hidden="false" customHeight="false" outlineLevel="0" collapsed="false">
      <c r="A131" s="309" t="n">
        <v>2010</v>
      </c>
      <c r="B131" s="313" t="n">
        <v>2034627</v>
      </c>
      <c r="C131" s="313" t="n">
        <v>4768652</v>
      </c>
      <c r="D131" s="312" t="n">
        <f aca="false">SUM(B131:C131)</f>
        <v>6803279</v>
      </c>
    </row>
    <row r="132" customFormat="false" ht="12" hidden="false" customHeight="false" outlineLevel="0" collapsed="false">
      <c r="A132" s="309" t="n">
        <v>2011</v>
      </c>
      <c r="B132" s="313" t="n">
        <v>2074573</v>
      </c>
      <c r="C132" s="313" t="n">
        <v>4919502</v>
      </c>
      <c r="D132" s="312" t="n">
        <f aca="false">SUM(B132:C132)</f>
        <v>6994075</v>
      </c>
    </row>
    <row r="133" customFormat="false" ht="12" hidden="false" customHeight="false" outlineLevel="0" collapsed="false">
      <c r="A133" s="309" t="n">
        <v>2012</v>
      </c>
      <c r="B133" s="313" t="n">
        <v>2047856</v>
      </c>
      <c r="C133" s="313" t="n">
        <v>5051558</v>
      </c>
      <c r="D133" s="312" t="n">
        <f aca="false">SUM(B133:C133)</f>
        <v>7099414</v>
      </c>
    </row>
    <row r="134" customFormat="false" ht="12" hidden="false" customHeight="false" outlineLevel="0" collapsed="false">
      <c r="A134" s="309" t="n">
        <v>2013</v>
      </c>
      <c r="B134" s="313" t="n">
        <v>2113035</v>
      </c>
      <c r="C134" s="313" t="n">
        <v>5092554</v>
      </c>
      <c r="D134" s="312" t="n">
        <f aca="false">SUM(B134:C134)</f>
        <v>7205589</v>
      </c>
    </row>
    <row r="135" customFormat="false" ht="12" hidden="false" customHeight="false" outlineLevel="0" collapsed="false">
      <c r="A135" s="309" t="n">
        <v>2014</v>
      </c>
      <c r="B135" s="313" t="n">
        <v>2023704</v>
      </c>
      <c r="C135" s="313" t="n">
        <v>5480908</v>
      </c>
      <c r="D135" s="312" t="n">
        <f aca="false">SUM(B135:C135)</f>
        <v>7504612</v>
      </c>
    </row>
    <row r="136" customFormat="false" ht="12" hidden="false" customHeight="false" outlineLevel="0" collapsed="false">
      <c r="A136" s="309" t="n">
        <v>2015</v>
      </c>
      <c r="B136" s="313" t="n">
        <v>2145387</v>
      </c>
      <c r="C136" s="313" t="n">
        <v>5557239</v>
      </c>
      <c r="D136" s="312" t="n">
        <f aca="false">SUM(B136:C136)</f>
        <v>7702626</v>
      </c>
    </row>
    <row r="137" customFormat="false" ht="12" hidden="false" customHeight="false" outlineLevel="0" collapsed="false">
      <c r="A137" s="309" t="n">
        <v>2016</v>
      </c>
      <c r="B137" s="313" t="n">
        <v>2213778</v>
      </c>
      <c r="C137" s="313" t="n">
        <v>5716372</v>
      </c>
      <c r="D137" s="312" t="n">
        <f aca="false">SUM(B137:C137)</f>
        <v>7930150</v>
      </c>
    </row>
    <row r="138" customFormat="false" ht="12" hidden="false" customHeight="false" outlineLevel="0" collapsed="false">
      <c r="A138" s="309" t="n">
        <v>2017</v>
      </c>
      <c r="B138" s="313" t="n">
        <v>2143613</v>
      </c>
      <c r="C138" s="313" t="n">
        <v>5929241</v>
      </c>
      <c r="D138" s="312" t="n">
        <f aca="false">SUM(B138:C138)</f>
        <v>8072854</v>
      </c>
    </row>
    <row r="139" customFormat="false" ht="12" hidden="false" customHeight="false" outlineLevel="0" collapsed="false">
      <c r="A139" s="309" t="n">
        <v>2018</v>
      </c>
      <c r="B139" s="313" t="n">
        <v>2356451</v>
      </c>
      <c r="C139" s="313" t="n">
        <v>5982610</v>
      </c>
      <c r="D139" s="312" t="n">
        <f aca="false">SUM(B139:C139)</f>
        <v>8339061</v>
      </c>
    </row>
    <row r="140" customFormat="false" ht="12" hidden="false" customHeight="false" outlineLevel="0" collapsed="false">
      <c r="A140" s="309" t="n">
        <v>2019</v>
      </c>
      <c r="B140" s="313" t="n">
        <v>2743445</v>
      </c>
      <c r="C140" s="313" t="n">
        <v>5723375</v>
      </c>
      <c r="D140" s="312" t="n">
        <f aca="false">SUM(B140:C140)</f>
        <v>8466820</v>
      </c>
    </row>
    <row r="141" customFormat="false" ht="12" hidden="false" customHeight="false" outlineLevel="0" collapsed="false">
      <c r="A141" s="309" t="n">
        <v>2020</v>
      </c>
      <c r="B141" s="313" t="n">
        <v>1504344</v>
      </c>
      <c r="C141" s="313" t="n">
        <v>2654865</v>
      </c>
      <c r="D141" s="312" t="n">
        <f aca="false">SUM(B141:C141)</f>
        <v>4159209</v>
      </c>
    </row>
    <row r="142" customFormat="false" ht="12" hidden="false" customHeight="false" outlineLevel="0" collapsed="false">
      <c r="A142" s="309" t="n">
        <v>2021</v>
      </c>
      <c r="B142" s="313" t="n">
        <v>1573672</v>
      </c>
      <c r="C142" s="313" t="n">
        <v>3384321</v>
      </c>
      <c r="D142" s="312" t="n">
        <f aca="false">SUM(B142:C142)</f>
        <v>4957993</v>
      </c>
    </row>
    <row r="143" customFormat="false" ht="12" hidden="false" customHeight="false" outlineLevel="0" collapsed="false">
      <c r="A143" s="309" t="n">
        <v>2022</v>
      </c>
      <c r="B143" s="313" t="n">
        <v>2302013</v>
      </c>
      <c r="C143" s="313" t="n">
        <v>5957243</v>
      </c>
      <c r="D143" s="312" t="n">
        <f aca="false">SUM(B143:C143)</f>
        <v>8259256</v>
      </c>
    </row>
    <row r="144" customFormat="false" ht="12" hidden="false" customHeight="false" outlineLevel="0" collapsed="false">
      <c r="A144" s="309" t="n">
        <v>2023</v>
      </c>
      <c r="B144" s="313" t="n">
        <v>2695594</v>
      </c>
      <c r="C144" s="313" t="n">
        <v>5482486</v>
      </c>
      <c r="D144" s="312" t="n">
        <f aca="false">SUM(B144:C144)</f>
        <v>8178080</v>
      </c>
    </row>
  </sheetData>
  <hyperlinks>
    <hyperlink ref="A2" location="Sommaire!A1" display="Retour au menu &quot;Fréquentation et films dans les salles de cinéma&quot;"/>
  </hyperlinks>
  <printOptions headings="false" gridLines="false" gridLinesSet="true" horizontalCentered="false" verticalCentered="false"/>
  <pageMargins left="0.590277777777778" right="0.590277777777778" top="0.590277777777778" bottom="0.59027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&amp;RFréquentation et films dans les salles de cinéma</oddFooter>
  </headerFooter>
  <rowBreaks count="1" manualBreakCount="1">
    <brk id="76" man="true" max="16383" min="0"/>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G1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 zeroHeight="false" outlineLevelRow="0" outlineLevelCol="0"/>
  <cols>
    <col collapsed="false" customWidth="true" hidden="false" outlineLevel="0" max="1" min="1" style="191" width="11.71"/>
    <col collapsed="false" customWidth="true" hidden="false" outlineLevel="0" max="2" min="2" style="267" width="6.86"/>
    <col collapsed="false" customWidth="true" hidden="false" outlineLevel="0" max="4" min="3" style="268" width="7.43"/>
    <col collapsed="false" customWidth="true" hidden="false" outlineLevel="0" max="5" min="5" style="268" width="6"/>
    <col collapsed="false" customWidth="true" hidden="false" outlineLevel="0" max="6" min="6" style="267" width="6.86"/>
    <col collapsed="false" customWidth="true" hidden="false" outlineLevel="0" max="7" min="7" style="267" width="5.43"/>
    <col collapsed="false" customWidth="true" hidden="false" outlineLevel="0" max="9" min="8" style="267" width="4.43"/>
    <col collapsed="false" customWidth="true" hidden="false" outlineLevel="0" max="10" min="10" style="267" width="5.43"/>
    <col collapsed="false" customWidth="true" hidden="false" outlineLevel="0" max="11" min="11" style="267" width="6.86"/>
    <col collapsed="false" customWidth="true" hidden="false" outlineLevel="0" max="13" min="12" style="267" width="4.43"/>
    <col collapsed="false" customWidth="true" hidden="false" outlineLevel="0" max="14" min="14" style="267" width="5.43"/>
    <col collapsed="false" customWidth="true" hidden="false" outlineLevel="0" max="18" min="15" style="267" width="4.43"/>
    <col collapsed="false" customWidth="true" hidden="false" outlineLevel="0" max="19" min="19" style="267" width="5.43"/>
    <col collapsed="false" customWidth="true" hidden="false" outlineLevel="0" max="31" min="20" style="267" width="4.43"/>
    <col collapsed="false" customWidth="true" hidden="false" outlineLevel="0" max="32" min="32" style="267" width="5.43"/>
    <col collapsed="false" customWidth="true" hidden="false" outlineLevel="0" max="33" min="33" style="267" width="7.86"/>
    <col collapsed="false" customWidth="false" hidden="false" outlineLevel="0" max="16384" min="34" style="269" width="11.43"/>
  </cols>
  <sheetData>
    <row r="1" s="194" customFormat="true" ht="12.75" hidden="false" customHeight="false" outlineLevel="0" collapsed="false">
      <c r="B1" s="195"/>
      <c r="C1" s="270"/>
      <c r="D1" s="270"/>
      <c r="E1" s="270"/>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row>
    <row r="2" s="200" customFormat="true" ht="12.75" hidden="false" customHeight="false" outlineLevel="0" collapsed="false">
      <c r="A2" s="197" t="s">
        <v>26</v>
      </c>
      <c r="B2" s="198"/>
      <c r="C2" s="271"/>
      <c r="D2" s="271"/>
      <c r="E2" s="271"/>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row>
    <row r="3" s="194" customFormat="true" ht="12.75" hidden="false" customHeight="false" outlineLevel="0" collapsed="false">
      <c r="B3" s="195"/>
      <c r="C3" s="270"/>
      <c r="D3" s="270"/>
      <c r="E3" s="270"/>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row>
    <row r="4" s="194" customFormat="true" ht="12.75" hidden="false" customHeight="false" outlineLevel="0" collapsed="false">
      <c r="B4" s="195"/>
      <c r="C4" s="270"/>
      <c r="D4" s="270"/>
      <c r="E4" s="270"/>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row>
    <row r="5" s="194" customFormat="true" ht="12.75" hidden="false" customHeight="false" outlineLevel="0" collapsed="false">
      <c r="A5" s="201" t="s">
        <v>211</v>
      </c>
      <c r="B5" s="196"/>
      <c r="C5" s="272"/>
      <c r="D5" s="272"/>
      <c r="E5" s="272"/>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row>
    <row r="6" customFormat="false" ht="3" hidden="false" customHeight="true" outlineLevel="0" collapsed="false"/>
    <row r="7" s="276" customFormat="true" ht="72" hidden="false" customHeight="false" outlineLevel="0" collapsed="false">
      <c r="A7" s="204" t="s">
        <v>142</v>
      </c>
      <c r="B7" s="273" t="s">
        <v>152</v>
      </c>
      <c r="C7" s="274" t="n">
        <v>1</v>
      </c>
      <c r="D7" s="275" t="s">
        <v>153</v>
      </c>
      <c r="E7" s="275" t="s">
        <v>154</v>
      </c>
      <c r="F7" s="273" t="s">
        <v>155</v>
      </c>
      <c r="G7" s="273" t="s">
        <v>156</v>
      </c>
      <c r="H7" s="273" t="s">
        <v>157</v>
      </c>
      <c r="I7" s="273" t="s">
        <v>158</v>
      </c>
      <c r="J7" s="273" t="s">
        <v>159</v>
      </c>
      <c r="K7" s="273" t="s">
        <v>160</v>
      </c>
      <c r="L7" s="273" t="s">
        <v>161</v>
      </c>
      <c r="M7" s="273" t="s">
        <v>162</v>
      </c>
      <c r="N7" s="273" t="s">
        <v>163</v>
      </c>
      <c r="O7" s="273" t="s">
        <v>164</v>
      </c>
      <c r="P7" s="273" t="s">
        <v>165</v>
      </c>
      <c r="Q7" s="273" t="s">
        <v>166</v>
      </c>
      <c r="R7" s="273" t="s">
        <v>167</v>
      </c>
      <c r="S7" s="273" t="s">
        <v>168</v>
      </c>
      <c r="T7" s="273" t="s">
        <v>169</v>
      </c>
      <c r="U7" s="273" t="s">
        <v>170</v>
      </c>
      <c r="V7" s="273" t="s">
        <v>171</v>
      </c>
      <c r="W7" s="273" t="s">
        <v>172</v>
      </c>
      <c r="X7" s="273" t="s">
        <v>173</v>
      </c>
      <c r="Y7" s="273" t="s">
        <v>174</v>
      </c>
      <c r="Z7" s="273" t="s">
        <v>175</v>
      </c>
      <c r="AA7" s="273" t="s">
        <v>176</v>
      </c>
      <c r="AB7" s="273" t="s">
        <v>177</v>
      </c>
      <c r="AC7" s="273" t="s">
        <v>178</v>
      </c>
      <c r="AD7" s="273" t="s">
        <v>179</v>
      </c>
      <c r="AE7" s="273" t="s">
        <v>180</v>
      </c>
      <c r="AF7" s="273" t="s">
        <v>181</v>
      </c>
      <c r="AG7" s="273" t="s">
        <v>42</v>
      </c>
    </row>
    <row r="8" s="276" customFormat="true" ht="12" hidden="false" customHeight="false" outlineLevel="0" collapsed="false">
      <c r="A8" s="207" t="n">
        <v>1996</v>
      </c>
      <c r="B8" s="279" t="n">
        <f aca="false">SUM(C8:E8)</f>
        <v>155</v>
      </c>
      <c r="C8" s="332" t="n">
        <v>86</v>
      </c>
      <c r="D8" s="332" t="n">
        <v>34</v>
      </c>
      <c r="E8" s="332" t="n">
        <v>35</v>
      </c>
      <c r="F8" s="279" t="n">
        <v>142</v>
      </c>
      <c r="G8" s="279" t="n">
        <v>6</v>
      </c>
      <c r="H8" s="279"/>
      <c r="I8" s="279"/>
      <c r="J8" s="279" t="n">
        <v>6</v>
      </c>
      <c r="K8" s="279" t="n">
        <v>21</v>
      </c>
      <c r="L8" s="279" t="n">
        <v>1</v>
      </c>
      <c r="M8" s="279" t="n">
        <v>2</v>
      </c>
      <c r="N8" s="279" t="n">
        <v>5</v>
      </c>
      <c r="O8" s="279" t="n">
        <v>2</v>
      </c>
      <c r="P8" s="279" t="n">
        <v>1</v>
      </c>
      <c r="Q8" s="279"/>
      <c r="R8" s="279" t="n">
        <v>2</v>
      </c>
      <c r="S8" s="279" t="n">
        <v>1</v>
      </c>
      <c r="T8" s="279" t="n">
        <v>3</v>
      </c>
      <c r="U8" s="279" t="n">
        <v>2</v>
      </c>
      <c r="V8" s="279" t="n">
        <v>1</v>
      </c>
      <c r="W8" s="279" t="n">
        <v>4</v>
      </c>
      <c r="X8" s="279" t="n">
        <v>3</v>
      </c>
      <c r="Y8" s="279"/>
      <c r="Z8" s="279"/>
      <c r="AA8" s="279" t="n">
        <v>2</v>
      </c>
      <c r="AB8" s="279" t="n">
        <v>2</v>
      </c>
      <c r="AC8" s="279" t="n">
        <v>8</v>
      </c>
      <c r="AD8" s="279" t="n">
        <v>7</v>
      </c>
      <c r="AE8" s="279" t="n">
        <v>1</v>
      </c>
      <c r="AF8" s="277" t="n">
        <v>17</v>
      </c>
      <c r="AG8" s="333" t="n">
        <f aca="false">B8+SUM(F8:AF8)</f>
        <v>394</v>
      </c>
    </row>
    <row r="9" s="276" customFormat="true" ht="12" hidden="false" customHeight="false" outlineLevel="0" collapsed="false">
      <c r="A9" s="207" t="n">
        <v>1997</v>
      </c>
      <c r="B9" s="279" t="n">
        <f aca="false">SUM(C9:E9)</f>
        <v>175</v>
      </c>
      <c r="C9" s="332" t="n">
        <v>96</v>
      </c>
      <c r="D9" s="332" t="n">
        <v>44</v>
      </c>
      <c r="E9" s="332" t="n">
        <v>35</v>
      </c>
      <c r="F9" s="279" t="n">
        <v>141</v>
      </c>
      <c r="G9" s="279" t="n">
        <v>7</v>
      </c>
      <c r="H9" s="279" t="n">
        <v>1</v>
      </c>
      <c r="I9" s="279"/>
      <c r="J9" s="279" t="n">
        <v>6</v>
      </c>
      <c r="K9" s="279" t="n">
        <v>26</v>
      </c>
      <c r="L9" s="279"/>
      <c r="M9" s="279" t="n">
        <v>1</v>
      </c>
      <c r="N9" s="279" t="n">
        <v>13</v>
      </c>
      <c r="O9" s="279" t="n">
        <v>4</v>
      </c>
      <c r="P9" s="279" t="n">
        <v>1</v>
      </c>
      <c r="Q9" s="279"/>
      <c r="R9" s="279" t="n">
        <v>1</v>
      </c>
      <c r="S9" s="279"/>
      <c r="T9" s="279" t="n">
        <v>1</v>
      </c>
      <c r="U9" s="279" t="n">
        <v>5</v>
      </c>
      <c r="V9" s="279" t="n">
        <v>2</v>
      </c>
      <c r="W9" s="279" t="n">
        <v>7</v>
      </c>
      <c r="X9" s="279"/>
      <c r="Y9" s="279"/>
      <c r="Z9" s="279"/>
      <c r="AA9" s="279" t="n">
        <v>4</v>
      </c>
      <c r="AB9" s="279" t="n">
        <v>2</v>
      </c>
      <c r="AC9" s="279" t="n">
        <v>1</v>
      </c>
      <c r="AD9" s="279" t="n">
        <v>8</v>
      </c>
      <c r="AE9" s="279"/>
      <c r="AF9" s="277" t="n">
        <v>13</v>
      </c>
      <c r="AG9" s="333" t="n">
        <f aca="false">B9+SUM(F9:AF9)</f>
        <v>419</v>
      </c>
    </row>
    <row r="10" s="276" customFormat="true" ht="12" hidden="false" customHeight="false" outlineLevel="0" collapsed="false">
      <c r="A10" s="207" t="n">
        <v>1998</v>
      </c>
      <c r="B10" s="279" t="n">
        <f aca="false">SUM(C10:E10)</f>
        <v>175</v>
      </c>
      <c r="C10" s="332" t="n">
        <v>96</v>
      </c>
      <c r="D10" s="332" t="n">
        <v>40</v>
      </c>
      <c r="E10" s="332" t="n">
        <v>39</v>
      </c>
      <c r="F10" s="279" t="n">
        <v>162</v>
      </c>
      <c r="G10" s="279" t="n">
        <v>9</v>
      </c>
      <c r="H10" s="279" t="n">
        <v>1</v>
      </c>
      <c r="I10" s="279" t="n">
        <v>2</v>
      </c>
      <c r="J10" s="279" t="n">
        <v>11</v>
      </c>
      <c r="K10" s="279" t="n">
        <v>39</v>
      </c>
      <c r="L10" s="279" t="n">
        <v>1</v>
      </c>
      <c r="M10" s="279" t="n">
        <v>7</v>
      </c>
      <c r="N10" s="279" t="n">
        <v>5</v>
      </c>
      <c r="O10" s="279" t="n">
        <v>4</v>
      </c>
      <c r="P10" s="279"/>
      <c r="Q10" s="279"/>
      <c r="R10" s="279" t="n">
        <v>1</v>
      </c>
      <c r="S10" s="279"/>
      <c r="T10" s="279" t="n">
        <v>1</v>
      </c>
      <c r="U10" s="279"/>
      <c r="V10" s="279"/>
      <c r="W10" s="279" t="n">
        <v>6</v>
      </c>
      <c r="X10" s="279" t="n">
        <v>2</v>
      </c>
      <c r="Y10" s="279"/>
      <c r="Z10" s="279"/>
      <c r="AA10" s="279" t="n">
        <v>1</v>
      </c>
      <c r="AB10" s="279"/>
      <c r="AC10" s="279" t="n">
        <v>2</v>
      </c>
      <c r="AD10" s="279" t="n">
        <v>5</v>
      </c>
      <c r="AE10" s="279" t="n">
        <v>1</v>
      </c>
      <c r="AF10" s="277" t="n">
        <v>15</v>
      </c>
      <c r="AG10" s="333" t="n">
        <f aca="false">B10+SUM(F10:AF10)</f>
        <v>450</v>
      </c>
    </row>
    <row r="11" s="276" customFormat="true" ht="12" hidden="false" customHeight="false" outlineLevel="0" collapsed="false">
      <c r="A11" s="207" t="n">
        <v>1999</v>
      </c>
      <c r="B11" s="279" t="n">
        <f aca="false">SUM(C11:E11)</f>
        <v>200</v>
      </c>
      <c r="C11" s="332" t="n">
        <v>98</v>
      </c>
      <c r="D11" s="332" t="n">
        <v>60</v>
      </c>
      <c r="E11" s="332" t="n">
        <v>42</v>
      </c>
      <c r="F11" s="279" t="n">
        <v>181</v>
      </c>
      <c r="G11" s="279" t="n">
        <v>9</v>
      </c>
      <c r="H11" s="279" t="n">
        <v>5</v>
      </c>
      <c r="I11" s="279" t="n">
        <v>2</v>
      </c>
      <c r="J11" s="279" t="n">
        <v>11</v>
      </c>
      <c r="K11" s="279" t="n">
        <v>30</v>
      </c>
      <c r="L11" s="279" t="n">
        <v>1</v>
      </c>
      <c r="M11" s="279" t="n">
        <v>2</v>
      </c>
      <c r="N11" s="279" t="n">
        <v>14</v>
      </c>
      <c r="O11" s="279" t="n">
        <v>5</v>
      </c>
      <c r="P11" s="279" t="n">
        <v>1</v>
      </c>
      <c r="Q11" s="279" t="n">
        <v>1</v>
      </c>
      <c r="R11" s="279" t="n">
        <v>1</v>
      </c>
      <c r="S11" s="279"/>
      <c r="T11" s="279" t="n">
        <v>3</v>
      </c>
      <c r="U11" s="279" t="n">
        <v>3</v>
      </c>
      <c r="V11" s="279" t="n">
        <v>2</v>
      </c>
      <c r="W11" s="279" t="n">
        <v>7</v>
      </c>
      <c r="X11" s="279" t="n">
        <v>5</v>
      </c>
      <c r="Y11" s="279"/>
      <c r="Z11" s="279" t="n">
        <v>1</v>
      </c>
      <c r="AA11" s="279" t="n">
        <v>2</v>
      </c>
      <c r="AB11" s="279" t="n">
        <v>1</v>
      </c>
      <c r="AC11" s="279" t="n">
        <v>5</v>
      </c>
      <c r="AD11" s="279" t="n">
        <v>18</v>
      </c>
      <c r="AE11" s="279"/>
      <c r="AF11" s="277" t="n">
        <v>20</v>
      </c>
      <c r="AG11" s="333" t="n">
        <f aca="false">B11+SUM(F11:AF11)</f>
        <v>530</v>
      </c>
    </row>
    <row r="12" s="276" customFormat="true" ht="12" hidden="false" customHeight="false" outlineLevel="0" collapsed="false">
      <c r="A12" s="207" t="n">
        <v>2000</v>
      </c>
      <c r="B12" s="279" t="n">
        <f aca="false">SUM(C12:E12)</f>
        <v>209</v>
      </c>
      <c r="C12" s="332" t="n">
        <v>141</v>
      </c>
      <c r="D12" s="332" t="n">
        <v>35</v>
      </c>
      <c r="E12" s="332" t="n">
        <v>33</v>
      </c>
      <c r="F12" s="279" t="n">
        <v>185</v>
      </c>
      <c r="G12" s="279" t="n">
        <v>7</v>
      </c>
      <c r="H12" s="279" t="n">
        <v>2</v>
      </c>
      <c r="I12" s="279" t="n">
        <v>2</v>
      </c>
      <c r="J12" s="279" t="n">
        <v>6</v>
      </c>
      <c r="K12" s="279" t="n">
        <v>40</v>
      </c>
      <c r="L12" s="279"/>
      <c r="M12" s="279" t="n">
        <v>1</v>
      </c>
      <c r="N12" s="279" t="n">
        <v>9</v>
      </c>
      <c r="O12" s="279" t="n">
        <v>3</v>
      </c>
      <c r="P12" s="279" t="n">
        <v>1</v>
      </c>
      <c r="Q12" s="279" t="n">
        <v>1</v>
      </c>
      <c r="R12" s="279" t="n">
        <v>1</v>
      </c>
      <c r="S12" s="279" t="n">
        <v>6</v>
      </c>
      <c r="T12" s="279" t="n">
        <v>1</v>
      </c>
      <c r="U12" s="279" t="n">
        <v>4</v>
      </c>
      <c r="V12" s="279" t="n">
        <v>1</v>
      </c>
      <c r="W12" s="279" t="n">
        <v>7</v>
      </c>
      <c r="X12" s="279" t="n">
        <v>6</v>
      </c>
      <c r="Y12" s="279"/>
      <c r="Z12" s="279" t="n">
        <v>1</v>
      </c>
      <c r="AA12" s="279"/>
      <c r="AB12" s="279"/>
      <c r="AC12" s="279" t="n">
        <v>4</v>
      </c>
      <c r="AD12" s="279" t="n">
        <v>13</v>
      </c>
      <c r="AE12" s="279" t="n">
        <v>2</v>
      </c>
      <c r="AF12" s="277" t="n">
        <v>20</v>
      </c>
      <c r="AG12" s="333" t="n">
        <f aca="false">B12+SUM(F12:AF12)</f>
        <v>532</v>
      </c>
    </row>
    <row r="13" s="276" customFormat="true" ht="12" hidden="false" customHeight="false" outlineLevel="0" collapsed="false">
      <c r="A13" s="207" t="n">
        <v>2001</v>
      </c>
      <c r="B13" s="279" t="n">
        <f aca="false">SUM(C13:E13)</f>
        <v>205</v>
      </c>
      <c r="C13" s="332" t="n">
        <v>146</v>
      </c>
      <c r="D13" s="332" t="n">
        <v>38</v>
      </c>
      <c r="E13" s="332" t="n">
        <v>21</v>
      </c>
      <c r="F13" s="279" t="n">
        <v>157</v>
      </c>
      <c r="G13" s="279" t="n">
        <v>12</v>
      </c>
      <c r="H13" s="279" t="n">
        <v>2</v>
      </c>
      <c r="I13" s="279" t="n">
        <v>2</v>
      </c>
      <c r="J13" s="279" t="n">
        <v>13</v>
      </c>
      <c r="K13" s="279" t="n">
        <v>32</v>
      </c>
      <c r="L13" s="279" t="n">
        <v>1</v>
      </c>
      <c r="M13" s="279" t="n">
        <v>1</v>
      </c>
      <c r="N13" s="279" t="n">
        <v>4</v>
      </c>
      <c r="O13" s="279"/>
      <c r="P13" s="279"/>
      <c r="Q13" s="279"/>
      <c r="R13" s="279" t="n">
        <v>1</v>
      </c>
      <c r="S13" s="279" t="n">
        <v>3</v>
      </c>
      <c r="T13" s="279" t="n">
        <v>1</v>
      </c>
      <c r="U13" s="279" t="n">
        <v>8</v>
      </c>
      <c r="V13" s="279" t="n">
        <v>2</v>
      </c>
      <c r="W13" s="279" t="n">
        <v>5</v>
      </c>
      <c r="X13" s="279" t="n">
        <v>9</v>
      </c>
      <c r="Y13" s="279"/>
      <c r="Z13" s="279"/>
      <c r="AA13" s="279"/>
      <c r="AB13" s="279" t="n">
        <v>2</v>
      </c>
      <c r="AC13" s="279" t="n">
        <v>7</v>
      </c>
      <c r="AD13" s="279" t="n">
        <v>12</v>
      </c>
      <c r="AE13" s="279" t="n">
        <v>1</v>
      </c>
      <c r="AF13" s="277" t="n">
        <v>24</v>
      </c>
      <c r="AG13" s="333" t="n">
        <f aca="false">B13+SUM(F13:AF13)</f>
        <v>504</v>
      </c>
    </row>
    <row r="14" s="276" customFormat="true" ht="12" hidden="false" customHeight="false" outlineLevel="0" collapsed="false">
      <c r="A14" s="207" t="n">
        <v>2002</v>
      </c>
      <c r="B14" s="279" t="n">
        <f aca="false">SUM(C14:E14)</f>
        <v>196</v>
      </c>
      <c r="C14" s="332" t="n">
        <v>130</v>
      </c>
      <c r="D14" s="332" t="n">
        <v>35</v>
      </c>
      <c r="E14" s="332" t="n">
        <v>31</v>
      </c>
      <c r="F14" s="279" t="n">
        <v>147</v>
      </c>
      <c r="G14" s="279" t="n">
        <v>9</v>
      </c>
      <c r="H14" s="279" t="n">
        <v>1</v>
      </c>
      <c r="I14" s="279"/>
      <c r="J14" s="279" t="n">
        <v>13</v>
      </c>
      <c r="K14" s="279" t="n">
        <v>19</v>
      </c>
      <c r="L14" s="279"/>
      <c r="M14" s="279" t="n">
        <v>1</v>
      </c>
      <c r="N14" s="279" t="n">
        <v>14</v>
      </c>
      <c r="O14" s="279" t="n">
        <v>1</v>
      </c>
      <c r="P14" s="279"/>
      <c r="Q14" s="279"/>
      <c r="R14" s="279" t="n">
        <v>2</v>
      </c>
      <c r="S14" s="279" t="n">
        <v>1</v>
      </c>
      <c r="T14" s="279" t="n">
        <v>2</v>
      </c>
      <c r="U14" s="279" t="n">
        <v>5</v>
      </c>
      <c r="V14" s="279" t="n">
        <v>2</v>
      </c>
      <c r="W14" s="279" t="n">
        <v>7</v>
      </c>
      <c r="X14" s="279" t="n">
        <v>9</v>
      </c>
      <c r="Y14" s="279"/>
      <c r="Z14" s="279"/>
      <c r="AA14" s="279"/>
      <c r="AB14" s="279" t="n">
        <v>1</v>
      </c>
      <c r="AC14" s="279" t="n">
        <v>2</v>
      </c>
      <c r="AD14" s="279" t="n">
        <v>10</v>
      </c>
      <c r="AE14" s="279" t="n">
        <v>1</v>
      </c>
      <c r="AF14" s="277" t="n">
        <v>25</v>
      </c>
      <c r="AG14" s="333" t="n">
        <f aca="false">B14+SUM(F14:AF14)</f>
        <v>468</v>
      </c>
    </row>
    <row r="15" s="276" customFormat="true" ht="12" hidden="false" customHeight="false" outlineLevel="0" collapsed="false">
      <c r="A15" s="231" t="n">
        <v>2003</v>
      </c>
      <c r="B15" s="279" t="n">
        <f aca="false">SUM(C15:E15)</f>
        <v>215</v>
      </c>
      <c r="C15" s="332" t="n">
        <v>123</v>
      </c>
      <c r="D15" s="332" t="n">
        <v>56</v>
      </c>
      <c r="E15" s="332" t="n">
        <v>36</v>
      </c>
      <c r="F15" s="279" t="n">
        <v>154</v>
      </c>
      <c r="G15" s="279" t="n">
        <v>8</v>
      </c>
      <c r="H15" s="279" t="n">
        <v>1</v>
      </c>
      <c r="I15" s="279" t="n">
        <v>5</v>
      </c>
      <c r="J15" s="279" t="n">
        <v>9</v>
      </c>
      <c r="K15" s="279" t="n">
        <v>28</v>
      </c>
      <c r="L15" s="279"/>
      <c r="M15" s="279"/>
      <c r="N15" s="279" t="n">
        <v>10</v>
      </c>
      <c r="O15" s="279" t="n">
        <v>1</v>
      </c>
      <c r="P15" s="279"/>
      <c r="Q15" s="279"/>
      <c r="R15" s="279" t="n">
        <v>2</v>
      </c>
      <c r="S15" s="279" t="n">
        <v>2</v>
      </c>
      <c r="T15" s="279" t="n">
        <v>3</v>
      </c>
      <c r="U15" s="279" t="n">
        <v>2</v>
      </c>
      <c r="V15" s="279" t="n">
        <v>2</v>
      </c>
      <c r="W15" s="279" t="n">
        <v>4</v>
      </c>
      <c r="X15" s="279" t="n">
        <v>5</v>
      </c>
      <c r="Y15" s="279" t="n">
        <v>2</v>
      </c>
      <c r="Z15" s="279"/>
      <c r="AA15" s="279" t="n">
        <v>1</v>
      </c>
      <c r="AB15" s="279" t="n">
        <v>2</v>
      </c>
      <c r="AC15" s="279" t="n">
        <v>4</v>
      </c>
      <c r="AD15" s="279" t="n">
        <v>13</v>
      </c>
      <c r="AE15" s="279" t="n">
        <v>2</v>
      </c>
      <c r="AF15" s="277" t="n">
        <v>34</v>
      </c>
      <c r="AG15" s="333" t="n">
        <f aca="false">B15+SUM(F15:AF15)</f>
        <v>509</v>
      </c>
    </row>
    <row r="16" s="276" customFormat="true" ht="12" hidden="false" customHeight="false" outlineLevel="0" collapsed="false">
      <c r="A16" s="207" t="n">
        <v>2004</v>
      </c>
      <c r="B16" s="279" t="n">
        <f aca="false">SUM(C16:E16)</f>
        <v>239</v>
      </c>
      <c r="C16" s="332" t="n">
        <v>136</v>
      </c>
      <c r="D16" s="332" t="n">
        <v>73</v>
      </c>
      <c r="E16" s="332" t="n">
        <v>30</v>
      </c>
      <c r="F16" s="279" t="n">
        <v>168</v>
      </c>
      <c r="G16" s="279" t="n">
        <v>11</v>
      </c>
      <c r="H16" s="279" t="n">
        <v>2</v>
      </c>
      <c r="I16" s="279" t="n">
        <v>3</v>
      </c>
      <c r="J16" s="279" t="n">
        <v>15</v>
      </c>
      <c r="K16" s="279" t="n">
        <v>27</v>
      </c>
      <c r="L16" s="279"/>
      <c r="M16" s="279"/>
      <c r="N16" s="279" t="n">
        <v>9</v>
      </c>
      <c r="O16" s="279"/>
      <c r="P16" s="279"/>
      <c r="Q16" s="279" t="n">
        <v>2</v>
      </c>
      <c r="R16" s="279" t="n">
        <v>1</v>
      </c>
      <c r="S16" s="279" t="n">
        <v>1</v>
      </c>
      <c r="T16" s="279" t="n">
        <v>5</v>
      </c>
      <c r="U16" s="279" t="n">
        <v>2</v>
      </c>
      <c r="V16" s="279" t="n">
        <v>2</v>
      </c>
      <c r="W16" s="279" t="n">
        <v>4</v>
      </c>
      <c r="X16" s="279" t="n">
        <v>8</v>
      </c>
      <c r="Y16" s="279" t="n">
        <v>2</v>
      </c>
      <c r="Z16" s="279"/>
      <c r="AA16" s="279"/>
      <c r="AB16" s="279" t="n">
        <v>3</v>
      </c>
      <c r="AC16" s="279" t="n">
        <v>3</v>
      </c>
      <c r="AD16" s="279" t="n">
        <v>16</v>
      </c>
      <c r="AE16" s="279" t="n">
        <v>1</v>
      </c>
      <c r="AF16" s="277" t="n">
        <v>32</v>
      </c>
      <c r="AG16" s="333" t="n">
        <f aca="false">B16+SUM(F16:AF16)</f>
        <v>556</v>
      </c>
    </row>
    <row r="17" s="276" customFormat="true" ht="12" hidden="false" customHeight="false" outlineLevel="0" collapsed="false">
      <c r="A17" s="231" t="n">
        <v>2005</v>
      </c>
      <c r="B17" s="279" t="n">
        <f aca="false">SUM(C17:E17)</f>
        <v>237</v>
      </c>
      <c r="C17" s="332" t="n">
        <v>141</v>
      </c>
      <c r="D17" s="332" t="n">
        <v>53</v>
      </c>
      <c r="E17" s="332" t="n">
        <v>43</v>
      </c>
      <c r="F17" s="279" t="n">
        <v>149</v>
      </c>
      <c r="G17" s="279" t="n">
        <v>15</v>
      </c>
      <c r="H17" s="279" t="n">
        <v>1</v>
      </c>
      <c r="I17" s="279" t="n">
        <v>6</v>
      </c>
      <c r="J17" s="279" t="n">
        <v>10</v>
      </c>
      <c r="K17" s="279" t="n">
        <v>36</v>
      </c>
      <c r="L17" s="279"/>
      <c r="M17" s="279" t="n">
        <v>2</v>
      </c>
      <c r="N17" s="279" t="n">
        <v>13</v>
      </c>
      <c r="O17" s="279"/>
      <c r="P17" s="279"/>
      <c r="Q17" s="279"/>
      <c r="R17" s="279" t="n">
        <v>3</v>
      </c>
      <c r="S17" s="279"/>
      <c r="T17" s="279" t="n">
        <v>3</v>
      </c>
      <c r="U17" s="279" t="n">
        <v>1</v>
      </c>
      <c r="V17" s="279" t="n">
        <v>4</v>
      </c>
      <c r="W17" s="279" t="n">
        <v>4</v>
      </c>
      <c r="X17" s="279" t="n">
        <v>5</v>
      </c>
      <c r="Y17" s="279"/>
      <c r="Z17" s="279"/>
      <c r="AA17" s="279" t="n">
        <v>1</v>
      </c>
      <c r="AB17" s="279" t="n">
        <v>2</v>
      </c>
      <c r="AC17" s="279" t="n">
        <v>4</v>
      </c>
      <c r="AD17" s="279" t="n">
        <v>16</v>
      </c>
      <c r="AE17" s="279" t="n">
        <v>2</v>
      </c>
      <c r="AF17" s="277" t="n">
        <v>33</v>
      </c>
      <c r="AG17" s="333" t="n">
        <f aca="false">B17+SUM(F17:AF17)</f>
        <v>547</v>
      </c>
    </row>
    <row r="18" s="276" customFormat="true" ht="12" hidden="false" customHeight="false" outlineLevel="0" collapsed="false">
      <c r="A18" s="207" t="n">
        <v>2006</v>
      </c>
      <c r="B18" s="279" t="n">
        <f aca="false">SUM(C18:E18)</f>
        <v>241</v>
      </c>
      <c r="C18" s="332" t="n">
        <v>140</v>
      </c>
      <c r="D18" s="332" t="n">
        <v>56</v>
      </c>
      <c r="E18" s="332" t="n">
        <v>45</v>
      </c>
      <c r="F18" s="279" t="n">
        <v>173</v>
      </c>
      <c r="G18" s="279" t="n">
        <v>12</v>
      </c>
      <c r="H18" s="279" t="n">
        <v>2</v>
      </c>
      <c r="I18" s="279" t="n">
        <v>9</v>
      </c>
      <c r="J18" s="279" t="n">
        <v>12</v>
      </c>
      <c r="K18" s="279" t="n">
        <v>35</v>
      </c>
      <c r="L18" s="279"/>
      <c r="M18" s="279" t="n">
        <v>1</v>
      </c>
      <c r="N18" s="279" t="n">
        <v>6</v>
      </c>
      <c r="O18" s="279" t="n">
        <v>4</v>
      </c>
      <c r="P18" s="279"/>
      <c r="Q18" s="279"/>
      <c r="R18" s="279"/>
      <c r="S18" s="279"/>
      <c r="T18" s="279" t="n">
        <v>3</v>
      </c>
      <c r="U18" s="279" t="n">
        <v>3</v>
      </c>
      <c r="V18" s="279" t="n">
        <v>3</v>
      </c>
      <c r="W18" s="279" t="n">
        <v>6</v>
      </c>
      <c r="X18" s="279" t="n">
        <v>12</v>
      </c>
      <c r="Y18" s="279" t="n">
        <v>2</v>
      </c>
      <c r="Z18" s="279" t="n">
        <v>1</v>
      </c>
      <c r="AA18" s="279"/>
      <c r="AB18" s="279" t="n">
        <v>6</v>
      </c>
      <c r="AC18" s="279" t="n">
        <v>2</v>
      </c>
      <c r="AD18" s="279" t="n">
        <v>15</v>
      </c>
      <c r="AE18" s="279" t="n">
        <v>1</v>
      </c>
      <c r="AF18" s="277" t="n">
        <v>36</v>
      </c>
      <c r="AG18" s="333" t="n">
        <f aca="false">B18+SUM(F18:AF18)</f>
        <v>585</v>
      </c>
    </row>
    <row r="19" s="276" customFormat="true" ht="12" hidden="false" customHeight="false" outlineLevel="0" collapsed="false">
      <c r="A19" s="231" t="n">
        <v>2007</v>
      </c>
      <c r="B19" s="279" t="n">
        <f aca="false">SUM(C19:E19)</f>
        <v>258</v>
      </c>
      <c r="C19" s="332" t="n">
        <v>168</v>
      </c>
      <c r="D19" s="332" t="n">
        <v>37</v>
      </c>
      <c r="E19" s="332" t="n">
        <v>53</v>
      </c>
      <c r="F19" s="279" t="n">
        <v>174</v>
      </c>
      <c r="G19" s="279" t="n">
        <v>13</v>
      </c>
      <c r="H19" s="279" t="n">
        <v>2</v>
      </c>
      <c r="I19" s="279" t="n">
        <v>2</v>
      </c>
      <c r="J19" s="279" t="n">
        <v>9</v>
      </c>
      <c r="K19" s="279" t="n">
        <v>31</v>
      </c>
      <c r="L19" s="279"/>
      <c r="M19" s="279" t="n">
        <v>1</v>
      </c>
      <c r="N19" s="279" t="n">
        <v>3</v>
      </c>
      <c r="O19" s="279" t="n">
        <v>1</v>
      </c>
      <c r="P19" s="279"/>
      <c r="Q19" s="279" t="n">
        <v>1</v>
      </c>
      <c r="R19" s="279" t="n">
        <v>1</v>
      </c>
      <c r="S19" s="279"/>
      <c r="T19" s="279" t="n">
        <v>3</v>
      </c>
      <c r="U19" s="279" t="n">
        <v>2</v>
      </c>
      <c r="V19" s="279" t="n">
        <v>3</v>
      </c>
      <c r="W19" s="279" t="n">
        <v>6</v>
      </c>
      <c r="X19" s="279" t="n">
        <v>7</v>
      </c>
      <c r="Y19" s="279" t="n">
        <v>6</v>
      </c>
      <c r="Z19" s="279"/>
      <c r="AA19" s="279"/>
      <c r="AB19" s="279"/>
      <c r="AC19" s="279" t="n">
        <v>2</v>
      </c>
      <c r="AD19" s="279" t="n">
        <v>10</v>
      </c>
      <c r="AE19" s="279" t="n">
        <v>3</v>
      </c>
      <c r="AF19" s="277" t="n">
        <v>28</v>
      </c>
      <c r="AG19" s="333" t="n">
        <f aca="false">B19+SUM(F19:AF19)</f>
        <v>566</v>
      </c>
    </row>
    <row r="20" s="276" customFormat="true" ht="12" hidden="false" customHeight="false" outlineLevel="0" collapsed="false">
      <c r="A20" s="207" t="n">
        <v>2008</v>
      </c>
      <c r="B20" s="279" t="n">
        <f aca="false">SUM(C20:E20)</f>
        <v>240</v>
      </c>
      <c r="C20" s="332" t="n">
        <v>155</v>
      </c>
      <c r="D20" s="332" t="n">
        <v>43</v>
      </c>
      <c r="E20" s="332" t="n">
        <v>42</v>
      </c>
      <c r="F20" s="279" t="n">
        <v>155</v>
      </c>
      <c r="G20" s="279" t="n">
        <v>16</v>
      </c>
      <c r="H20" s="279" t="n">
        <v>5</v>
      </c>
      <c r="I20" s="279" t="n">
        <v>1</v>
      </c>
      <c r="J20" s="279" t="n">
        <v>13</v>
      </c>
      <c r="K20" s="279" t="n">
        <v>26</v>
      </c>
      <c r="L20" s="279"/>
      <c r="M20" s="279" t="n">
        <v>2</v>
      </c>
      <c r="N20" s="279" t="n">
        <v>11</v>
      </c>
      <c r="O20" s="279"/>
      <c r="P20" s="279" t="n">
        <v>1</v>
      </c>
      <c r="Q20" s="279" t="n">
        <v>1</v>
      </c>
      <c r="R20" s="279" t="n">
        <v>4</v>
      </c>
      <c r="S20" s="279" t="n">
        <v>1</v>
      </c>
      <c r="T20" s="279" t="n">
        <v>3</v>
      </c>
      <c r="U20" s="279" t="n">
        <v>4</v>
      </c>
      <c r="V20" s="279" t="n">
        <v>4</v>
      </c>
      <c r="W20" s="279" t="n">
        <v>4</v>
      </c>
      <c r="X20" s="279" t="n">
        <v>8</v>
      </c>
      <c r="Y20" s="279" t="n">
        <v>6</v>
      </c>
      <c r="Z20" s="279"/>
      <c r="AA20" s="279"/>
      <c r="AB20" s="279"/>
      <c r="AC20" s="279" t="n">
        <v>1</v>
      </c>
      <c r="AD20" s="279" t="n">
        <v>7</v>
      </c>
      <c r="AE20" s="279" t="n">
        <v>1</v>
      </c>
      <c r="AF20" s="277" t="n">
        <v>41</v>
      </c>
      <c r="AG20" s="333" t="n">
        <f aca="false">B20+SUM(F20:AF20)</f>
        <v>555</v>
      </c>
    </row>
    <row r="21" s="276" customFormat="true" ht="12" hidden="false" customHeight="false" outlineLevel="0" collapsed="false">
      <c r="A21" s="231" t="n">
        <v>2009</v>
      </c>
      <c r="B21" s="279" t="n">
        <f aca="false">SUM(C21:E21)</f>
        <v>268</v>
      </c>
      <c r="C21" s="332" t="n">
        <v>154</v>
      </c>
      <c r="D21" s="332" t="n">
        <v>64</v>
      </c>
      <c r="E21" s="332" t="n">
        <v>50</v>
      </c>
      <c r="F21" s="279" t="n">
        <v>163</v>
      </c>
      <c r="G21" s="279" t="n">
        <v>10</v>
      </c>
      <c r="H21" s="279" t="n">
        <v>1</v>
      </c>
      <c r="I21" s="279" t="n">
        <v>2</v>
      </c>
      <c r="J21" s="279" t="n">
        <v>9</v>
      </c>
      <c r="K21" s="279" t="n">
        <v>33</v>
      </c>
      <c r="L21" s="279" t="n">
        <v>2</v>
      </c>
      <c r="M21" s="279" t="n">
        <v>2</v>
      </c>
      <c r="N21" s="279" t="n">
        <v>7</v>
      </c>
      <c r="O21" s="279"/>
      <c r="P21" s="279" t="n">
        <v>1</v>
      </c>
      <c r="Q21" s="279" t="n">
        <v>1</v>
      </c>
      <c r="R21" s="279" t="n">
        <v>1</v>
      </c>
      <c r="S21" s="279" t="n">
        <v>5</v>
      </c>
      <c r="T21" s="279" t="n">
        <v>5</v>
      </c>
      <c r="U21" s="279" t="n">
        <v>6</v>
      </c>
      <c r="V21" s="279" t="n">
        <v>3</v>
      </c>
      <c r="W21" s="279" t="n">
        <v>4</v>
      </c>
      <c r="X21" s="279" t="n">
        <v>4</v>
      </c>
      <c r="Y21" s="279" t="n">
        <v>4</v>
      </c>
      <c r="Z21" s="279"/>
      <c r="AA21" s="279" t="n">
        <v>2</v>
      </c>
      <c r="AB21" s="279" t="n">
        <v>1</v>
      </c>
      <c r="AC21" s="279" t="n">
        <v>3</v>
      </c>
      <c r="AD21" s="279" t="n">
        <v>12</v>
      </c>
      <c r="AE21" s="279" t="n">
        <v>2</v>
      </c>
      <c r="AF21" s="277" t="n">
        <v>34</v>
      </c>
      <c r="AG21" s="333" t="n">
        <f aca="false">B21+SUM(F21:AF21)</f>
        <v>585</v>
      </c>
    </row>
    <row r="22" s="276" customFormat="true" ht="12" hidden="false" customHeight="false" outlineLevel="0" collapsed="false">
      <c r="A22" s="231" t="n">
        <v>2010</v>
      </c>
      <c r="B22" s="279" t="n">
        <f aca="false">SUM(C22:E22)</f>
        <v>272</v>
      </c>
      <c r="C22" s="332" t="n">
        <v>166</v>
      </c>
      <c r="D22" s="332" t="n">
        <v>52</v>
      </c>
      <c r="E22" s="332" t="n">
        <v>54</v>
      </c>
      <c r="F22" s="279" t="n">
        <v>142</v>
      </c>
      <c r="G22" s="279" t="n">
        <v>13</v>
      </c>
      <c r="H22" s="279" t="n">
        <v>4</v>
      </c>
      <c r="I22" s="279" t="n">
        <v>4</v>
      </c>
      <c r="J22" s="279" t="n">
        <v>18</v>
      </c>
      <c r="K22" s="279" t="n">
        <v>34</v>
      </c>
      <c r="L22" s="279" t="n">
        <v>1</v>
      </c>
      <c r="M22" s="279" t="n">
        <v>3</v>
      </c>
      <c r="N22" s="279" t="n">
        <v>14</v>
      </c>
      <c r="O22" s="279"/>
      <c r="P22" s="279" t="n">
        <v>2</v>
      </c>
      <c r="Q22" s="279"/>
      <c r="R22" s="279" t="n">
        <v>6</v>
      </c>
      <c r="S22" s="279" t="n">
        <v>4</v>
      </c>
      <c r="T22" s="279" t="n">
        <v>3</v>
      </c>
      <c r="U22" s="279" t="n">
        <v>2</v>
      </c>
      <c r="V22" s="279" t="n">
        <v>2</v>
      </c>
      <c r="W22" s="279" t="n">
        <v>3</v>
      </c>
      <c r="X22" s="279" t="n">
        <v>2</v>
      </c>
      <c r="Y22" s="279" t="n">
        <v>7</v>
      </c>
      <c r="Z22" s="279" t="n">
        <v>1</v>
      </c>
      <c r="AA22" s="279"/>
      <c r="AB22" s="279" t="n">
        <v>1</v>
      </c>
      <c r="AC22" s="279" t="n">
        <v>1</v>
      </c>
      <c r="AD22" s="279" t="n">
        <v>7</v>
      </c>
      <c r="AE22" s="279" t="n">
        <v>6</v>
      </c>
      <c r="AF22" s="277" t="n">
        <v>26</v>
      </c>
      <c r="AG22" s="333" t="n">
        <f aca="false">B22+SUM(F22:AF22)</f>
        <v>578</v>
      </c>
    </row>
    <row r="23" s="276" customFormat="true" ht="12" hidden="false" customHeight="false" outlineLevel="0" collapsed="false">
      <c r="A23" s="231" t="n">
        <v>2011</v>
      </c>
      <c r="B23" s="279" t="n">
        <f aca="false">SUM(C23:E23)</f>
        <v>281</v>
      </c>
      <c r="C23" s="332" t="n">
        <v>170</v>
      </c>
      <c r="D23" s="332" t="n">
        <v>54</v>
      </c>
      <c r="E23" s="332" t="n">
        <v>57</v>
      </c>
      <c r="F23" s="279" t="n">
        <v>139</v>
      </c>
      <c r="G23" s="279" t="n">
        <v>15</v>
      </c>
      <c r="H23" s="279" t="n">
        <v>3</v>
      </c>
      <c r="I23" s="279" t="n">
        <v>3</v>
      </c>
      <c r="J23" s="279" t="n">
        <v>13</v>
      </c>
      <c r="K23" s="279" t="n">
        <v>32</v>
      </c>
      <c r="L23" s="279" t="n">
        <v>1</v>
      </c>
      <c r="M23" s="279" t="n">
        <v>1</v>
      </c>
      <c r="N23" s="279" t="n">
        <v>11</v>
      </c>
      <c r="O23" s="279"/>
      <c r="P23" s="279" t="n">
        <v>3</v>
      </c>
      <c r="Q23" s="279"/>
      <c r="R23" s="279" t="n">
        <v>3</v>
      </c>
      <c r="S23" s="279" t="n">
        <v>5</v>
      </c>
      <c r="T23" s="279" t="n">
        <v>4</v>
      </c>
      <c r="U23" s="279" t="n">
        <v>6</v>
      </c>
      <c r="V23" s="279" t="n">
        <v>3</v>
      </c>
      <c r="W23" s="279" t="n">
        <v>1</v>
      </c>
      <c r="X23" s="279" t="n">
        <v>4</v>
      </c>
      <c r="Y23" s="279" t="n">
        <v>5</v>
      </c>
      <c r="Z23" s="279" t="n">
        <v>1</v>
      </c>
      <c r="AA23" s="279"/>
      <c r="AB23" s="279" t="n">
        <v>2</v>
      </c>
      <c r="AC23" s="279" t="n">
        <v>6</v>
      </c>
      <c r="AD23" s="279" t="n">
        <v>6</v>
      </c>
      <c r="AE23" s="279" t="n">
        <v>3</v>
      </c>
      <c r="AF23" s="277" t="n">
        <v>34</v>
      </c>
      <c r="AG23" s="333" t="n">
        <f aca="false">B23+SUM(F23:AF23)</f>
        <v>585</v>
      </c>
    </row>
    <row r="24" s="276" customFormat="true" ht="12" hidden="false" customHeight="false" outlineLevel="0" collapsed="false">
      <c r="A24" s="231" t="n">
        <v>2012</v>
      </c>
      <c r="B24" s="279" t="n">
        <f aca="false">SUM(C24:E24)</f>
        <v>299</v>
      </c>
      <c r="C24" s="332" t="n">
        <v>179</v>
      </c>
      <c r="D24" s="332" t="n">
        <v>63</v>
      </c>
      <c r="E24" s="332" t="n">
        <v>57</v>
      </c>
      <c r="F24" s="279" t="n">
        <v>149</v>
      </c>
      <c r="G24" s="279" t="n">
        <v>8</v>
      </c>
      <c r="H24" s="279" t="n">
        <v>6</v>
      </c>
      <c r="I24" s="279" t="n">
        <v>2</v>
      </c>
      <c r="J24" s="279" t="n">
        <v>11</v>
      </c>
      <c r="K24" s="279" t="n">
        <v>34</v>
      </c>
      <c r="L24" s="279"/>
      <c r="M24" s="279" t="n">
        <v>2</v>
      </c>
      <c r="N24" s="279" t="n">
        <v>7</v>
      </c>
      <c r="O24" s="279" t="n">
        <v>1</v>
      </c>
      <c r="P24" s="279" t="n">
        <v>3</v>
      </c>
      <c r="Q24" s="279" t="n">
        <v>1</v>
      </c>
      <c r="R24" s="279" t="n">
        <v>5</v>
      </c>
      <c r="S24" s="279" t="n">
        <v>1</v>
      </c>
      <c r="T24" s="279" t="n">
        <v>5</v>
      </c>
      <c r="U24" s="279" t="n">
        <v>2</v>
      </c>
      <c r="V24" s="279" t="n">
        <v>5</v>
      </c>
      <c r="W24" s="279" t="n">
        <v>9</v>
      </c>
      <c r="X24" s="279" t="n">
        <v>4</v>
      </c>
      <c r="Y24" s="279" t="n">
        <v>3</v>
      </c>
      <c r="Z24" s="279" t="n">
        <v>1</v>
      </c>
      <c r="AA24" s="279"/>
      <c r="AB24" s="279" t="n">
        <v>7</v>
      </c>
      <c r="AC24" s="279" t="n">
        <v>2</v>
      </c>
      <c r="AD24" s="279" t="n">
        <v>11</v>
      </c>
      <c r="AE24" s="279" t="n">
        <v>2</v>
      </c>
      <c r="AF24" s="277" t="n">
        <v>34</v>
      </c>
      <c r="AG24" s="333" t="n">
        <f aca="false">B24+SUM(F24:AF24)</f>
        <v>614</v>
      </c>
    </row>
    <row r="25" s="276" customFormat="true" ht="12" hidden="false" customHeight="false" outlineLevel="0" collapsed="false">
      <c r="A25" s="231" t="n">
        <v>2013</v>
      </c>
      <c r="B25" s="279" t="n">
        <f aca="false">SUM(C25:E25)</f>
        <v>330</v>
      </c>
      <c r="C25" s="332" t="n">
        <v>197</v>
      </c>
      <c r="D25" s="332" t="n">
        <v>76</v>
      </c>
      <c r="E25" s="332" t="n">
        <v>57</v>
      </c>
      <c r="F25" s="279" t="n">
        <v>150</v>
      </c>
      <c r="G25" s="279" t="n">
        <v>18</v>
      </c>
      <c r="H25" s="279" t="n">
        <v>6</v>
      </c>
      <c r="I25" s="279" t="n">
        <v>5</v>
      </c>
      <c r="J25" s="279" t="n">
        <v>9</v>
      </c>
      <c r="K25" s="279" t="n">
        <v>25</v>
      </c>
      <c r="L25" s="279" t="n">
        <v>4</v>
      </c>
      <c r="M25" s="279" t="n">
        <v>2</v>
      </c>
      <c r="N25" s="279" t="n">
        <v>13</v>
      </c>
      <c r="O25" s="279" t="n">
        <v>1</v>
      </c>
      <c r="P25" s="279"/>
      <c r="Q25" s="279" t="n">
        <v>1</v>
      </c>
      <c r="R25" s="279" t="n">
        <v>1</v>
      </c>
      <c r="S25" s="279" t="n">
        <v>2</v>
      </c>
      <c r="T25" s="279" t="n">
        <v>4</v>
      </c>
      <c r="U25" s="279" t="n">
        <v>2</v>
      </c>
      <c r="V25" s="279" t="n">
        <v>2</v>
      </c>
      <c r="W25" s="279" t="n">
        <v>9</v>
      </c>
      <c r="X25" s="279" t="n">
        <v>4</v>
      </c>
      <c r="Y25" s="279" t="n">
        <v>5</v>
      </c>
      <c r="Z25" s="279"/>
      <c r="AA25" s="279"/>
      <c r="AB25" s="279" t="n">
        <v>8</v>
      </c>
      <c r="AC25" s="279"/>
      <c r="AD25" s="279" t="n">
        <v>10</v>
      </c>
      <c r="AE25" s="279" t="n">
        <v>3</v>
      </c>
      <c r="AF25" s="277" t="n">
        <v>40</v>
      </c>
      <c r="AG25" s="333" t="n">
        <f aca="false">B25+SUM(F25:AF25)</f>
        <v>654</v>
      </c>
    </row>
    <row r="26" s="276" customFormat="true" ht="12" hidden="false" customHeight="false" outlineLevel="0" collapsed="false">
      <c r="A26" s="231" t="n">
        <v>2014</v>
      </c>
      <c r="B26" s="279" t="n">
        <f aca="false">SUM(C26:E26)</f>
        <v>344</v>
      </c>
      <c r="C26" s="332" t="n">
        <v>219</v>
      </c>
      <c r="D26" s="332" t="n">
        <v>64</v>
      </c>
      <c r="E26" s="332" t="n">
        <v>61</v>
      </c>
      <c r="F26" s="279" t="n">
        <v>151</v>
      </c>
      <c r="G26" s="279" t="n">
        <v>14</v>
      </c>
      <c r="H26" s="279" t="n">
        <v>3</v>
      </c>
      <c r="I26" s="279" t="n">
        <v>3</v>
      </c>
      <c r="J26" s="279" t="n">
        <v>6</v>
      </c>
      <c r="K26" s="279" t="n">
        <v>28</v>
      </c>
      <c r="L26" s="279"/>
      <c r="M26" s="279" t="n">
        <v>1</v>
      </c>
      <c r="N26" s="279" t="n">
        <v>9</v>
      </c>
      <c r="O26" s="279" t="n">
        <v>1</v>
      </c>
      <c r="P26" s="279" t="n">
        <v>4</v>
      </c>
      <c r="Q26" s="279"/>
      <c r="R26" s="279" t="n">
        <v>3</v>
      </c>
      <c r="S26" s="279" t="n">
        <v>5</v>
      </c>
      <c r="T26" s="279" t="n">
        <v>5</v>
      </c>
      <c r="U26" s="279" t="n">
        <v>5</v>
      </c>
      <c r="V26" s="279" t="n">
        <v>8</v>
      </c>
      <c r="W26" s="279" t="n">
        <v>5</v>
      </c>
      <c r="X26" s="279" t="n">
        <v>4</v>
      </c>
      <c r="Y26" s="279" t="n">
        <v>5</v>
      </c>
      <c r="Z26" s="279"/>
      <c r="AA26" s="279"/>
      <c r="AB26" s="279" t="n">
        <v>11</v>
      </c>
      <c r="AC26" s="279" t="n">
        <v>1</v>
      </c>
      <c r="AD26" s="279" t="n">
        <v>7</v>
      </c>
      <c r="AE26" s="279" t="n">
        <v>1</v>
      </c>
      <c r="AF26" s="279" t="n">
        <v>39</v>
      </c>
      <c r="AG26" s="333" t="n">
        <f aca="false">B26+SUM(F26:AF26)</f>
        <v>663</v>
      </c>
    </row>
    <row r="27" s="276" customFormat="true" ht="12" hidden="false" customHeight="false" outlineLevel="0" collapsed="false">
      <c r="A27" s="231" t="n">
        <v>2015</v>
      </c>
      <c r="B27" s="279" t="n">
        <f aca="false">SUM(C27:E27)</f>
        <v>321</v>
      </c>
      <c r="C27" s="332" t="n">
        <v>206</v>
      </c>
      <c r="D27" s="332" t="n">
        <v>54</v>
      </c>
      <c r="E27" s="332" t="n">
        <v>61</v>
      </c>
      <c r="F27" s="279" t="n">
        <v>140</v>
      </c>
      <c r="G27" s="279" t="n">
        <v>16</v>
      </c>
      <c r="H27" s="279" t="n">
        <v>4</v>
      </c>
      <c r="I27" s="279" t="n">
        <v>5</v>
      </c>
      <c r="J27" s="279" t="n">
        <v>8</v>
      </c>
      <c r="K27" s="279" t="n">
        <v>40</v>
      </c>
      <c r="L27" s="279"/>
      <c r="M27" s="279" t="n">
        <v>1</v>
      </c>
      <c r="N27" s="279" t="n">
        <v>13</v>
      </c>
      <c r="O27" s="279" t="n">
        <v>3</v>
      </c>
      <c r="P27" s="279"/>
      <c r="Q27" s="279" t="n">
        <v>3</v>
      </c>
      <c r="R27" s="279" t="n">
        <v>5</v>
      </c>
      <c r="S27" s="279" t="n">
        <v>2</v>
      </c>
      <c r="T27" s="279" t="n">
        <v>6</v>
      </c>
      <c r="U27" s="279" t="n">
        <v>2</v>
      </c>
      <c r="V27" s="279" t="n">
        <v>5</v>
      </c>
      <c r="W27" s="279" t="n">
        <v>7</v>
      </c>
      <c r="X27" s="279" t="n">
        <v>5</v>
      </c>
      <c r="Y27" s="279" t="n">
        <v>4</v>
      </c>
      <c r="Z27" s="279"/>
      <c r="AA27" s="279"/>
      <c r="AB27" s="279" t="n">
        <v>6</v>
      </c>
      <c r="AC27" s="279" t="n">
        <v>2</v>
      </c>
      <c r="AD27" s="279" t="n">
        <v>10</v>
      </c>
      <c r="AE27" s="279"/>
      <c r="AF27" s="279" t="n">
        <v>44</v>
      </c>
      <c r="AG27" s="333" t="n">
        <f aca="false">B27+SUM(F27:AF27)</f>
        <v>652</v>
      </c>
    </row>
    <row r="28" s="276" customFormat="true" ht="12" hidden="false" customHeight="false" outlineLevel="0" collapsed="false">
      <c r="A28" s="231" t="n">
        <v>2016</v>
      </c>
      <c r="B28" s="279" t="n">
        <f aca="false">SUM(C28:E28)</f>
        <v>364</v>
      </c>
      <c r="C28" s="332" t="n">
        <v>208</v>
      </c>
      <c r="D28" s="332" t="n">
        <v>81</v>
      </c>
      <c r="E28" s="332" t="n">
        <v>75</v>
      </c>
      <c r="F28" s="279" t="n">
        <v>150</v>
      </c>
      <c r="G28" s="279" t="n">
        <v>12</v>
      </c>
      <c r="H28" s="279" t="n">
        <v>8</v>
      </c>
      <c r="I28" s="279" t="n">
        <v>10</v>
      </c>
      <c r="J28" s="279" t="n">
        <v>11</v>
      </c>
      <c r="K28" s="279" t="n">
        <v>38</v>
      </c>
      <c r="L28" s="279" t="n">
        <v>1</v>
      </c>
      <c r="M28" s="279" t="n">
        <v>2</v>
      </c>
      <c r="N28" s="279" t="n">
        <v>8</v>
      </c>
      <c r="O28" s="279" t="n">
        <v>1</v>
      </c>
      <c r="P28" s="279"/>
      <c r="Q28" s="279" t="n">
        <v>1</v>
      </c>
      <c r="R28" s="279" t="n">
        <v>3</v>
      </c>
      <c r="S28" s="279" t="n">
        <v>2</v>
      </c>
      <c r="T28" s="279" t="n">
        <v>4</v>
      </c>
      <c r="U28" s="279" t="n">
        <v>2</v>
      </c>
      <c r="V28" s="279" t="n">
        <v>7</v>
      </c>
      <c r="W28" s="279" t="n">
        <v>12</v>
      </c>
      <c r="X28" s="279" t="n">
        <v>5</v>
      </c>
      <c r="Y28" s="279" t="n">
        <v>5</v>
      </c>
      <c r="Z28" s="279" t="n">
        <v>1</v>
      </c>
      <c r="AA28" s="279"/>
      <c r="AB28" s="279" t="n">
        <v>17</v>
      </c>
      <c r="AC28" s="279" t="n">
        <v>1</v>
      </c>
      <c r="AD28" s="279" t="n">
        <v>5</v>
      </c>
      <c r="AE28" s="279" t="n">
        <v>1</v>
      </c>
      <c r="AF28" s="279" t="n">
        <v>45</v>
      </c>
      <c r="AG28" s="333" t="n">
        <f aca="false">B28+SUM(F28:AF28)</f>
        <v>716</v>
      </c>
    </row>
    <row r="29" s="276" customFormat="true" ht="12" hidden="false" customHeight="false" outlineLevel="0" collapsed="false">
      <c r="A29" s="231" t="n">
        <v>2017</v>
      </c>
      <c r="B29" s="279" t="n">
        <f aca="false">SUM(C29:E29)</f>
        <v>361</v>
      </c>
      <c r="C29" s="332" t="n">
        <v>252</v>
      </c>
      <c r="D29" s="332" t="n">
        <v>60</v>
      </c>
      <c r="E29" s="332" t="n">
        <v>49</v>
      </c>
      <c r="F29" s="279" t="n">
        <v>124</v>
      </c>
      <c r="G29" s="279" t="n">
        <v>12</v>
      </c>
      <c r="H29" s="279" t="n">
        <v>8</v>
      </c>
      <c r="I29" s="279" t="n">
        <v>5</v>
      </c>
      <c r="J29" s="279" t="n">
        <v>9</v>
      </c>
      <c r="K29" s="279" t="n">
        <v>38</v>
      </c>
      <c r="L29" s="279" t="n">
        <v>1</v>
      </c>
      <c r="M29" s="279" t="n">
        <v>3</v>
      </c>
      <c r="N29" s="279" t="n">
        <v>7</v>
      </c>
      <c r="O29" s="279" t="n">
        <v>2</v>
      </c>
      <c r="P29" s="279" t="n">
        <v>3</v>
      </c>
      <c r="Q29" s="279" t="n">
        <v>1</v>
      </c>
      <c r="R29" s="279" t="n">
        <v>2</v>
      </c>
      <c r="S29" s="279" t="n">
        <v>3</v>
      </c>
      <c r="T29" s="279" t="n">
        <v>5</v>
      </c>
      <c r="U29" s="279" t="n">
        <v>3</v>
      </c>
      <c r="V29" s="279" t="n">
        <v>1</v>
      </c>
      <c r="W29" s="279" t="n">
        <v>9</v>
      </c>
      <c r="X29" s="279" t="n">
        <v>1</v>
      </c>
      <c r="Y29" s="279" t="n">
        <v>6</v>
      </c>
      <c r="Z29" s="279" t="n">
        <v>1</v>
      </c>
      <c r="AA29" s="279" t="n">
        <v>1</v>
      </c>
      <c r="AB29" s="279" t="n">
        <v>12</v>
      </c>
      <c r="AC29" s="279" t="n">
        <v>6</v>
      </c>
      <c r="AD29" s="279" t="n">
        <v>12</v>
      </c>
      <c r="AE29" s="279" t="n">
        <v>6</v>
      </c>
      <c r="AF29" s="279" t="n">
        <v>51</v>
      </c>
      <c r="AG29" s="333" t="n">
        <f aca="false">B29+SUM(F29:AF29)</f>
        <v>693</v>
      </c>
    </row>
    <row r="30" s="276" customFormat="true" ht="12" hidden="false" customHeight="false" outlineLevel="0" collapsed="false">
      <c r="A30" s="231" t="n">
        <v>2018</v>
      </c>
      <c r="B30" s="279" t="n">
        <f aca="false">SUM(C30:E30)</f>
        <v>355</v>
      </c>
      <c r="C30" s="332" t="n">
        <v>234</v>
      </c>
      <c r="D30" s="332" t="n">
        <v>53</v>
      </c>
      <c r="E30" s="332" t="n">
        <v>68</v>
      </c>
      <c r="F30" s="279" t="n">
        <v>127</v>
      </c>
      <c r="G30" s="279" t="n">
        <v>13</v>
      </c>
      <c r="H30" s="279" t="n">
        <v>4</v>
      </c>
      <c r="I30" s="279" t="n">
        <v>6</v>
      </c>
      <c r="J30" s="279" t="n">
        <v>10</v>
      </c>
      <c r="K30" s="279" t="n">
        <v>41</v>
      </c>
      <c r="L30" s="279" t="n">
        <v>1</v>
      </c>
      <c r="M30" s="279" t="n">
        <v>1</v>
      </c>
      <c r="N30" s="279" t="n">
        <v>15</v>
      </c>
      <c r="O30" s="279" t="n">
        <v>2</v>
      </c>
      <c r="P30" s="279" t="n">
        <v>1</v>
      </c>
      <c r="Q30" s="279"/>
      <c r="R30" s="279" t="n">
        <v>4</v>
      </c>
      <c r="S30" s="279" t="n">
        <v>3</v>
      </c>
      <c r="T30" s="279" t="n">
        <v>7</v>
      </c>
      <c r="U30" s="279" t="n">
        <v>2</v>
      </c>
      <c r="V30" s="279" t="n">
        <v>1</v>
      </c>
      <c r="W30" s="279" t="n">
        <v>5</v>
      </c>
      <c r="X30" s="279" t="n">
        <v>5</v>
      </c>
      <c r="Y30" s="279" t="n">
        <v>9</v>
      </c>
      <c r="Z30" s="279" t="n">
        <v>1</v>
      </c>
      <c r="AA30" s="279"/>
      <c r="AB30" s="279" t="n">
        <v>14</v>
      </c>
      <c r="AC30" s="279" t="n">
        <v>7</v>
      </c>
      <c r="AD30" s="279" t="n">
        <v>12</v>
      </c>
      <c r="AE30" s="279" t="n">
        <v>1</v>
      </c>
      <c r="AF30" s="279" t="n">
        <v>36</v>
      </c>
      <c r="AG30" s="333" t="n">
        <f aca="false">B30+SUM(F30:AF30)</f>
        <v>683</v>
      </c>
    </row>
    <row r="31" s="276" customFormat="true" ht="12" hidden="false" customHeight="false" outlineLevel="0" collapsed="false">
      <c r="A31" s="231" t="n">
        <v>2019</v>
      </c>
      <c r="B31" s="279" t="n">
        <f aca="false">SUM(C31:E31)</f>
        <v>391</v>
      </c>
      <c r="C31" s="332" t="n">
        <v>270</v>
      </c>
      <c r="D31" s="332" t="n">
        <v>56</v>
      </c>
      <c r="E31" s="332" t="n">
        <v>65</v>
      </c>
      <c r="F31" s="279" t="n">
        <v>131</v>
      </c>
      <c r="G31" s="279" t="n">
        <v>16</v>
      </c>
      <c r="H31" s="279" t="n">
        <v>3</v>
      </c>
      <c r="I31" s="279" t="n">
        <v>1</v>
      </c>
      <c r="J31" s="279" t="n">
        <v>8</v>
      </c>
      <c r="K31" s="279" t="n">
        <v>38</v>
      </c>
      <c r="L31" s="279"/>
      <c r="M31" s="279" t="n">
        <v>4</v>
      </c>
      <c r="N31" s="279" t="n">
        <v>8</v>
      </c>
      <c r="O31" s="279" t="n">
        <v>2</v>
      </c>
      <c r="P31" s="279" t="n">
        <v>1</v>
      </c>
      <c r="Q31" s="279"/>
      <c r="R31" s="279" t="n">
        <v>3</v>
      </c>
      <c r="S31" s="279" t="n">
        <v>6</v>
      </c>
      <c r="T31" s="279" t="n">
        <v>3</v>
      </c>
      <c r="U31" s="279" t="n">
        <v>1</v>
      </c>
      <c r="V31" s="279" t="n">
        <v>8</v>
      </c>
      <c r="W31" s="279" t="n">
        <v>12</v>
      </c>
      <c r="X31" s="279" t="n">
        <v>4</v>
      </c>
      <c r="Y31" s="279" t="n">
        <v>3</v>
      </c>
      <c r="Z31" s="279" t="n">
        <v>1</v>
      </c>
      <c r="AA31" s="279"/>
      <c r="AB31" s="279" t="n">
        <v>42</v>
      </c>
      <c r="AC31" s="279" t="n">
        <v>1</v>
      </c>
      <c r="AD31" s="279" t="n">
        <v>19</v>
      </c>
      <c r="AE31" s="279" t="n">
        <v>4</v>
      </c>
      <c r="AF31" s="279" t="n">
        <v>36</v>
      </c>
      <c r="AG31" s="333" t="n">
        <f aca="false">B31+SUM(F31:AF31)</f>
        <v>746</v>
      </c>
    </row>
    <row r="32" s="276" customFormat="true" ht="12" hidden="false" customHeight="false" outlineLevel="0" collapsed="false">
      <c r="A32" s="231" t="n">
        <v>2020</v>
      </c>
      <c r="B32" s="279" t="n">
        <f aca="false">SUM(C32:E32)</f>
        <v>194</v>
      </c>
      <c r="C32" s="334" t="n">
        <v>131</v>
      </c>
      <c r="D32" s="334" t="n">
        <v>30</v>
      </c>
      <c r="E32" s="334" t="n">
        <v>33</v>
      </c>
      <c r="F32" s="334" t="n">
        <v>55</v>
      </c>
      <c r="G32" s="334" t="n">
        <v>8</v>
      </c>
      <c r="H32" s="334" t="n">
        <v>2</v>
      </c>
      <c r="I32" s="334" t="n">
        <v>5</v>
      </c>
      <c r="J32" s="334" t="n">
        <v>4</v>
      </c>
      <c r="K32" s="334" t="n">
        <v>12</v>
      </c>
      <c r="L32" s="334" t="n">
        <v>1</v>
      </c>
      <c r="M32" s="334" t="n">
        <v>1</v>
      </c>
      <c r="N32" s="334" t="n">
        <v>4</v>
      </c>
      <c r="O32" s="334" t="n">
        <v>1</v>
      </c>
      <c r="P32" s="334" t="n">
        <v>3</v>
      </c>
      <c r="Q32" s="334"/>
      <c r="R32" s="334" t="n">
        <v>1</v>
      </c>
      <c r="S32" s="334"/>
      <c r="T32" s="334" t="n">
        <v>3</v>
      </c>
      <c r="U32" s="334" t="n">
        <v>4</v>
      </c>
      <c r="V32" s="334" t="n">
        <v>1</v>
      </c>
      <c r="W32" s="335" t="n">
        <v>4</v>
      </c>
      <c r="X32" s="335" t="n">
        <v>6</v>
      </c>
      <c r="Y32" s="335" t="n">
        <v>6</v>
      </c>
      <c r="Z32" s="335"/>
      <c r="AA32" s="335"/>
      <c r="AB32" s="335" t="n">
        <v>12</v>
      </c>
      <c r="AC32" s="335"/>
      <c r="AD32" s="335" t="n">
        <v>7</v>
      </c>
      <c r="AE32" s="335" t="n">
        <v>2</v>
      </c>
      <c r="AF32" s="335" t="n">
        <v>28</v>
      </c>
      <c r="AG32" s="333" t="n">
        <f aca="false">B32+SUM(F32:AF32)</f>
        <v>364</v>
      </c>
    </row>
    <row r="33" s="276" customFormat="true" ht="12" hidden="false" customHeight="false" outlineLevel="0" collapsed="false">
      <c r="A33" s="231" t="n">
        <v>2021</v>
      </c>
      <c r="B33" s="279" t="n">
        <f aca="false">SUM(C33:E33)</f>
        <v>245</v>
      </c>
      <c r="C33" s="334" t="n">
        <v>175</v>
      </c>
      <c r="D33" s="334" t="n">
        <v>42</v>
      </c>
      <c r="E33" s="334" t="n">
        <v>28</v>
      </c>
      <c r="F33" s="334" t="n">
        <v>77</v>
      </c>
      <c r="G33" s="334" t="n">
        <v>13</v>
      </c>
      <c r="H33" s="334" t="n">
        <v>2</v>
      </c>
      <c r="I33" s="334" t="n">
        <v>1</v>
      </c>
      <c r="J33" s="334" t="n">
        <v>7</v>
      </c>
      <c r="K33" s="334" t="n">
        <v>20</v>
      </c>
      <c r="L33" s="334" t="n">
        <v>1</v>
      </c>
      <c r="M33" s="334" t="n">
        <v>1</v>
      </c>
      <c r="N33" s="334" t="n">
        <v>7</v>
      </c>
      <c r="O33" s="334" t="n">
        <v>2</v>
      </c>
      <c r="P33" s="334" t="n">
        <v>1</v>
      </c>
      <c r="Q33" s="334" t="n">
        <v>1</v>
      </c>
      <c r="R33" s="334" t="n">
        <v>1</v>
      </c>
      <c r="S33" s="334" t="n">
        <v>4</v>
      </c>
      <c r="T33" s="334" t="n">
        <v>5</v>
      </c>
      <c r="U33" s="334" t="n">
        <v>1</v>
      </c>
      <c r="V33" s="334" t="n">
        <v>4</v>
      </c>
      <c r="W33" s="335" t="n">
        <v>4</v>
      </c>
      <c r="X33" s="335" t="n">
        <v>4</v>
      </c>
      <c r="Y33" s="335"/>
      <c r="Z33" s="335" t="n">
        <v>1</v>
      </c>
      <c r="AA33" s="335"/>
      <c r="AB33" s="335" t="n">
        <v>4</v>
      </c>
      <c r="AC33" s="335" t="n">
        <v>5</v>
      </c>
      <c r="AD33" s="335" t="n">
        <v>13</v>
      </c>
      <c r="AE33" s="335" t="n">
        <v>6</v>
      </c>
      <c r="AF33" s="335" t="n">
        <v>24</v>
      </c>
      <c r="AG33" s="333" t="n">
        <f aca="false">B33+SUM(F33:AF33)</f>
        <v>454</v>
      </c>
    </row>
    <row r="34" s="276" customFormat="true" ht="12" hidden="false" customHeight="false" outlineLevel="0" collapsed="false">
      <c r="A34" s="231" t="n">
        <v>2022</v>
      </c>
      <c r="B34" s="279" t="n">
        <f aca="false">SUM(C34:E34)</f>
        <v>411</v>
      </c>
      <c r="C34" s="334" t="n">
        <v>285</v>
      </c>
      <c r="D34" s="334" t="n">
        <v>53</v>
      </c>
      <c r="E34" s="334" t="n">
        <v>73</v>
      </c>
      <c r="F34" s="334" t="n">
        <v>72</v>
      </c>
      <c r="G34" s="334" t="n">
        <v>16</v>
      </c>
      <c r="H34" s="334" t="n">
        <v>3</v>
      </c>
      <c r="I34" s="334" t="n">
        <v>3</v>
      </c>
      <c r="J34" s="334" t="n">
        <v>12</v>
      </c>
      <c r="K34" s="334" t="n">
        <v>28</v>
      </c>
      <c r="L34" s="334" t="n">
        <v>3</v>
      </c>
      <c r="M34" s="334" t="n">
        <v>1</v>
      </c>
      <c r="N34" s="334" t="n">
        <v>10</v>
      </c>
      <c r="O34" s="334" t="n">
        <v>2</v>
      </c>
      <c r="P34" s="334" t="n">
        <v>3</v>
      </c>
      <c r="Q34" s="334"/>
      <c r="R34" s="334" t="n">
        <v>4</v>
      </c>
      <c r="S34" s="334" t="n">
        <v>2</v>
      </c>
      <c r="T34" s="334" t="n">
        <v>4</v>
      </c>
      <c r="U34" s="334" t="n">
        <v>5</v>
      </c>
      <c r="V34" s="334" t="n">
        <v>2</v>
      </c>
      <c r="W34" s="335" t="n">
        <v>5</v>
      </c>
      <c r="X34" s="335" t="n">
        <v>3</v>
      </c>
      <c r="Y34" s="335" t="n">
        <v>6</v>
      </c>
      <c r="Z34" s="335"/>
      <c r="AA34" s="335"/>
      <c r="AB34" s="335" t="n">
        <v>8</v>
      </c>
      <c r="AC34" s="335" t="n">
        <v>5</v>
      </c>
      <c r="AD34" s="335" t="n">
        <v>25</v>
      </c>
      <c r="AE34" s="335" t="n">
        <v>4</v>
      </c>
      <c r="AF34" s="335" t="n">
        <v>44</v>
      </c>
      <c r="AG34" s="333" t="n">
        <f aca="false">B34+SUM(F34:AF34)</f>
        <v>681</v>
      </c>
    </row>
    <row r="35" s="276" customFormat="true" ht="12" hidden="false" customHeight="false" outlineLevel="0" collapsed="false">
      <c r="A35" s="231" t="n">
        <v>2023</v>
      </c>
      <c r="B35" s="279" t="n">
        <v>406</v>
      </c>
      <c r="C35" s="334" t="n">
        <v>258</v>
      </c>
      <c r="D35" s="334" t="n">
        <v>78</v>
      </c>
      <c r="E35" s="334" t="n">
        <v>70</v>
      </c>
      <c r="F35" s="334" t="n">
        <v>86</v>
      </c>
      <c r="G35" s="334" t="n">
        <v>11</v>
      </c>
      <c r="H35" s="334" t="n">
        <v>5</v>
      </c>
      <c r="I35" s="334" t="n">
        <v>0</v>
      </c>
      <c r="J35" s="334" t="n">
        <v>11</v>
      </c>
      <c r="K35" s="334" t="n">
        <v>22</v>
      </c>
      <c r="L35" s="334" t="n">
        <v>0</v>
      </c>
      <c r="M35" s="334" t="n">
        <v>3</v>
      </c>
      <c r="N35" s="334" t="n">
        <v>5</v>
      </c>
      <c r="O35" s="334" t="n">
        <v>2</v>
      </c>
      <c r="P35" s="334" t="n">
        <v>2</v>
      </c>
      <c r="Q35" s="334" t="n">
        <v>1</v>
      </c>
      <c r="R35" s="334" t="n">
        <v>3</v>
      </c>
      <c r="S35" s="334" t="n">
        <v>1</v>
      </c>
      <c r="T35" s="334" t="n">
        <v>6</v>
      </c>
      <c r="U35" s="334" t="n">
        <v>4</v>
      </c>
      <c r="V35" s="334" t="n">
        <v>5</v>
      </c>
      <c r="W35" s="335" t="n">
        <v>13</v>
      </c>
      <c r="X35" s="335" t="n">
        <v>7</v>
      </c>
      <c r="Y35" s="335" t="n">
        <v>6</v>
      </c>
      <c r="Z35" s="335"/>
      <c r="AA35" s="335"/>
      <c r="AB35" s="335" t="n">
        <v>32</v>
      </c>
      <c r="AC35" s="335" t="n">
        <v>3</v>
      </c>
      <c r="AD35" s="335" t="n">
        <v>28</v>
      </c>
      <c r="AE35" s="335" t="n">
        <v>6</v>
      </c>
      <c r="AF35" s="335" t="n">
        <v>48</v>
      </c>
      <c r="AG35" s="333" t="n">
        <f aca="false">B35+SUM(F35:AF35)</f>
        <v>716</v>
      </c>
    </row>
    <row r="36" s="276" customFormat="true" ht="12" hidden="false" customHeight="false" outlineLevel="0" collapsed="false">
      <c r="A36" s="217"/>
      <c r="B36" s="283"/>
      <c r="C36" s="284"/>
      <c r="D36" s="284"/>
      <c r="E36" s="284"/>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5"/>
    </row>
    <row r="37" s="276" customFormat="true" ht="12" hidden="false" customHeight="false" outlineLevel="0" collapsed="false">
      <c r="A37" s="191"/>
      <c r="B37" s="286"/>
      <c r="C37" s="287"/>
      <c r="D37" s="287"/>
      <c r="E37" s="287"/>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8"/>
    </row>
    <row r="38" s="276" customFormat="true" ht="72" hidden="false" customHeight="false" outlineLevel="0" collapsed="false">
      <c r="A38" s="218" t="s">
        <v>147</v>
      </c>
      <c r="B38" s="273" t="s">
        <v>152</v>
      </c>
      <c r="C38" s="274" t="n">
        <v>1</v>
      </c>
      <c r="D38" s="275" t="s">
        <v>153</v>
      </c>
      <c r="E38" s="275" t="s">
        <v>154</v>
      </c>
      <c r="F38" s="273" t="s">
        <v>155</v>
      </c>
      <c r="G38" s="273" t="s">
        <v>156</v>
      </c>
      <c r="H38" s="273" t="s">
        <v>157</v>
      </c>
      <c r="I38" s="273" t="s">
        <v>158</v>
      </c>
      <c r="J38" s="273" t="s">
        <v>159</v>
      </c>
      <c r="K38" s="273" t="s">
        <v>160</v>
      </c>
      <c r="L38" s="273" t="s">
        <v>161</v>
      </c>
      <c r="M38" s="273" t="s">
        <v>162</v>
      </c>
      <c r="N38" s="273" t="s">
        <v>163</v>
      </c>
      <c r="O38" s="273" t="s">
        <v>164</v>
      </c>
      <c r="P38" s="273" t="s">
        <v>165</v>
      </c>
      <c r="Q38" s="273" t="s">
        <v>166</v>
      </c>
      <c r="R38" s="273" t="s">
        <v>167</v>
      </c>
      <c r="S38" s="273" t="s">
        <v>168</v>
      </c>
      <c r="T38" s="273" t="s">
        <v>169</v>
      </c>
      <c r="U38" s="273" t="s">
        <v>170</v>
      </c>
      <c r="V38" s="273" t="s">
        <v>171</v>
      </c>
      <c r="W38" s="273" t="s">
        <v>172</v>
      </c>
      <c r="X38" s="273" t="s">
        <v>173</v>
      </c>
      <c r="Y38" s="273" t="s">
        <v>174</v>
      </c>
      <c r="Z38" s="273" t="s">
        <v>175</v>
      </c>
      <c r="AA38" s="273" t="s">
        <v>176</v>
      </c>
      <c r="AB38" s="273" t="s">
        <v>177</v>
      </c>
      <c r="AC38" s="273" t="s">
        <v>178</v>
      </c>
      <c r="AD38" s="273" t="s">
        <v>179</v>
      </c>
      <c r="AE38" s="273" t="s">
        <v>180</v>
      </c>
      <c r="AF38" s="273" t="s">
        <v>181</v>
      </c>
      <c r="AG38" s="273" t="s">
        <v>42</v>
      </c>
    </row>
    <row r="39" s="276" customFormat="true" ht="12" hidden="false" customHeight="false" outlineLevel="0" collapsed="false">
      <c r="A39" s="222" t="n">
        <v>1996</v>
      </c>
      <c r="B39" s="289" t="n">
        <v>39813544</v>
      </c>
      <c r="C39" s="290" t="n">
        <v>25870082</v>
      </c>
      <c r="D39" s="290" t="n">
        <v>9273380</v>
      </c>
      <c r="E39" s="290" t="n">
        <v>4670083</v>
      </c>
      <c r="F39" s="289" t="n">
        <v>68753604</v>
      </c>
      <c r="G39" s="289" t="n">
        <v>392347</v>
      </c>
      <c r="H39" s="289" t="n">
        <v>0</v>
      </c>
      <c r="I39" s="289" t="n">
        <v>0</v>
      </c>
      <c r="J39" s="289" t="n">
        <v>299624</v>
      </c>
      <c r="K39" s="289" t="n">
        <v>4961817</v>
      </c>
      <c r="L39" s="289" t="n">
        <v>1222</v>
      </c>
      <c r="M39" s="289" t="n">
        <v>8060</v>
      </c>
      <c r="N39" s="289" t="n">
        <v>31322</v>
      </c>
      <c r="O39" s="289" t="n">
        <v>28421</v>
      </c>
      <c r="P39" s="289" t="n">
        <v>1401</v>
      </c>
      <c r="Q39" s="289" t="n">
        <v>0</v>
      </c>
      <c r="R39" s="289" t="n">
        <v>6557</v>
      </c>
      <c r="S39" s="289" t="n">
        <v>817</v>
      </c>
      <c r="T39" s="289" t="n">
        <v>6459</v>
      </c>
      <c r="U39" s="289" t="n">
        <v>52049</v>
      </c>
      <c r="V39" s="289" t="n">
        <v>1319</v>
      </c>
      <c r="W39" s="289" t="n">
        <v>765061</v>
      </c>
      <c r="X39" s="289" t="n">
        <v>52969</v>
      </c>
      <c r="Y39" s="289" t="n">
        <v>0</v>
      </c>
      <c r="Z39" s="289" t="n">
        <v>0</v>
      </c>
      <c r="AA39" s="289" t="n">
        <v>36418</v>
      </c>
      <c r="AB39" s="289" t="n">
        <v>8868</v>
      </c>
      <c r="AC39" s="289" t="n">
        <v>20793</v>
      </c>
      <c r="AD39" s="289" t="n">
        <v>288632</v>
      </c>
      <c r="AE39" s="289" t="n">
        <v>12783</v>
      </c>
      <c r="AF39" s="289" t="n">
        <v>426702</v>
      </c>
      <c r="AG39" s="291" t="n">
        <f aca="false">B39+SUM(F39:AF39)</f>
        <v>115970789</v>
      </c>
    </row>
    <row r="40" s="276" customFormat="true" ht="12" hidden="false" customHeight="false" outlineLevel="0" collapsed="false">
      <c r="A40" s="222" t="n">
        <v>1997</v>
      </c>
      <c r="B40" s="289" t="n">
        <v>44276320</v>
      </c>
      <c r="C40" s="290" t="n">
        <v>38155758</v>
      </c>
      <c r="D40" s="290" t="n">
        <v>4503791</v>
      </c>
      <c r="E40" s="290" t="n">
        <v>1616770</v>
      </c>
      <c r="F40" s="289" t="n">
        <v>67955461</v>
      </c>
      <c r="G40" s="289" t="n">
        <v>119189</v>
      </c>
      <c r="H40" s="289" t="n">
        <v>2007</v>
      </c>
      <c r="I40" s="289" t="n">
        <v>0</v>
      </c>
      <c r="J40" s="289" t="n">
        <v>59628</v>
      </c>
      <c r="K40" s="289" t="n">
        <v>13100069</v>
      </c>
      <c r="L40" s="289" t="n">
        <v>0</v>
      </c>
      <c r="M40" s="289" t="n">
        <v>304058</v>
      </c>
      <c r="N40" s="289" t="n">
        <v>75907</v>
      </c>
      <c r="O40" s="289" t="n">
        <v>181420</v>
      </c>
      <c r="P40" s="289" t="n">
        <v>9558</v>
      </c>
      <c r="Q40" s="289" t="n">
        <v>0</v>
      </c>
      <c r="R40" s="289" t="n">
        <v>2545</v>
      </c>
      <c r="S40" s="289" t="n">
        <v>0</v>
      </c>
      <c r="T40" s="289" t="n">
        <v>484</v>
      </c>
      <c r="U40" s="289" t="n">
        <v>694691</v>
      </c>
      <c r="V40" s="289" t="n">
        <v>39761</v>
      </c>
      <c r="W40" s="289" t="n">
        <v>1331924</v>
      </c>
      <c r="X40" s="289" t="n">
        <v>0</v>
      </c>
      <c r="Y40" s="289" t="n">
        <v>0</v>
      </c>
      <c r="Z40" s="289" t="n">
        <v>0</v>
      </c>
      <c r="AA40" s="289" t="n">
        <v>176587</v>
      </c>
      <c r="AB40" s="289" t="n">
        <v>19473</v>
      </c>
      <c r="AC40" s="289" t="n">
        <v>92864</v>
      </c>
      <c r="AD40" s="289" t="n">
        <v>444112</v>
      </c>
      <c r="AE40" s="289" t="n">
        <v>0</v>
      </c>
      <c r="AF40" s="289" t="n">
        <v>617827</v>
      </c>
      <c r="AG40" s="291" t="n">
        <f aca="false">B40+SUM(F40:AF40)</f>
        <v>129503885</v>
      </c>
    </row>
    <row r="41" s="276" customFormat="true" ht="12" hidden="false" customHeight="false" outlineLevel="0" collapsed="false">
      <c r="A41" s="222" t="n">
        <v>1998</v>
      </c>
      <c r="B41" s="289" t="n">
        <v>41340420</v>
      </c>
      <c r="C41" s="290" t="n">
        <v>36679581</v>
      </c>
      <c r="D41" s="290" t="n">
        <v>3115721</v>
      </c>
      <c r="E41" s="290" t="n">
        <v>1545118</v>
      </c>
      <c r="F41" s="289" t="n">
        <v>102343026</v>
      </c>
      <c r="G41" s="289" t="n">
        <v>216493</v>
      </c>
      <c r="H41" s="289" t="n">
        <v>1290</v>
      </c>
      <c r="I41" s="289" t="n">
        <v>71710</v>
      </c>
      <c r="J41" s="289" t="n">
        <v>135312</v>
      </c>
      <c r="K41" s="289" t="n">
        <v>4938990</v>
      </c>
      <c r="L41" s="289" t="n">
        <v>2451</v>
      </c>
      <c r="M41" s="289" t="n">
        <v>295739</v>
      </c>
      <c r="N41" s="289" t="n">
        <v>3461315</v>
      </c>
      <c r="O41" s="289" t="n">
        <v>26469</v>
      </c>
      <c r="P41" s="289" t="n">
        <v>0</v>
      </c>
      <c r="Q41" s="289" t="n">
        <v>0</v>
      </c>
      <c r="R41" s="289" t="n">
        <v>1576</v>
      </c>
      <c r="S41" s="289" t="n">
        <v>0</v>
      </c>
      <c r="T41" s="289" t="n">
        <v>5823</v>
      </c>
      <c r="U41" s="289" t="n">
        <v>0</v>
      </c>
      <c r="V41" s="289" t="n">
        <v>0</v>
      </c>
      <c r="W41" s="289" t="n">
        <v>110627</v>
      </c>
      <c r="X41" s="289" t="n">
        <v>29801</v>
      </c>
      <c r="Y41" s="289" t="n">
        <v>0</v>
      </c>
      <c r="Z41" s="289" t="n">
        <v>0</v>
      </c>
      <c r="AA41" s="289" t="n">
        <v>142583</v>
      </c>
      <c r="AB41" s="289" t="n">
        <v>0</v>
      </c>
      <c r="AC41" s="289" t="n">
        <v>6177</v>
      </c>
      <c r="AD41" s="289" t="n">
        <v>209661</v>
      </c>
      <c r="AE41" s="289" t="n">
        <v>1974</v>
      </c>
      <c r="AF41" s="289" t="n">
        <v>448919</v>
      </c>
      <c r="AG41" s="291" t="n">
        <f aca="false">B41+SUM(F41:AF41)</f>
        <v>153790356</v>
      </c>
    </row>
    <row r="42" s="276" customFormat="true" ht="12" hidden="false" customHeight="false" outlineLevel="0" collapsed="false">
      <c r="A42" s="222" t="n">
        <v>1999</v>
      </c>
      <c r="B42" s="289" t="n">
        <v>45755637</v>
      </c>
      <c r="C42" s="290" t="n">
        <v>24418900</v>
      </c>
      <c r="D42" s="290" t="n">
        <v>17925014</v>
      </c>
      <c r="E42" s="290" t="n">
        <v>3411723</v>
      </c>
      <c r="F42" s="289" t="n">
        <v>75794492</v>
      </c>
      <c r="G42" s="289" t="n">
        <v>819596</v>
      </c>
      <c r="H42" s="289" t="n">
        <v>26645</v>
      </c>
      <c r="I42" s="289" t="n">
        <v>54320</v>
      </c>
      <c r="J42" s="289" t="n">
        <v>114048</v>
      </c>
      <c r="K42" s="289" t="n">
        <v>12667745</v>
      </c>
      <c r="L42" s="289" t="n">
        <v>4276</v>
      </c>
      <c r="M42" s="289" t="n">
        <v>104047</v>
      </c>
      <c r="N42" s="289" t="n">
        <v>189087</v>
      </c>
      <c r="O42" s="289" t="n">
        <v>14941</v>
      </c>
      <c r="P42" s="289" t="n">
        <v>2241</v>
      </c>
      <c r="Q42" s="289" t="n">
        <v>629</v>
      </c>
      <c r="R42" s="289" t="n">
        <v>3337</v>
      </c>
      <c r="S42" s="289" t="n">
        <v>0</v>
      </c>
      <c r="T42" s="289" t="n">
        <v>4474</v>
      </c>
      <c r="U42" s="289" t="n">
        <v>6762</v>
      </c>
      <c r="V42" s="289" t="n">
        <v>9995</v>
      </c>
      <c r="W42" s="289" t="n">
        <v>931283</v>
      </c>
      <c r="X42" s="289" t="n">
        <v>83161</v>
      </c>
      <c r="Y42" s="289" t="n">
        <v>0</v>
      </c>
      <c r="Z42" s="289" t="n">
        <v>4046</v>
      </c>
      <c r="AA42" s="289" t="n">
        <v>169272</v>
      </c>
      <c r="AB42" s="289" t="n">
        <v>4898</v>
      </c>
      <c r="AC42" s="289" t="n">
        <v>18133</v>
      </c>
      <c r="AD42" s="289" t="n">
        <v>599681</v>
      </c>
      <c r="AE42" s="289" t="n">
        <v>0</v>
      </c>
      <c r="AF42" s="289" t="n">
        <v>210030</v>
      </c>
      <c r="AG42" s="291" t="n">
        <f aca="false">B42+SUM(F42:AF42)</f>
        <v>137592776</v>
      </c>
    </row>
    <row r="43" s="276" customFormat="true" ht="12" hidden="false" customHeight="false" outlineLevel="0" collapsed="false">
      <c r="A43" s="222" t="n">
        <v>2000</v>
      </c>
      <c r="B43" s="289" t="n">
        <v>40736643</v>
      </c>
      <c r="C43" s="290" t="n">
        <v>32107792</v>
      </c>
      <c r="D43" s="290" t="n">
        <v>7029251</v>
      </c>
      <c r="E43" s="290" t="n">
        <v>1599600</v>
      </c>
      <c r="F43" s="289" t="n">
        <v>96268270</v>
      </c>
      <c r="G43" s="289" t="n">
        <v>867732</v>
      </c>
      <c r="H43" s="289" t="n">
        <v>18171</v>
      </c>
      <c r="I43" s="289" t="n">
        <v>27056</v>
      </c>
      <c r="J43" s="289" t="n">
        <v>135841</v>
      </c>
      <c r="K43" s="289" t="n">
        <v>6058823</v>
      </c>
      <c r="L43" s="289" t="n">
        <v>0</v>
      </c>
      <c r="M43" s="289" t="n">
        <v>389063</v>
      </c>
      <c r="N43" s="289" t="n">
        <v>111942</v>
      </c>
      <c r="O43" s="289" t="n">
        <v>15035</v>
      </c>
      <c r="P43" s="289" t="n">
        <v>3652</v>
      </c>
      <c r="Q43" s="289" t="n">
        <v>5683</v>
      </c>
      <c r="R43" s="289" t="n">
        <v>59860</v>
      </c>
      <c r="S43" s="289" t="n">
        <v>143834</v>
      </c>
      <c r="T43" s="289" t="n">
        <v>432</v>
      </c>
      <c r="U43" s="289" t="n">
        <v>232303</v>
      </c>
      <c r="V43" s="289" t="n">
        <v>2682</v>
      </c>
      <c r="W43" s="289" t="n">
        <v>1314108</v>
      </c>
      <c r="X43" s="289" t="n">
        <v>680181</v>
      </c>
      <c r="Y43" s="289" t="n">
        <v>0</v>
      </c>
      <c r="Z43" s="289" t="n">
        <v>564</v>
      </c>
      <c r="AA43" s="289" t="n">
        <v>0</v>
      </c>
      <c r="AB43" s="289" t="n">
        <v>0</v>
      </c>
      <c r="AC43" s="289" t="n">
        <v>231975</v>
      </c>
      <c r="AD43" s="289" t="n">
        <v>846675</v>
      </c>
      <c r="AE43" s="289" t="n">
        <v>67984</v>
      </c>
      <c r="AF43" s="289" t="n">
        <v>1006227</v>
      </c>
      <c r="AG43" s="291" t="n">
        <f aca="false">B43+SUM(F43:AF43)</f>
        <v>149224736</v>
      </c>
    </row>
    <row r="44" s="276" customFormat="true" ht="12" hidden="false" customHeight="false" outlineLevel="0" collapsed="false">
      <c r="A44" s="222" t="n">
        <v>2001</v>
      </c>
      <c r="B44" s="289" t="n">
        <v>72573127</v>
      </c>
      <c r="C44" s="290" t="n">
        <v>54889831</v>
      </c>
      <c r="D44" s="290" t="n">
        <v>15769514</v>
      </c>
      <c r="E44" s="290" t="n">
        <v>1913783</v>
      </c>
      <c r="F44" s="289" t="n">
        <v>78198995</v>
      </c>
      <c r="G44" s="289" t="n">
        <v>2150064</v>
      </c>
      <c r="H44" s="289" t="n">
        <v>4701</v>
      </c>
      <c r="I44" s="289" t="n">
        <v>293888</v>
      </c>
      <c r="J44" s="289" t="n">
        <v>655248</v>
      </c>
      <c r="K44" s="289" t="n">
        <v>6408547</v>
      </c>
      <c r="L44" s="289" t="n">
        <v>3259</v>
      </c>
      <c r="M44" s="289" t="n">
        <v>1406</v>
      </c>
      <c r="N44" s="289" t="n">
        <v>229875</v>
      </c>
      <c r="O44" s="289" t="n">
        <v>0</v>
      </c>
      <c r="P44" s="289" t="n">
        <v>0</v>
      </c>
      <c r="Q44" s="289" t="n">
        <v>0</v>
      </c>
      <c r="R44" s="289" t="n">
        <v>709</v>
      </c>
      <c r="S44" s="289" t="n">
        <v>191128</v>
      </c>
      <c r="T44" s="289" t="n">
        <v>908</v>
      </c>
      <c r="U44" s="289" t="n">
        <v>1398256</v>
      </c>
      <c r="V44" s="289" t="n">
        <v>21244</v>
      </c>
      <c r="W44" s="289" t="n">
        <v>89229</v>
      </c>
      <c r="X44" s="289" t="n">
        <v>684222</v>
      </c>
      <c r="Y44" s="289" t="n">
        <v>0</v>
      </c>
      <c r="Z44" s="289" t="n">
        <v>0</v>
      </c>
      <c r="AA44" s="289" t="n">
        <v>0</v>
      </c>
      <c r="AB44" s="289" t="n">
        <v>12794</v>
      </c>
      <c r="AC44" s="289" t="n">
        <v>468343</v>
      </c>
      <c r="AD44" s="289" t="n">
        <v>454135</v>
      </c>
      <c r="AE44" s="289" t="n">
        <v>16832</v>
      </c>
      <c r="AF44" s="289" t="n">
        <v>4369021</v>
      </c>
      <c r="AG44" s="291" t="n">
        <f aca="false">B44+SUM(F44:AF44)</f>
        <v>168225931</v>
      </c>
    </row>
    <row r="45" s="276" customFormat="true" ht="12" hidden="false" customHeight="false" outlineLevel="0" collapsed="false">
      <c r="A45" s="222" t="n">
        <v>2002</v>
      </c>
      <c r="B45" s="289" t="n">
        <v>57255765</v>
      </c>
      <c r="C45" s="290" t="n">
        <v>42450666</v>
      </c>
      <c r="D45" s="290" t="n">
        <v>12074163</v>
      </c>
      <c r="E45" s="290" t="n">
        <v>2730936</v>
      </c>
      <c r="F45" s="289" t="n">
        <v>85341438</v>
      </c>
      <c r="G45" s="289" t="n">
        <v>1451886</v>
      </c>
      <c r="H45" s="289" t="n">
        <v>19485</v>
      </c>
      <c r="I45" s="289" t="n">
        <v>0</v>
      </c>
      <c r="J45" s="289" t="n">
        <v>2350251</v>
      </c>
      <c r="K45" s="289" t="n">
        <v>8563407</v>
      </c>
      <c r="L45" s="289" t="n">
        <v>0</v>
      </c>
      <c r="M45" s="289" t="n">
        <v>10771</v>
      </c>
      <c r="N45" s="289" t="n">
        <v>344564</v>
      </c>
      <c r="O45" s="289" t="n">
        <v>42144</v>
      </c>
      <c r="P45" s="289" t="n">
        <v>0</v>
      </c>
      <c r="Q45" s="289" t="n">
        <v>0</v>
      </c>
      <c r="R45" s="289" t="n">
        <v>32895</v>
      </c>
      <c r="S45" s="289" t="n">
        <v>6275</v>
      </c>
      <c r="T45" s="289" t="n">
        <v>7700</v>
      </c>
      <c r="U45" s="289" t="n">
        <v>242578</v>
      </c>
      <c r="V45" s="289" t="n">
        <v>12104</v>
      </c>
      <c r="W45" s="289" t="n">
        <v>284903</v>
      </c>
      <c r="X45" s="289" t="n">
        <v>969189</v>
      </c>
      <c r="Y45" s="289" t="n">
        <v>0</v>
      </c>
      <c r="Z45" s="289" t="n">
        <v>0</v>
      </c>
      <c r="AA45" s="289" t="n">
        <v>0</v>
      </c>
      <c r="AB45" s="289" t="n">
        <v>56698</v>
      </c>
      <c r="AC45" s="289" t="n">
        <v>21913</v>
      </c>
      <c r="AD45" s="289" t="n">
        <v>1735700</v>
      </c>
      <c r="AE45" s="289" t="n">
        <v>2698</v>
      </c>
      <c r="AF45" s="289" t="n">
        <v>5308974</v>
      </c>
      <c r="AG45" s="291" t="n">
        <f aca="false">B45+SUM(F45:AF45)</f>
        <v>164061338</v>
      </c>
    </row>
    <row r="46" s="276" customFormat="true" ht="12" hidden="false" customHeight="false" outlineLevel="0" collapsed="false">
      <c r="A46" s="222" t="n">
        <v>2003</v>
      </c>
      <c r="B46" s="289" t="n">
        <v>56107379</v>
      </c>
      <c r="C46" s="290" t="n">
        <v>37979765</v>
      </c>
      <c r="D46" s="290" t="n">
        <v>14778721</v>
      </c>
      <c r="E46" s="290" t="n">
        <v>3348893</v>
      </c>
      <c r="F46" s="289" t="n">
        <v>85604568</v>
      </c>
      <c r="G46" s="289" t="n">
        <v>1595161</v>
      </c>
      <c r="H46" s="289" t="n">
        <v>2727</v>
      </c>
      <c r="I46" s="289" t="n">
        <v>95216</v>
      </c>
      <c r="J46" s="289" t="n">
        <v>444272</v>
      </c>
      <c r="K46" s="289" t="n">
        <v>5218119</v>
      </c>
      <c r="L46" s="289" t="n">
        <v>0</v>
      </c>
      <c r="M46" s="289" t="n">
        <v>0</v>
      </c>
      <c r="N46" s="289" t="n">
        <v>479393</v>
      </c>
      <c r="O46" s="289" t="n">
        <v>15005</v>
      </c>
      <c r="P46" s="289" t="n">
        <v>0</v>
      </c>
      <c r="Q46" s="289" t="n">
        <v>0</v>
      </c>
      <c r="R46" s="289" t="n">
        <v>167738</v>
      </c>
      <c r="S46" s="289" t="n">
        <v>24004</v>
      </c>
      <c r="T46" s="289" t="n">
        <v>3580</v>
      </c>
      <c r="U46" s="289" t="n">
        <v>54279</v>
      </c>
      <c r="V46" s="289" t="n">
        <v>153719</v>
      </c>
      <c r="W46" s="289" t="n">
        <v>3203</v>
      </c>
      <c r="X46" s="289" t="n">
        <v>1083108</v>
      </c>
      <c r="Y46" s="289" t="n">
        <v>19178</v>
      </c>
      <c r="Z46" s="289" t="n">
        <v>0</v>
      </c>
      <c r="AA46" s="289" t="n">
        <v>5237</v>
      </c>
      <c r="AB46" s="289" t="n">
        <v>101706</v>
      </c>
      <c r="AC46" s="289" t="n">
        <v>136715</v>
      </c>
      <c r="AD46" s="289" t="n">
        <v>2003663</v>
      </c>
      <c r="AE46" s="289" t="n">
        <v>17152</v>
      </c>
      <c r="AF46" s="289" t="n">
        <v>5739849</v>
      </c>
      <c r="AG46" s="291" t="n">
        <f aca="false">B46+SUM(F46:AF46)</f>
        <v>159074971</v>
      </c>
    </row>
    <row r="47" s="276" customFormat="true" ht="12" hidden="false" customHeight="false" outlineLevel="0" collapsed="false">
      <c r="A47" s="222" t="n">
        <v>2004</v>
      </c>
      <c r="B47" s="289" t="n">
        <v>70784548</v>
      </c>
      <c r="C47" s="290" t="n">
        <v>34041135</v>
      </c>
      <c r="D47" s="290" t="n">
        <v>35671961</v>
      </c>
      <c r="E47" s="290" t="n">
        <v>1071452</v>
      </c>
      <c r="F47" s="289" t="n">
        <v>87144013</v>
      </c>
      <c r="G47" s="289" t="n">
        <v>1564966</v>
      </c>
      <c r="H47" s="289" t="n">
        <v>50394</v>
      </c>
      <c r="I47" s="289" t="n">
        <v>51309</v>
      </c>
      <c r="J47" s="289" t="n">
        <v>1221028</v>
      </c>
      <c r="K47" s="289" t="n">
        <v>13796505</v>
      </c>
      <c r="L47" s="289" t="n">
        <v>0</v>
      </c>
      <c r="M47" s="289" t="n">
        <v>0</v>
      </c>
      <c r="N47" s="289" t="n">
        <v>220674</v>
      </c>
      <c r="O47" s="289" t="n">
        <v>0</v>
      </c>
      <c r="P47" s="289" t="n">
        <v>0</v>
      </c>
      <c r="Q47" s="289" t="n">
        <v>64021</v>
      </c>
      <c r="R47" s="289" t="n">
        <v>20095</v>
      </c>
      <c r="S47" s="289" t="n">
        <v>10338</v>
      </c>
      <c r="T47" s="289" t="n">
        <v>4405</v>
      </c>
      <c r="U47" s="289" t="n">
        <v>33622</v>
      </c>
      <c r="V47" s="289" t="n">
        <v>5482</v>
      </c>
      <c r="W47" s="289" t="n">
        <v>585864</v>
      </c>
      <c r="X47" s="289" t="n">
        <v>597860</v>
      </c>
      <c r="Y47" s="289" t="n">
        <v>163962</v>
      </c>
      <c r="Z47" s="289" t="n">
        <v>0</v>
      </c>
      <c r="AA47" s="289" t="n">
        <v>0</v>
      </c>
      <c r="AB47" s="289" t="n">
        <v>18533</v>
      </c>
      <c r="AC47" s="289" t="n">
        <v>48790</v>
      </c>
      <c r="AD47" s="289" t="n">
        <v>1157444</v>
      </c>
      <c r="AE47" s="289" t="n">
        <v>4072</v>
      </c>
      <c r="AF47" s="289" t="n">
        <v>2283764</v>
      </c>
      <c r="AG47" s="291" t="n">
        <f aca="false">B47+SUM(F47:AF47)</f>
        <v>179831689</v>
      </c>
    </row>
    <row r="48" s="276" customFormat="true" ht="12" hidden="false" customHeight="false" outlineLevel="0" collapsed="false">
      <c r="A48" s="222" t="n">
        <v>2005</v>
      </c>
      <c r="B48" s="289" t="n">
        <v>57248987</v>
      </c>
      <c r="C48" s="290" t="n">
        <v>36329290</v>
      </c>
      <c r="D48" s="290" t="n">
        <v>17885694</v>
      </c>
      <c r="E48" s="290" t="n">
        <v>3034003</v>
      </c>
      <c r="F48" s="289" t="n">
        <v>73975025</v>
      </c>
      <c r="G48" s="289" t="n">
        <v>1351614</v>
      </c>
      <c r="H48" s="289" t="n">
        <v>4237</v>
      </c>
      <c r="I48" s="289" t="n">
        <v>105760</v>
      </c>
      <c r="J48" s="289" t="n">
        <v>294394</v>
      </c>
      <c r="K48" s="289" t="n">
        <v>23267953</v>
      </c>
      <c r="L48" s="289" t="n">
        <v>0</v>
      </c>
      <c r="M48" s="289" t="n">
        <v>25807</v>
      </c>
      <c r="N48" s="289" t="n">
        <v>572295</v>
      </c>
      <c r="O48" s="289" t="n">
        <v>0</v>
      </c>
      <c r="P48" s="289" t="n">
        <v>0</v>
      </c>
      <c r="Q48" s="289" t="n">
        <v>0</v>
      </c>
      <c r="R48" s="289" t="n">
        <v>189285</v>
      </c>
      <c r="S48" s="289" t="n">
        <v>0</v>
      </c>
      <c r="T48" s="289" t="n">
        <v>29426</v>
      </c>
      <c r="U48" s="289" t="n">
        <v>238</v>
      </c>
      <c r="V48" s="289" t="n">
        <v>3510</v>
      </c>
      <c r="W48" s="289" t="n">
        <v>129732</v>
      </c>
      <c r="X48" s="289" t="n">
        <v>613775</v>
      </c>
      <c r="Y48" s="289" t="n">
        <v>0</v>
      </c>
      <c r="Z48" s="289" t="n">
        <v>0</v>
      </c>
      <c r="AA48" s="289" t="n">
        <v>37355</v>
      </c>
      <c r="AB48" s="289" t="n">
        <v>36106</v>
      </c>
      <c r="AC48" s="289" t="n">
        <v>22733</v>
      </c>
      <c r="AD48" s="289" t="n">
        <v>516307</v>
      </c>
      <c r="AE48" s="289" t="n">
        <v>15533</v>
      </c>
      <c r="AF48" s="289" t="n">
        <v>1173802</v>
      </c>
      <c r="AG48" s="291" t="n">
        <f aca="false">B48+SUM(F48:AF48)</f>
        <v>159613874</v>
      </c>
    </row>
    <row r="49" s="276" customFormat="true" ht="12" hidden="false" customHeight="false" outlineLevel="0" collapsed="false">
      <c r="A49" s="236" t="n">
        <v>2006</v>
      </c>
      <c r="B49" s="292" t="n">
        <v>79481498</v>
      </c>
      <c r="C49" s="292" t="n">
        <v>57050236</v>
      </c>
      <c r="D49" s="292" t="n">
        <v>17947495</v>
      </c>
      <c r="E49" s="292" t="n">
        <v>4483768</v>
      </c>
      <c r="F49" s="292" t="n">
        <v>77125529</v>
      </c>
      <c r="G49" s="292" t="n">
        <v>736701</v>
      </c>
      <c r="H49" s="292" t="n">
        <v>54252</v>
      </c>
      <c r="I49" s="292" t="n">
        <v>60006</v>
      </c>
      <c r="J49" s="292" t="n">
        <v>2986094</v>
      </c>
      <c r="K49" s="292" t="n">
        <v>9535813</v>
      </c>
      <c r="L49" s="292" t="n">
        <v>0</v>
      </c>
      <c r="M49" s="292" t="n">
        <v>16861</v>
      </c>
      <c r="N49" s="292" t="n">
        <v>229971</v>
      </c>
      <c r="O49" s="292" t="n">
        <v>137930</v>
      </c>
      <c r="P49" s="292" t="n">
        <v>0</v>
      </c>
      <c r="Q49" s="292" t="n">
        <v>0</v>
      </c>
      <c r="R49" s="292" t="n">
        <v>0</v>
      </c>
      <c r="S49" s="292" t="n">
        <v>0</v>
      </c>
      <c r="T49" s="292" t="n">
        <v>7200</v>
      </c>
      <c r="U49" s="292" t="n">
        <v>217595</v>
      </c>
      <c r="V49" s="292" t="n">
        <v>6642</v>
      </c>
      <c r="W49" s="292" t="n">
        <v>483449</v>
      </c>
      <c r="X49" s="292" t="n">
        <v>543164</v>
      </c>
      <c r="Y49" s="292" t="n">
        <v>226355</v>
      </c>
      <c r="Z49" s="292" t="n">
        <v>88219</v>
      </c>
      <c r="AA49" s="292" t="n">
        <v>0</v>
      </c>
      <c r="AB49" s="292" t="n">
        <v>48122</v>
      </c>
      <c r="AC49" s="292" t="n">
        <v>14233</v>
      </c>
      <c r="AD49" s="292" t="n">
        <v>653047</v>
      </c>
      <c r="AE49" s="292" t="n">
        <v>5068</v>
      </c>
      <c r="AF49" s="292" t="n">
        <v>1130118</v>
      </c>
      <c r="AG49" s="291" t="n">
        <f aca="false">B49+SUM(F49:AF49)</f>
        <v>173787867</v>
      </c>
    </row>
    <row r="50" s="276" customFormat="true" ht="12" hidden="false" customHeight="false" outlineLevel="0" collapsed="false">
      <c r="A50" s="236" t="n">
        <v>2007</v>
      </c>
      <c r="B50" s="292" t="n">
        <v>55985769</v>
      </c>
      <c r="C50" s="292" t="n">
        <v>38942192</v>
      </c>
      <c r="D50" s="292" t="n">
        <v>13061925</v>
      </c>
      <c r="E50" s="292" t="n">
        <v>3981652</v>
      </c>
      <c r="F50" s="292" t="n">
        <v>81048823</v>
      </c>
      <c r="G50" s="292" t="n">
        <v>2100716</v>
      </c>
      <c r="H50" s="292" t="n">
        <v>9881</v>
      </c>
      <c r="I50" s="292" t="n">
        <v>49736</v>
      </c>
      <c r="J50" s="292" t="n">
        <v>183078</v>
      </c>
      <c r="K50" s="292" t="n">
        <v>16187404</v>
      </c>
      <c r="L50" s="292" t="n">
        <v>0</v>
      </c>
      <c r="M50" s="292" t="n">
        <v>77481</v>
      </c>
      <c r="N50" s="292" t="n">
        <v>71067</v>
      </c>
      <c r="O50" s="292" t="n">
        <v>6076</v>
      </c>
      <c r="P50" s="292" t="n">
        <v>0</v>
      </c>
      <c r="Q50" s="292" t="n">
        <v>232</v>
      </c>
      <c r="R50" s="292" t="n">
        <v>16430</v>
      </c>
      <c r="S50" s="292" t="n">
        <v>0</v>
      </c>
      <c r="T50" s="292" t="n">
        <v>10817</v>
      </c>
      <c r="U50" s="292" t="n">
        <v>23730</v>
      </c>
      <c r="V50" s="292" t="n">
        <v>28904</v>
      </c>
      <c r="W50" s="292" t="n">
        <v>222577</v>
      </c>
      <c r="X50" s="292" t="n">
        <v>1300033</v>
      </c>
      <c r="Y50" s="292" t="n">
        <v>196576</v>
      </c>
      <c r="Z50" s="292" t="n">
        <v>0</v>
      </c>
      <c r="AA50" s="292" t="n">
        <v>0</v>
      </c>
      <c r="AB50" s="292" t="n">
        <v>0</v>
      </c>
      <c r="AC50" s="292" t="n">
        <v>5246</v>
      </c>
      <c r="AD50" s="292" t="n">
        <v>363155</v>
      </c>
      <c r="AE50" s="292" t="n">
        <v>72503</v>
      </c>
      <c r="AF50" s="292" t="n">
        <v>1431951</v>
      </c>
      <c r="AG50" s="291" t="n">
        <f aca="false">B50+SUM(F50:AF50)</f>
        <v>159392185</v>
      </c>
    </row>
    <row r="51" s="276" customFormat="true" ht="12" hidden="false" customHeight="false" outlineLevel="0" collapsed="false">
      <c r="A51" s="236" t="n">
        <v>2008</v>
      </c>
      <c r="B51" s="292" t="n">
        <v>80392857</v>
      </c>
      <c r="C51" s="292" t="n">
        <v>60030546</v>
      </c>
      <c r="D51" s="292" t="n">
        <v>17864738</v>
      </c>
      <c r="E51" s="292" t="n">
        <v>2497573</v>
      </c>
      <c r="F51" s="292" t="n">
        <v>76264024</v>
      </c>
      <c r="G51" s="292" t="n">
        <v>944203</v>
      </c>
      <c r="H51" s="292" t="n">
        <v>251630</v>
      </c>
      <c r="I51" s="292" t="n">
        <v>2092</v>
      </c>
      <c r="J51" s="292" t="n">
        <v>2935051</v>
      </c>
      <c r="K51" s="292" t="n">
        <v>9149660</v>
      </c>
      <c r="L51" s="292" t="n">
        <v>0</v>
      </c>
      <c r="M51" s="292" t="n">
        <v>48258</v>
      </c>
      <c r="N51" s="292" t="n">
        <v>1016359</v>
      </c>
      <c r="O51" s="292" t="n">
        <v>0</v>
      </c>
      <c r="P51" s="292" t="n">
        <v>21796</v>
      </c>
      <c r="Q51" s="292" t="n">
        <v>8841</v>
      </c>
      <c r="R51" s="292" t="n">
        <v>87540</v>
      </c>
      <c r="S51" s="292" t="n">
        <v>56780</v>
      </c>
      <c r="T51" s="292" t="n">
        <v>19866</v>
      </c>
      <c r="U51" s="292" t="n">
        <v>857997</v>
      </c>
      <c r="V51" s="292" t="n">
        <v>137915</v>
      </c>
      <c r="W51" s="292" t="n">
        <v>228534</v>
      </c>
      <c r="X51" s="292" t="n">
        <v>111653</v>
      </c>
      <c r="Y51" s="292" t="n">
        <v>118025</v>
      </c>
      <c r="Z51" s="292" t="n">
        <v>0</v>
      </c>
      <c r="AA51" s="292" t="n">
        <v>0</v>
      </c>
      <c r="AB51" s="292" t="n">
        <v>0</v>
      </c>
      <c r="AC51" s="292" t="n">
        <v>85259</v>
      </c>
      <c r="AD51" s="292" t="n">
        <v>101038</v>
      </c>
      <c r="AE51" s="292" t="n">
        <v>19346</v>
      </c>
      <c r="AF51" s="292" t="n">
        <v>1411793</v>
      </c>
      <c r="AG51" s="291" t="n">
        <f aca="false">B51+SUM(F51:AF51)</f>
        <v>174270517</v>
      </c>
    </row>
    <row r="52" s="276" customFormat="true" ht="12" hidden="false" customHeight="false" outlineLevel="0" collapsed="false">
      <c r="A52" s="236" t="n">
        <v>2009</v>
      </c>
      <c r="B52" s="292" t="n">
        <v>68283857</v>
      </c>
      <c r="C52" s="292" t="n">
        <v>47270278</v>
      </c>
      <c r="D52" s="292" t="n">
        <v>18089121</v>
      </c>
      <c r="E52" s="292" t="n">
        <v>2924458</v>
      </c>
      <c r="F52" s="292" t="n">
        <v>95329975</v>
      </c>
      <c r="G52" s="292" t="n">
        <v>1336816</v>
      </c>
      <c r="H52" s="292" t="n">
        <v>10149</v>
      </c>
      <c r="I52" s="292" t="n">
        <v>15545</v>
      </c>
      <c r="J52" s="292" t="n">
        <v>1977756</v>
      </c>
      <c r="K52" s="292" t="n">
        <v>12692306</v>
      </c>
      <c r="L52" s="292" t="n">
        <v>16655</v>
      </c>
      <c r="M52" s="292" t="n">
        <v>7836</v>
      </c>
      <c r="N52" s="292" t="n">
        <v>249130</v>
      </c>
      <c r="O52" s="292" t="n">
        <v>0</v>
      </c>
      <c r="P52" s="292" t="n">
        <v>33249</v>
      </c>
      <c r="Q52" s="292" t="n">
        <v>8000</v>
      </c>
      <c r="R52" s="292" t="n">
        <v>12680</v>
      </c>
      <c r="S52" s="292" t="n">
        <v>1276365</v>
      </c>
      <c r="T52" s="292" t="n">
        <v>9948</v>
      </c>
      <c r="U52" s="292" t="n">
        <v>1720572</v>
      </c>
      <c r="V52" s="292" t="n">
        <v>85770</v>
      </c>
      <c r="W52" s="292" t="n">
        <v>80242</v>
      </c>
      <c r="X52" s="292" t="n">
        <v>187478</v>
      </c>
      <c r="Y52" s="292" t="n">
        <v>136295</v>
      </c>
      <c r="Z52" s="292" t="n">
        <v>0</v>
      </c>
      <c r="AA52" s="292" t="n">
        <v>542508</v>
      </c>
      <c r="AB52" s="292" t="n">
        <v>6200</v>
      </c>
      <c r="AC52" s="292" t="n">
        <v>176406</v>
      </c>
      <c r="AD52" s="292" t="n">
        <v>1446910</v>
      </c>
      <c r="AE52" s="292" t="n">
        <v>18117</v>
      </c>
      <c r="AF52" s="292" t="n">
        <v>725303</v>
      </c>
      <c r="AG52" s="291" t="n">
        <f aca="false">B52+SUM(F52:AF52)</f>
        <v>186386068</v>
      </c>
    </row>
    <row r="53" s="276" customFormat="true" ht="12" hidden="false" customHeight="false" outlineLevel="0" collapsed="false">
      <c r="A53" s="236" t="n">
        <v>2010</v>
      </c>
      <c r="B53" s="292" t="n">
        <v>68394676</v>
      </c>
      <c r="C53" s="292" t="n">
        <v>51313934</v>
      </c>
      <c r="D53" s="292" t="n">
        <v>12549038</v>
      </c>
      <c r="E53" s="292" t="n">
        <v>4531704</v>
      </c>
      <c r="F53" s="292" t="n">
        <v>85524335</v>
      </c>
      <c r="G53" s="292" t="n">
        <v>345085</v>
      </c>
      <c r="H53" s="292" t="n">
        <v>1305226</v>
      </c>
      <c r="I53" s="292" t="n">
        <v>78818</v>
      </c>
      <c r="J53" s="292" t="n">
        <v>2435796</v>
      </c>
      <c r="K53" s="292" t="n">
        <v>23229385</v>
      </c>
      <c r="L53" s="292" t="n">
        <v>3518</v>
      </c>
      <c r="M53" s="292" t="n">
        <v>27664</v>
      </c>
      <c r="N53" s="292" t="n">
        <v>486528</v>
      </c>
      <c r="O53" s="292" t="n">
        <v>0</v>
      </c>
      <c r="P53" s="292" t="n">
        <v>15989</v>
      </c>
      <c r="Q53" s="292" t="n">
        <v>0</v>
      </c>
      <c r="R53" s="292" t="n">
        <v>122969</v>
      </c>
      <c r="S53" s="292" t="n">
        <v>430612</v>
      </c>
      <c r="T53" s="292" t="n">
        <v>25470</v>
      </c>
      <c r="U53" s="292" t="n">
        <v>643656</v>
      </c>
      <c r="V53" s="292" t="n">
        <v>16456</v>
      </c>
      <c r="W53" s="292" t="n">
        <v>137778</v>
      </c>
      <c r="X53" s="292" t="n">
        <v>46390</v>
      </c>
      <c r="Y53" s="292" t="n">
        <v>379309</v>
      </c>
      <c r="Z53" s="292" t="n">
        <v>71767</v>
      </c>
      <c r="AA53" s="292" t="n">
        <v>0</v>
      </c>
      <c r="AB53" s="292" t="n">
        <v>43282</v>
      </c>
      <c r="AC53" s="292" t="n">
        <v>4707</v>
      </c>
      <c r="AD53" s="292" t="n">
        <v>123373</v>
      </c>
      <c r="AE53" s="292" t="n">
        <v>58460</v>
      </c>
      <c r="AF53" s="292" t="n">
        <v>476029</v>
      </c>
      <c r="AG53" s="291" t="n">
        <f aca="false">B53+SUM(F53:AF53)</f>
        <v>184427278</v>
      </c>
    </row>
    <row r="54" s="276" customFormat="true" ht="12" hidden="false" customHeight="false" outlineLevel="0" collapsed="false">
      <c r="A54" s="236" t="n">
        <v>2011</v>
      </c>
      <c r="B54" s="292" t="n">
        <v>82711928</v>
      </c>
      <c r="C54" s="292" t="n">
        <v>57907116</v>
      </c>
      <c r="D54" s="292" t="n">
        <v>19206146</v>
      </c>
      <c r="E54" s="292" t="n">
        <v>5598666</v>
      </c>
      <c r="F54" s="292" t="n">
        <v>93669369</v>
      </c>
      <c r="G54" s="292" t="n">
        <v>1556823</v>
      </c>
      <c r="H54" s="292" t="n">
        <v>18791</v>
      </c>
      <c r="I54" s="292" t="n">
        <v>130730</v>
      </c>
      <c r="J54" s="292" t="n">
        <v>2697474</v>
      </c>
      <c r="K54" s="292" t="n">
        <v>15034036</v>
      </c>
      <c r="L54" s="292" t="n">
        <v>11376</v>
      </c>
      <c r="M54" s="292" t="n">
        <v>79466</v>
      </c>
      <c r="N54" s="292" t="n">
        <v>268470</v>
      </c>
      <c r="O54" s="292" t="n">
        <v>0</v>
      </c>
      <c r="P54" s="292" t="n">
        <v>66003</v>
      </c>
      <c r="Q54" s="292" t="n">
        <v>0</v>
      </c>
      <c r="R54" s="292" t="n">
        <v>77666</v>
      </c>
      <c r="S54" s="292" t="n">
        <v>64766</v>
      </c>
      <c r="T54" s="292" t="n">
        <v>46936</v>
      </c>
      <c r="U54" s="292" t="n">
        <v>1222320</v>
      </c>
      <c r="V54" s="292" t="n">
        <v>22513</v>
      </c>
      <c r="W54" s="292" t="n">
        <v>6904</v>
      </c>
      <c r="X54" s="292" t="n">
        <v>260223</v>
      </c>
      <c r="Y54" s="292" t="n">
        <v>106188</v>
      </c>
      <c r="Z54" s="292" t="n">
        <v>4132</v>
      </c>
      <c r="AA54" s="292" t="n">
        <v>0</v>
      </c>
      <c r="AB54" s="292" t="n">
        <v>4512</v>
      </c>
      <c r="AC54" s="292" t="n">
        <v>967681</v>
      </c>
      <c r="AD54" s="292" t="n">
        <v>1062716</v>
      </c>
      <c r="AE54" s="292" t="n">
        <v>26958</v>
      </c>
      <c r="AF54" s="292" t="n">
        <v>569160</v>
      </c>
      <c r="AG54" s="291" t="n">
        <f aca="false">B54+SUM(F54:AF54)</f>
        <v>200687141</v>
      </c>
    </row>
    <row r="55" s="276" customFormat="true" ht="12" hidden="false" customHeight="false" outlineLevel="0" collapsed="false">
      <c r="A55" s="236" t="n">
        <v>2012</v>
      </c>
      <c r="B55" s="292" t="n">
        <v>72153504</v>
      </c>
      <c r="C55" s="292" t="n">
        <v>49092375</v>
      </c>
      <c r="D55" s="292" t="n">
        <v>18173414</v>
      </c>
      <c r="E55" s="292" t="n">
        <v>4887714</v>
      </c>
      <c r="F55" s="292" t="n">
        <v>79545566</v>
      </c>
      <c r="G55" s="292" t="n">
        <v>403160</v>
      </c>
      <c r="H55" s="292" t="n">
        <v>206329</v>
      </c>
      <c r="I55" s="292" t="n">
        <v>344614</v>
      </c>
      <c r="J55" s="292" t="n">
        <v>996024</v>
      </c>
      <c r="K55" s="292" t="n">
        <v>19709776</v>
      </c>
      <c r="L55" s="292" t="n">
        <v>0</v>
      </c>
      <c r="M55" s="292" t="n">
        <v>34099</v>
      </c>
      <c r="N55" s="292" t="n">
        <v>641282</v>
      </c>
      <c r="O55" s="292" t="n">
        <v>6709</v>
      </c>
      <c r="P55" s="292" t="n">
        <v>10296</v>
      </c>
      <c r="Q55" s="292" t="n">
        <v>19245</v>
      </c>
      <c r="R55" s="292" t="n">
        <v>217873</v>
      </c>
      <c r="S55" s="292" t="n">
        <v>4763</v>
      </c>
      <c r="T55" s="292" t="n">
        <v>23220</v>
      </c>
      <c r="U55" s="292" t="n">
        <v>157470</v>
      </c>
      <c r="V55" s="292" t="n">
        <v>9381</v>
      </c>
      <c r="W55" s="292" t="n">
        <v>831368</v>
      </c>
      <c r="X55" s="292" t="n">
        <v>31374</v>
      </c>
      <c r="Y55" s="292" t="n">
        <v>98956</v>
      </c>
      <c r="Z55" s="292" t="n">
        <v>240805</v>
      </c>
      <c r="AA55" s="292" t="n">
        <v>0</v>
      </c>
      <c r="AB55" s="292" t="n">
        <v>43454</v>
      </c>
      <c r="AC55" s="292" t="n">
        <v>87646</v>
      </c>
      <c r="AD55" s="292" t="n">
        <v>729007</v>
      </c>
      <c r="AE55" s="292" t="n">
        <v>120518</v>
      </c>
      <c r="AF55" s="292" t="n">
        <v>4679518</v>
      </c>
      <c r="AG55" s="291" t="n">
        <f aca="false">B55+SUM(F55:AF55)</f>
        <v>181345957</v>
      </c>
    </row>
    <row r="56" s="276" customFormat="true" ht="12" hidden="false" customHeight="false" outlineLevel="0" collapsed="false">
      <c r="A56" s="236" t="n">
        <v>2013</v>
      </c>
      <c r="B56" s="292" t="n">
        <v>58819312</v>
      </c>
      <c r="C56" s="292" t="n">
        <v>39676313</v>
      </c>
      <c r="D56" s="292" t="n">
        <v>16064108</v>
      </c>
      <c r="E56" s="292" t="n">
        <v>3078892</v>
      </c>
      <c r="F56" s="292" t="n">
        <v>96876640</v>
      </c>
      <c r="G56" s="292" t="n">
        <v>1573981</v>
      </c>
      <c r="H56" s="292" t="n">
        <v>616435</v>
      </c>
      <c r="I56" s="292" t="n">
        <v>541037</v>
      </c>
      <c r="J56" s="292" t="n">
        <v>1383857</v>
      </c>
      <c r="K56" s="292" t="n">
        <v>7475465</v>
      </c>
      <c r="L56" s="292" t="n">
        <v>109505</v>
      </c>
      <c r="M56" s="292" t="n">
        <v>5081</v>
      </c>
      <c r="N56" s="292" t="n">
        <v>84151</v>
      </c>
      <c r="O56" s="292" t="n">
        <v>13285</v>
      </c>
      <c r="P56" s="292" t="n">
        <v>0</v>
      </c>
      <c r="Q56" s="292" t="n">
        <v>520</v>
      </c>
      <c r="R56" s="292" t="n">
        <v>2024</v>
      </c>
      <c r="S56" s="292" t="n">
        <v>27197</v>
      </c>
      <c r="T56" s="292" t="n">
        <v>166369</v>
      </c>
      <c r="U56" s="292" t="n">
        <v>1111161</v>
      </c>
      <c r="V56" s="292" t="n">
        <v>5274</v>
      </c>
      <c r="W56" s="292" t="n">
        <v>1713377</v>
      </c>
      <c r="X56" s="292" t="n">
        <v>358512</v>
      </c>
      <c r="Y56" s="292" t="n">
        <v>437843</v>
      </c>
      <c r="Z56" s="292" t="n">
        <v>0</v>
      </c>
      <c r="AA56" s="292" t="n">
        <v>0</v>
      </c>
      <c r="AB56" s="292" t="n">
        <v>31980</v>
      </c>
      <c r="AC56" s="292" t="n">
        <v>0</v>
      </c>
      <c r="AD56" s="292" t="n">
        <v>530171</v>
      </c>
      <c r="AE56" s="292" t="n">
        <v>35617</v>
      </c>
      <c r="AF56" s="292" t="n">
        <v>3295010</v>
      </c>
      <c r="AG56" s="291" t="n">
        <f aca="false">B56+SUM(F56:AF56)</f>
        <v>175213804</v>
      </c>
    </row>
    <row r="57" s="276" customFormat="true" ht="12" hidden="false" customHeight="false" outlineLevel="0" collapsed="false">
      <c r="A57" s="236" t="n">
        <v>2014</v>
      </c>
      <c r="B57" s="292" t="n">
        <v>84821861</v>
      </c>
      <c r="C57" s="292" t="n">
        <v>59255835</v>
      </c>
      <c r="D57" s="292" t="n">
        <v>21748385</v>
      </c>
      <c r="E57" s="292" t="n">
        <v>3817640</v>
      </c>
      <c r="F57" s="292" t="n">
        <v>86150729</v>
      </c>
      <c r="G57" s="292" t="n">
        <v>1649253</v>
      </c>
      <c r="H57" s="292" t="n">
        <v>70489</v>
      </c>
      <c r="I57" s="292" t="n">
        <v>225638</v>
      </c>
      <c r="J57" s="292" t="n">
        <v>254572</v>
      </c>
      <c r="K57" s="292" t="n">
        <v>6083654</v>
      </c>
      <c r="L57" s="292" t="n">
        <v>0</v>
      </c>
      <c r="M57" s="292" t="n">
        <v>18848</v>
      </c>
      <c r="N57" s="292" t="n">
        <v>217296</v>
      </c>
      <c r="O57" s="292" t="n">
        <v>502</v>
      </c>
      <c r="P57" s="292" t="n">
        <v>536365</v>
      </c>
      <c r="Q57" s="292" t="n">
        <v>0</v>
      </c>
      <c r="R57" s="292" t="n">
        <v>179319</v>
      </c>
      <c r="S57" s="292" t="n">
        <v>215696</v>
      </c>
      <c r="T57" s="292" t="n">
        <v>108747</v>
      </c>
      <c r="U57" s="292" t="n">
        <v>212920</v>
      </c>
      <c r="V57" s="292" t="n">
        <v>238532</v>
      </c>
      <c r="W57" s="292" t="n">
        <v>1077710</v>
      </c>
      <c r="X57" s="292" t="n">
        <v>268417</v>
      </c>
      <c r="Y57" s="292" t="n">
        <v>50313</v>
      </c>
      <c r="Z57" s="292" t="n">
        <v>0</v>
      </c>
      <c r="AA57" s="292" t="n">
        <v>0</v>
      </c>
      <c r="AB57" s="292" t="n">
        <v>50777</v>
      </c>
      <c r="AC57" s="292" t="n">
        <v>1792</v>
      </c>
      <c r="AD57" s="292" t="n">
        <v>995281</v>
      </c>
      <c r="AE57" s="292" t="n">
        <v>73165</v>
      </c>
      <c r="AF57" s="292" t="n">
        <v>4728343</v>
      </c>
      <c r="AG57" s="291" t="n">
        <f aca="false">B57+SUM(F57:AF57)</f>
        <v>188230219</v>
      </c>
    </row>
    <row r="58" s="276" customFormat="true" ht="12" hidden="false" customHeight="false" outlineLevel="0" collapsed="false">
      <c r="A58" s="236" t="n">
        <v>2015</v>
      </c>
      <c r="B58" s="292" t="n">
        <v>60216623</v>
      </c>
      <c r="C58" s="292" t="n">
        <v>40962151</v>
      </c>
      <c r="D58" s="292" t="n">
        <v>14540170</v>
      </c>
      <c r="E58" s="292" t="n">
        <v>4714302</v>
      </c>
      <c r="F58" s="292" t="n">
        <v>98609925</v>
      </c>
      <c r="G58" s="292" t="n">
        <v>2281205</v>
      </c>
      <c r="H58" s="292" t="n">
        <v>7114</v>
      </c>
      <c r="I58" s="292" t="n">
        <v>67611</v>
      </c>
      <c r="J58" s="292" t="n">
        <v>561213</v>
      </c>
      <c r="K58" s="292" t="n">
        <v>13974830</v>
      </c>
      <c r="L58" s="292" t="n">
        <v>0</v>
      </c>
      <c r="M58" s="292" t="n">
        <v>7149</v>
      </c>
      <c r="N58" s="292" t="n">
        <v>292621</v>
      </c>
      <c r="O58" s="292" t="n">
        <v>33792</v>
      </c>
      <c r="P58" s="292" t="n">
        <v>0</v>
      </c>
      <c r="Q58" s="292" t="n">
        <v>11407</v>
      </c>
      <c r="R58" s="292" t="n">
        <v>79131</v>
      </c>
      <c r="S58" s="292" t="n">
        <v>28828</v>
      </c>
      <c r="T58" s="292" t="n">
        <v>35141</v>
      </c>
      <c r="U58" s="292" t="n">
        <v>2394336</v>
      </c>
      <c r="V58" s="292" t="n">
        <v>181880</v>
      </c>
      <c r="W58" s="292" t="n">
        <v>214561</v>
      </c>
      <c r="X58" s="292" t="n">
        <v>43618</v>
      </c>
      <c r="Y58" s="292" t="n">
        <v>59044</v>
      </c>
      <c r="Z58" s="292" t="n">
        <v>0</v>
      </c>
      <c r="AA58" s="292" t="n">
        <v>0</v>
      </c>
      <c r="AB58" s="292" t="n">
        <v>98048</v>
      </c>
      <c r="AC58" s="292" t="n">
        <v>604464</v>
      </c>
      <c r="AD58" s="292" t="n">
        <v>756802</v>
      </c>
      <c r="AE58" s="292" t="n">
        <v>0</v>
      </c>
      <c r="AF58" s="292" t="n">
        <v>1310724</v>
      </c>
      <c r="AG58" s="291" t="n">
        <f aca="false">B58+SUM(F58:AF58)</f>
        <v>181870067</v>
      </c>
    </row>
    <row r="59" s="276" customFormat="true" ht="12" hidden="false" customHeight="false" outlineLevel="0" collapsed="false">
      <c r="A59" s="236" t="n">
        <v>2016</v>
      </c>
      <c r="B59" s="292" t="n">
        <v>67887391</v>
      </c>
      <c r="C59" s="292" t="n">
        <v>43202253</v>
      </c>
      <c r="D59" s="292" t="n">
        <v>17750069</v>
      </c>
      <c r="E59" s="292" t="n">
        <v>6935069</v>
      </c>
      <c r="F59" s="292" t="n">
        <v>104158986</v>
      </c>
      <c r="G59" s="292" t="n">
        <v>2097105</v>
      </c>
      <c r="H59" s="292" t="n">
        <v>507969</v>
      </c>
      <c r="I59" s="292" t="n">
        <v>346601</v>
      </c>
      <c r="J59" s="292" t="n">
        <v>1333527</v>
      </c>
      <c r="K59" s="292" t="n">
        <v>12469457</v>
      </c>
      <c r="L59" s="292" t="n">
        <v>209</v>
      </c>
      <c r="M59" s="292" t="n">
        <v>118674</v>
      </c>
      <c r="N59" s="292" t="n">
        <v>97089</v>
      </c>
      <c r="O59" s="292" t="n">
        <v>13630</v>
      </c>
      <c r="P59" s="292" t="n">
        <v>0</v>
      </c>
      <c r="Q59" s="292" t="n">
        <v>4371</v>
      </c>
      <c r="R59" s="292" t="n">
        <v>25223</v>
      </c>
      <c r="S59" s="292" t="n">
        <v>13154</v>
      </c>
      <c r="T59" s="292" t="n">
        <v>4205</v>
      </c>
      <c r="U59" s="292" t="n">
        <v>29295</v>
      </c>
      <c r="V59" s="292" t="n">
        <v>246386</v>
      </c>
      <c r="W59" s="292" t="n">
        <v>459370</v>
      </c>
      <c r="X59" s="292" t="n">
        <v>48065</v>
      </c>
      <c r="Y59" s="292" t="n">
        <v>667683</v>
      </c>
      <c r="Z59" s="292" t="n">
        <v>13813</v>
      </c>
      <c r="AA59" s="292" t="n">
        <v>0</v>
      </c>
      <c r="AB59" s="292" t="n">
        <v>259933</v>
      </c>
      <c r="AC59" s="292" t="n">
        <v>95533</v>
      </c>
      <c r="AD59" s="292" t="n">
        <v>277820</v>
      </c>
      <c r="AE59" s="292" t="n">
        <v>18327</v>
      </c>
      <c r="AF59" s="292" t="n">
        <v>1071952</v>
      </c>
      <c r="AG59" s="291" t="n">
        <f aca="false">B59+SUM(F59:AF59)</f>
        <v>192265768</v>
      </c>
    </row>
    <row r="60" s="276" customFormat="true" ht="12" hidden="false" customHeight="false" outlineLevel="0" collapsed="false">
      <c r="A60" s="236" t="n">
        <v>2017</v>
      </c>
      <c r="B60" s="292" t="n">
        <v>70872427</v>
      </c>
      <c r="C60" s="292" t="n">
        <v>52028659</v>
      </c>
      <c r="D60" s="292" t="n">
        <v>16589723</v>
      </c>
      <c r="E60" s="292" t="n">
        <v>2254046</v>
      </c>
      <c r="F60" s="292" t="n">
        <v>92794951</v>
      </c>
      <c r="G60" s="292" t="n">
        <v>283559</v>
      </c>
      <c r="H60" s="292" t="n">
        <v>784100</v>
      </c>
      <c r="I60" s="292" t="n">
        <v>117820</v>
      </c>
      <c r="J60" s="292" t="n">
        <v>757458</v>
      </c>
      <c r="K60" s="292" t="n">
        <v>18169655</v>
      </c>
      <c r="L60" s="292" t="n">
        <v>8326</v>
      </c>
      <c r="M60" s="292" t="n">
        <v>70359</v>
      </c>
      <c r="N60" s="292" t="n">
        <v>111822</v>
      </c>
      <c r="O60" s="292" t="n">
        <v>38300</v>
      </c>
      <c r="P60" s="292" t="n">
        <v>53402</v>
      </c>
      <c r="Q60" s="292" t="n">
        <v>3413</v>
      </c>
      <c r="R60" s="292" t="n">
        <v>10067</v>
      </c>
      <c r="S60" s="292" t="n">
        <v>499698</v>
      </c>
      <c r="T60" s="292" t="n">
        <v>40259</v>
      </c>
      <c r="U60" s="292" t="n">
        <v>1851077</v>
      </c>
      <c r="V60" s="292" t="n">
        <v>1722</v>
      </c>
      <c r="W60" s="292" t="n">
        <v>118358</v>
      </c>
      <c r="X60" s="292" t="n">
        <v>17450</v>
      </c>
      <c r="Y60" s="292" t="n">
        <v>1038622</v>
      </c>
      <c r="Z60" s="292" t="n">
        <v>5448</v>
      </c>
      <c r="AA60" s="292" t="n">
        <v>3338</v>
      </c>
      <c r="AB60" s="292" t="n">
        <v>73289</v>
      </c>
      <c r="AC60" s="292" t="n">
        <v>101258</v>
      </c>
      <c r="AD60" s="292" t="n">
        <v>598034</v>
      </c>
      <c r="AE60" s="292" t="n">
        <v>81116</v>
      </c>
      <c r="AF60" s="292" t="n">
        <v>1219325</v>
      </c>
      <c r="AG60" s="291" t="n">
        <f aca="false">B60+SUM(F60:AF60)</f>
        <v>189724653</v>
      </c>
    </row>
    <row r="61" s="276" customFormat="true" ht="12" hidden="false" customHeight="false" outlineLevel="0" collapsed="false">
      <c r="A61" s="236" t="n">
        <v>2018</v>
      </c>
      <c r="B61" s="292" t="n">
        <v>69981518</v>
      </c>
      <c r="C61" s="292" t="n">
        <v>58601854</v>
      </c>
      <c r="D61" s="292" t="n">
        <v>6978028</v>
      </c>
      <c r="E61" s="292" t="n">
        <v>4401637</v>
      </c>
      <c r="F61" s="292" t="n">
        <v>78834660</v>
      </c>
      <c r="G61" s="292" t="n">
        <v>1456528</v>
      </c>
      <c r="H61" s="292" t="n">
        <v>391309</v>
      </c>
      <c r="I61" s="292" t="n">
        <v>460447</v>
      </c>
      <c r="J61" s="292" t="n">
        <v>1121073</v>
      </c>
      <c r="K61" s="292" t="n">
        <v>19342656</v>
      </c>
      <c r="L61" s="292" t="n">
        <v>1152</v>
      </c>
      <c r="M61" s="292" t="n">
        <v>99468</v>
      </c>
      <c r="N61" s="292" t="n">
        <v>295717</v>
      </c>
      <c r="O61" s="292" t="n">
        <v>23767</v>
      </c>
      <c r="P61" s="292" t="n">
        <v>5438</v>
      </c>
      <c r="Q61" s="292" t="n">
        <v>0</v>
      </c>
      <c r="R61" s="292" t="n">
        <v>338683</v>
      </c>
      <c r="S61" s="292" t="n">
        <v>64902</v>
      </c>
      <c r="T61" s="292" t="n">
        <v>55662</v>
      </c>
      <c r="U61" s="292" t="n">
        <v>155243</v>
      </c>
      <c r="V61" s="292" t="n">
        <v>5877</v>
      </c>
      <c r="W61" s="292" t="n">
        <v>212041</v>
      </c>
      <c r="X61" s="292" t="n">
        <v>359073</v>
      </c>
      <c r="Y61" s="292" t="n">
        <v>293302</v>
      </c>
      <c r="Z61" s="292" t="n">
        <v>15596</v>
      </c>
      <c r="AA61" s="292" t="n">
        <v>0</v>
      </c>
      <c r="AB61" s="292" t="n">
        <v>108247</v>
      </c>
      <c r="AC61" s="292" t="n">
        <v>235214</v>
      </c>
      <c r="AD61" s="292" t="n">
        <v>1283076</v>
      </c>
      <c r="AE61" s="292" t="n">
        <v>5542</v>
      </c>
      <c r="AF61" s="292" t="n">
        <v>1061623</v>
      </c>
      <c r="AG61" s="291" t="n">
        <f aca="false">B61+SUM(F61:AF61)</f>
        <v>176207814</v>
      </c>
    </row>
    <row r="62" s="276" customFormat="true" ht="12" hidden="false" customHeight="false" outlineLevel="0" collapsed="false">
      <c r="A62" s="236" t="n">
        <v>2019</v>
      </c>
      <c r="B62" s="292" t="n">
        <v>65576335</v>
      </c>
      <c r="C62" s="292" t="n">
        <v>47555388</v>
      </c>
      <c r="D62" s="292" t="n">
        <v>14673266</v>
      </c>
      <c r="E62" s="292" t="n">
        <v>3347681</v>
      </c>
      <c r="F62" s="292" t="n">
        <v>107266840</v>
      </c>
      <c r="G62" s="292" t="n">
        <v>1087662</v>
      </c>
      <c r="H62" s="292" t="n">
        <v>1141441</v>
      </c>
      <c r="I62" s="292" t="n">
        <v>114877</v>
      </c>
      <c r="J62" s="292" t="n">
        <v>1325432</v>
      </c>
      <c r="K62" s="292" t="n">
        <v>8497889</v>
      </c>
      <c r="L62" s="292" t="n">
        <v>0</v>
      </c>
      <c r="M62" s="292" t="n">
        <v>306822</v>
      </c>
      <c r="N62" s="292" t="n">
        <v>181887</v>
      </c>
      <c r="O62" s="292" t="n">
        <v>24208</v>
      </c>
      <c r="P62" s="292" t="n">
        <v>7810</v>
      </c>
      <c r="Q62" s="292" t="n">
        <v>0</v>
      </c>
      <c r="R62" s="292" t="n">
        <v>200008</v>
      </c>
      <c r="S62" s="292" t="n">
        <v>198615</v>
      </c>
      <c r="T62" s="292" t="n">
        <v>257437</v>
      </c>
      <c r="U62" s="292" t="n">
        <v>3790</v>
      </c>
      <c r="V62" s="292" t="n">
        <v>120131</v>
      </c>
      <c r="W62" s="292" t="n">
        <v>852271</v>
      </c>
      <c r="X62" s="292" t="n">
        <v>166202</v>
      </c>
      <c r="Y62" s="292" t="n">
        <v>1802145</v>
      </c>
      <c r="Z62" s="292" t="n">
        <v>6147</v>
      </c>
      <c r="AA62" s="292" t="n">
        <v>0</v>
      </c>
      <c r="AB62" s="292" t="n">
        <v>157263</v>
      </c>
      <c r="AC62" s="292" t="n">
        <v>6198</v>
      </c>
      <c r="AD62" s="292" t="n">
        <v>995304</v>
      </c>
      <c r="AE62" s="292" t="n">
        <v>23770</v>
      </c>
      <c r="AF62" s="292" t="n">
        <v>1221171</v>
      </c>
      <c r="AG62" s="291" t="n">
        <f aca="false">B62+SUM(F62:AF62)</f>
        <v>191541655</v>
      </c>
    </row>
    <row r="63" s="276" customFormat="true" ht="12" hidden="false" customHeight="false" outlineLevel="0" collapsed="false">
      <c r="A63" s="236" t="n">
        <v>2020</v>
      </c>
      <c r="B63" s="292" t="n">
        <v>25004064</v>
      </c>
      <c r="C63" s="292" t="n">
        <v>17439994</v>
      </c>
      <c r="D63" s="292" t="n">
        <v>6137287</v>
      </c>
      <c r="E63" s="292" t="n">
        <v>1426782</v>
      </c>
      <c r="F63" s="292" t="n">
        <v>20351159</v>
      </c>
      <c r="G63" s="292" t="n">
        <v>333485</v>
      </c>
      <c r="H63" s="292" t="n">
        <v>5974</v>
      </c>
      <c r="I63" s="292" t="n">
        <v>553054</v>
      </c>
      <c r="J63" s="292" t="n">
        <v>172829</v>
      </c>
      <c r="K63" s="292" t="n">
        <v>3490800</v>
      </c>
      <c r="L63" s="292" t="n">
        <v>507</v>
      </c>
      <c r="M63" s="292" t="n">
        <v>29763</v>
      </c>
      <c r="N63" s="292" t="n">
        <v>53001</v>
      </c>
      <c r="O63" s="292" t="n">
        <v>421</v>
      </c>
      <c r="P63" s="292" t="n">
        <v>289947</v>
      </c>
      <c r="Q63" s="292" t="n">
        <v>0</v>
      </c>
      <c r="R63" s="292" t="n">
        <v>63065</v>
      </c>
      <c r="S63" s="292" t="n">
        <v>0</v>
      </c>
      <c r="T63" s="292" t="n">
        <v>6301</v>
      </c>
      <c r="U63" s="292" t="n">
        <v>156500</v>
      </c>
      <c r="V63" s="292" t="n">
        <v>2324</v>
      </c>
      <c r="W63" s="292" t="n">
        <v>207350</v>
      </c>
      <c r="X63" s="292" t="n">
        <v>295597</v>
      </c>
      <c r="Y63" s="292" t="n">
        <v>473929</v>
      </c>
      <c r="Z63" s="292" t="n">
        <v>0</v>
      </c>
      <c r="AA63" s="292" t="n">
        <v>0</v>
      </c>
      <c r="AB63" s="292" t="n">
        <v>21619</v>
      </c>
      <c r="AC63" s="292" t="n">
        <v>0</v>
      </c>
      <c r="AD63" s="292" t="n">
        <v>427793</v>
      </c>
      <c r="AE63" s="292" t="n">
        <v>9935</v>
      </c>
      <c r="AF63" s="292" t="n">
        <v>342740</v>
      </c>
      <c r="AG63" s="291" t="n">
        <f aca="false">B63+SUM(F63:AF63)</f>
        <v>52292157</v>
      </c>
    </row>
    <row r="64" s="276" customFormat="true" ht="12" hidden="false" customHeight="false" outlineLevel="0" collapsed="false">
      <c r="A64" s="236" t="n">
        <v>2021</v>
      </c>
      <c r="B64" s="292" t="n">
        <v>34311490</v>
      </c>
      <c r="C64" s="292" t="n">
        <v>25836955</v>
      </c>
      <c r="D64" s="292" t="n">
        <v>6885463</v>
      </c>
      <c r="E64" s="292" t="n">
        <v>1589072</v>
      </c>
      <c r="F64" s="292" t="n">
        <v>39385531</v>
      </c>
      <c r="G64" s="292" t="n">
        <v>743806</v>
      </c>
      <c r="H64" s="292" t="n">
        <v>20217</v>
      </c>
      <c r="I64" s="292" t="n">
        <v>6497</v>
      </c>
      <c r="J64" s="292" t="n">
        <v>621552</v>
      </c>
      <c r="K64" s="292" t="n">
        <v>9758644</v>
      </c>
      <c r="L64" s="292" t="n">
        <v>1984</v>
      </c>
      <c r="M64" s="292" t="n">
        <v>210013</v>
      </c>
      <c r="N64" s="292" t="n">
        <v>62197</v>
      </c>
      <c r="O64" s="292" t="n">
        <v>308297</v>
      </c>
      <c r="P64" s="292" t="n">
        <v>18998</v>
      </c>
      <c r="Q64" s="292" t="n">
        <v>34498</v>
      </c>
      <c r="R64" s="292" t="n">
        <v>29962</v>
      </c>
      <c r="S64" s="292" t="n">
        <v>101326</v>
      </c>
      <c r="T64" s="292" t="n">
        <v>17463</v>
      </c>
      <c r="U64" s="292" t="n">
        <v>28734</v>
      </c>
      <c r="V64" s="292" t="n">
        <v>9277</v>
      </c>
      <c r="W64" s="292" t="n">
        <v>26556</v>
      </c>
      <c r="X64" s="292" t="n">
        <v>38935</v>
      </c>
      <c r="Y64" s="292" t="n">
        <v>0</v>
      </c>
      <c r="Z64" s="292" t="n">
        <v>6655</v>
      </c>
      <c r="AA64" s="292" t="n">
        <v>0</v>
      </c>
      <c r="AB64" s="292" t="n">
        <v>15847</v>
      </c>
      <c r="AC64" s="292" t="n">
        <v>204825</v>
      </c>
      <c r="AD64" s="292" t="n">
        <v>1145652</v>
      </c>
      <c r="AE64" s="292" t="n">
        <v>7964</v>
      </c>
      <c r="AF64" s="292" t="n">
        <v>257274</v>
      </c>
      <c r="AG64" s="291" t="n">
        <f aca="false">B64+SUM(F64:AF64)</f>
        <v>87374194</v>
      </c>
    </row>
    <row r="65" s="276" customFormat="true" ht="12" hidden="false" customHeight="false" outlineLevel="0" collapsed="false">
      <c r="A65" s="236" t="n">
        <v>2022</v>
      </c>
      <c r="B65" s="292" t="n">
        <v>55260079</v>
      </c>
      <c r="C65" s="292" t="n">
        <v>41240403</v>
      </c>
      <c r="D65" s="292" t="n">
        <v>8702801</v>
      </c>
      <c r="E65" s="292" t="n">
        <v>5316875</v>
      </c>
      <c r="F65" s="292" t="n">
        <v>54188467</v>
      </c>
      <c r="G65" s="292" t="n">
        <v>961688</v>
      </c>
      <c r="H65" s="292" t="n">
        <v>63354</v>
      </c>
      <c r="I65" s="292" t="n">
        <v>112906</v>
      </c>
      <c r="J65" s="292" t="n">
        <v>940000</v>
      </c>
      <c r="K65" s="292" t="n">
        <v>12960828</v>
      </c>
      <c r="L65" s="292" t="n">
        <v>116492</v>
      </c>
      <c r="M65" s="292" t="n">
        <v>13513</v>
      </c>
      <c r="N65" s="292" t="n">
        <v>171318</v>
      </c>
      <c r="O65" s="292" t="n">
        <v>3900</v>
      </c>
      <c r="P65" s="292" t="n">
        <v>159327</v>
      </c>
      <c r="Q65" s="292" t="n">
        <v>0</v>
      </c>
      <c r="R65" s="292" t="n">
        <v>119783</v>
      </c>
      <c r="S65" s="292" t="n">
        <v>19982</v>
      </c>
      <c r="T65" s="292" t="n">
        <v>9568</v>
      </c>
      <c r="U65" s="292" t="n">
        <v>1821719</v>
      </c>
      <c r="V65" s="292" t="n">
        <v>4909</v>
      </c>
      <c r="W65" s="292" t="n">
        <v>350188</v>
      </c>
      <c r="X65" s="292" t="n">
        <v>121006</v>
      </c>
      <c r="Y65" s="292" t="n">
        <v>496304</v>
      </c>
      <c r="Z65" s="292" t="n">
        <v>0</v>
      </c>
      <c r="AA65" s="292" t="n">
        <v>0</v>
      </c>
      <c r="AB65" s="292" t="n">
        <v>33029</v>
      </c>
      <c r="AC65" s="292" t="n">
        <v>263257</v>
      </c>
      <c r="AD65" s="292" t="n">
        <v>2877373</v>
      </c>
      <c r="AE65" s="292" t="n">
        <v>257788</v>
      </c>
      <c r="AF65" s="292" t="n">
        <v>435255</v>
      </c>
      <c r="AG65" s="291" t="n">
        <f aca="false">B65+SUM(F65:AF65)</f>
        <v>131762033</v>
      </c>
    </row>
    <row r="66" s="276" customFormat="true" ht="12" hidden="false" customHeight="false" outlineLevel="0" collapsed="false">
      <c r="A66" s="236" t="n">
        <v>2023</v>
      </c>
      <c r="B66" s="292" t="n">
        <v>66661921</v>
      </c>
      <c r="C66" s="292" t="n">
        <v>50311578</v>
      </c>
      <c r="D66" s="292" t="n">
        <v>13282100</v>
      </c>
      <c r="E66" s="292" t="n">
        <v>3068242</v>
      </c>
      <c r="F66" s="292" t="n">
        <v>64414618</v>
      </c>
      <c r="G66" s="292" t="n">
        <v>712402</v>
      </c>
      <c r="H66" s="292" t="n">
        <v>25266</v>
      </c>
      <c r="I66" s="292" t="n">
        <v>0</v>
      </c>
      <c r="J66" s="292" t="n">
        <v>1161463</v>
      </c>
      <c r="K66" s="292" t="n">
        <v>16180458</v>
      </c>
      <c r="L66" s="292" t="n">
        <v>4620</v>
      </c>
      <c r="M66" s="292" t="n">
        <v>893674</v>
      </c>
      <c r="N66" s="292" t="n">
        <v>144624</v>
      </c>
      <c r="O66" s="292" t="n">
        <v>37141</v>
      </c>
      <c r="P66" s="292" t="n">
        <v>29881</v>
      </c>
      <c r="Q66" s="292" t="n">
        <v>114812</v>
      </c>
      <c r="R66" s="292" t="n">
        <v>65674</v>
      </c>
      <c r="S66" s="292" t="n">
        <v>129683</v>
      </c>
      <c r="T66" s="292" t="n">
        <v>64354</v>
      </c>
      <c r="U66" s="292" t="n">
        <v>681797</v>
      </c>
      <c r="V66" s="292" t="n">
        <v>56102</v>
      </c>
      <c r="W66" s="292" t="n">
        <v>327427</v>
      </c>
      <c r="X66" s="292" t="n">
        <v>1911501</v>
      </c>
      <c r="Y66" s="292" t="n">
        <v>169405</v>
      </c>
      <c r="Z66" s="292" t="n">
        <v>0</v>
      </c>
      <c r="AA66" s="292" t="n">
        <v>0</v>
      </c>
      <c r="AB66" s="292" t="n">
        <v>262428</v>
      </c>
      <c r="AC66" s="292" t="n">
        <v>34508</v>
      </c>
      <c r="AD66" s="292" t="n">
        <v>3488671</v>
      </c>
      <c r="AE66" s="292" t="n">
        <v>51096</v>
      </c>
      <c r="AF66" s="292" t="n">
        <v>-502478</v>
      </c>
      <c r="AG66" s="291" t="n">
        <f aca="false">B66+SUM(F66:AF66)</f>
        <v>157121048</v>
      </c>
    </row>
    <row r="67" s="193" customFormat="true" ht="12" hidden="false" customHeight="false" outlineLevel="0" collapsed="false">
      <c r="A67" s="322" t="s">
        <v>212</v>
      </c>
      <c r="B67" s="336"/>
      <c r="C67" s="336"/>
      <c r="D67" s="336"/>
      <c r="E67" s="336"/>
      <c r="F67" s="336"/>
      <c r="G67" s="336"/>
      <c r="H67" s="336"/>
      <c r="I67" s="337"/>
    </row>
    <row r="68" s="276" customFormat="true" ht="12" hidden="false" customHeight="false" outlineLevel="0" collapsed="false">
      <c r="A68" s="191"/>
      <c r="B68" s="338"/>
      <c r="C68" s="339"/>
      <c r="D68" s="339"/>
      <c r="E68" s="339"/>
      <c r="F68" s="338"/>
      <c r="G68" s="338"/>
      <c r="H68" s="338"/>
      <c r="I68" s="338"/>
      <c r="J68" s="338"/>
      <c r="K68" s="338"/>
      <c r="L68" s="338"/>
      <c r="M68" s="338"/>
      <c r="N68" s="338"/>
      <c r="O68" s="338"/>
      <c r="P68" s="338"/>
      <c r="Q68" s="338"/>
      <c r="R68" s="338"/>
      <c r="S68" s="338"/>
      <c r="T68" s="338"/>
      <c r="U68" s="338"/>
      <c r="V68" s="338"/>
      <c r="W68" s="338"/>
      <c r="X68" s="338"/>
      <c r="Y68" s="338"/>
      <c r="Z68" s="338"/>
      <c r="AA68" s="338"/>
      <c r="AB68" s="338"/>
      <c r="AC68" s="338"/>
      <c r="AD68" s="338"/>
      <c r="AE68" s="338"/>
      <c r="AF68" s="338"/>
      <c r="AG68" s="340"/>
    </row>
    <row r="69" s="276" customFormat="true" ht="12" hidden="false" customHeight="false" outlineLevel="0" collapsed="false">
      <c r="A69" s="191"/>
      <c r="B69" s="286"/>
      <c r="C69" s="287"/>
      <c r="D69" s="287"/>
      <c r="E69" s="287"/>
      <c r="F69" s="286"/>
      <c r="G69" s="286"/>
      <c r="H69" s="286"/>
      <c r="I69" s="286"/>
      <c r="J69" s="286"/>
      <c r="K69" s="286"/>
      <c r="L69" s="286"/>
      <c r="M69" s="286"/>
      <c r="N69" s="286"/>
      <c r="O69" s="286"/>
      <c r="P69" s="286"/>
      <c r="Q69" s="286"/>
      <c r="R69" s="286"/>
      <c r="S69" s="286"/>
      <c r="T69" s="286"/>
      <c r="U69" s="286"/>
      <c r="V69" s="286"/>
      <c r="W69" s="286"/>
      <c r="X69" s="286"/>
      <c r="Y69" s="286"/>
      <c r="Z69" s="286"/>
      <c r="AA69" s="286"/>
      <c r="AB69" s="286"/>
      <c r="AC69" s="286"/>
      <c r="AD69" s="286"/>
      <c r="AE69" s="286"/>
      <c r="AF69" s="286"/>
      <c r="AG69" s="288"/>
    </row>
    <row r="70" s="276" customFormat="true" ht="72" hidden="false" customHeight="false" outlineLevel="0" collapsed="false">
      <c r="A70" s="218" t="s">
        <v>150</v>
      </c>
      <c r="B70" s="273" t="s">
        <v>152</v>
      </c>
      <c r="C70" s="274" t="n">
        <v>1</v>
      </c>
      <c r="D70" s="275" t="s">
        <v>153</v>
      </c>
      <c r="E70" s="275" t="s">
        <v>154</v>
      </c>
      <c r="F70" s="273" t="s">
        <v>155</v>
      </c>
      <c r="G70" s="273" t="s">
        <v>156</v>
      </c>
      <c r="H70" s="273" t="s">
        <v>157</v>
      </c>
      <c r="I70" s="273" t="s">
        <v>158</v>
      </c>
      <c r="J70" s="273" t="s">
        <v>159</v>
      </c>
      <c r="K70" s="273" t="s">
        <v>160</v>
      </c>
      <c r="L70" s="273" t="s">
        <v>161</v>
      </c>
      <c r="M70" s="273" t="s">
        <v>162</v>
      </c>
      <c r="N70" s="273" t="s">
        <v>163</v>
      </c>
      <c r="O70" s="273" t="s">
        <v>164</v>
      </c>
      <c r="P70" s="273" t="s">
        <v>165</v>
      </c>
      <c r="Q70" s="273" t="s">
        <v>166</v>
      </c>
      <c r="R70" s="273" t="s">
        <v>167</v>
      </c>
      <c r="S70" s="273" t="s">
        <v>168</v>
      </c>
      <c r="T70" s="273" t="s">
        <v>169</v>
      </c>
      <c r="U70" s="273" t="s">
        <v>170</v>
      </c>
      <c r="V70" s="273" t="s">
        <v>171</v>
      </c>
      <c r="W70" s="273" t="s">
        <v>172</v>
      </c>
      <c r="X70" s="273" t="s">
        <v>173</v>
      </c>
      <c r="Y70" s="273" t="s">
        <v>174</v>
      </c>
      <c r="Z70" s="273" t="s">
        <v>175</v>
      </c>
      <c r="AA70" s="273" t="s">
        <v>176</v>
      </c>
      <c r="AB70" s="273" t="s">
        <v>177</v>
      </c>
      <c r="AC70" s="273" t="s">
        <v>178</v>
      </c>
      <c r="AD70" s="273" t="s">
        <v>179</v>
      </c>
      <c r="AE70" s="273" t="s">
        <v>180</v>
      </c>
      <c r="AF70" s="273" t="s">
        <v>181</v>
      </c>
      <c r="AG70" s="273" t="s">
        <v>42</v>
      </c>
    </row>
    <row r="71" s="276" customFormat="true" ht="12" hidden="false" customHeight="false" outlineLevel="0" collapsed="false">
      <c r="A71" s="236" t="n">
        <v>1996</v>
      </c>
      <c r="B71" s="292" t="n">
        <v>213771237.46</v>
      </c>
      <c r="C71" s="292" t="n">
        <v>140863321.84</v>
      </c>
      <c r="D71" s="292" t="n">
        <v>48562685.2</v>
      </c>
      <c r="E71" s="292" t="n">
        <v>24345230.42</v>
      </c>
      <c r="F71" s="292" t="n">
        <v>371374569.34</v>
      </c>
      <c r="G71" s="292" t="n">
        <v>2030065.99</v>
      </c>
      <c r="H71" s="292" t="n">
        <v>0</v>
      </c>
      <c r="I71" s="292" t="n">
        <v>0</v>
      </c>
      <c r="J71" s="292" t="n">
        <v>1584988.93</v>
      </c>
      <c r="K71" s="292" t="n">
        <v>26112750.89</v>
      </c>
      <c r="L71" s="292" t="n">
        <v>6460.19</v>
      </c>
      <c r="M71" s="292" t="n">
        <v>38200.16</v>
      </c>
      <c r="N71" s="292" t="n">
        <v>167787.17</v>
      </c>
      <c r="O71" s="292" t="n">
        <v>154979.34</v>
      </c>
      <c r="P71" s="292" t="n">
        <v>7070.3</v>
      </c>
      <c r="Q71" s="292" t="n">
        <v>0</v>
      </c>
      <c r="R71" s="292" t="n">
        <v>33259.24</v>
      </c>
      <c r="S71" s="292" t="n">
        <v>3921.57</v>
      </c>
      <c r="T71" s="292" t="n">
        <v>33448.82</v>
      </c>
      <c r="U71" s="292" t="n">
        <v>236820.67</v>
      </c>
      <c r="V71" s="292" t="n">
        <v>6557.25</v>
      </c>
      <c r="W71" s="292" t="n">
        <v>4508482.83</v>
      </c>
      <c r="X71" s="292" t="n">
        <v>280515.28</v>
      </c>
      <c r="Y71" s="292" t="n">
        <v>0</v>
      </c>
      <c r="Z71" s="292" t="n">
        <v>0</v>
      </c>
      <c r="AA71" s="292" t="n">
        <v>183470.27</v>
      </c>
      <c r="AB71" s="292" t="n">
        <v>47418.83</v>
      </c>
      <c r="AC71" s="292" t="n">
        <v>104203.61</v>
      </c>
      <c r="AD71" s="292" t="n">
        <v>1470002.2</v>
      </c>
      <c r="AE71" s="292" t="n">
        <v>62974.1</v>
      </c>
      <c r="AF71" s="292" t="n">
        <v>2536638.63</v>
      </c>
      <c r="AG71" s="291" t="n">
        <f aca="false">B71+SUM(F71:AF71)</f>
        <v>624755823.07</v>
      </c>
    </row>
    <row r="72" s="276" customFormat="true" ht="12" hidden="false" customHeight="false" outlineLevel="0" collapsed="false">
      <c r="A72" s="236" t="n">
        <v>1997</v>
      </c>
      <c r="B72" s="292" t="n">
        <v>238591579.24</v>
      </c>
      <c r="C72" s="292" t="n">
        <v>205660552.34</v>
      </c>
      <c r="D72" s="292" t="n">
        <v>24420704.84</v>
      </c>
      <c r="E72" s="292" t="n">
        <v>8510322.06</v>
      </c>
      <c r="F72" s="292" t="n">
        <v>364275583.34</v>
      </c>
      <c r="G72" s="292" t="n">
        <v>625407.01</v>
      </c>
      <c r="H72" s="292" t="n">
        <v>11812.51</v>
      </c>
      <c r="I72" s="292" t="n">
        <v>0</v>
      </c>
      <c r="J72" s="292" t="n">
        <v>282459.27</v>
      </c>
      <c r="K72" s="292" t="n">
        <v>71297403.37</v>
      </c>
      <c r="L72" s="292" t="n">
        <v>0</v>
      </c>
      <c r="M72" s="292" t="n">
        <v>1661654.65</v>
      </c>
      <c r="N72" s="292" t="n">
        <v>292343.59</v>
      </c>
      <c r="O72" s="292" t="n">
        <v>925393.96</v>
      </c>
      <c r="P72" s="292" t="n">
        <v>48094.18</v>
      </c>
      <c r="Q72" s="292" t="n">
        <v>0</v>
      </c>
      <c r="R72" s="292" t="n">
        <v>13910.41</v>
      </c>
      <c r="S72" s="292" t="n">
        <v>0</v>
      </c>
      <c r="T72" s="292" t="n">
        <v>2642.69</v>
      </c>
      <c r="U72" s="292" t="n">
        <v>4044142.47</v>
      </c>
      <c r="V72" s="292" t="n">
        <v>220312.13</v>
      </c>
      <c r="W72" s="292" t="n">
        <v>7403841.27</v>
      </c>
      <c r="X72" s="292" t="n">
        <v>0</v>
      </c>
      <c r="Y72" s="292" t="n">
        <v>0</v>
      </c>
      <c r="Z72" s="292" t="n">
        <v>0</v>
      </c>
      <c r="AA72" s="292" t="n">
        <v>1021287.83</v>
      </c>
      <c r="AB72" s="292" t="n">
        <v>119019.41</v>
      </c>
      <c r="AC72" s="292" t="n">
        <v>518609.04</v>
      </c>
      <c r="AD72" s="292" t="n">
        <v>2535414.53</v>
      </c>
      <c r="AE72" s="292" t="n">
        <v>0</v>
      </c>
      <c r="AF72" s="292" t="n">
        <v>3537034.08</v>
      </c>
      <c r="AG72" s="291" t="n">
        <f aca="false">B72+SUM(F72:AF72)</f>
        <v>697427944.98</v>
      </c>
    </row>
    <row r="73" s="276" customFormat="true" ht="12" hidden="false" customHeight="false" outlineLevel="0" collapsed="false">
      <c r="A73" s="236" t="n">
        <v>1998</v>
      </c>
      <c r="B73" s="292" t="n">
        <v>222778718.53</v>
      </c>
      <c r="C73" s="292" t="n">
        <v>198157376.82</v>
      </c>
      <c r="D73" s="292" t="n">
        <v>16427086.29</v>
      </c>
      <c r="E73" s="292" t="n">
        <v>8194255.42</v>
      </c>
      <c r="F73" s="292" t="n">
        <v>558290282.78</v>
      </c>
      <c r="G73" s="292" t="n">
        <v>1020109.84</v>
      </c>
      <c r="H73" s="292" t="n">
        <v>6399.64</v>
      </c>
      <c r="I73" s="292" t="n">
        <v>392082.75</v>
      </c>
      <c r="J73" s="292" t="n">
        <v>694277.04</v>
      </c>
      <c r="K73" s="292" t="n">
        <v>26211164.81</v>
      </c>
      <c r="L73" s="292" t="n">
        <v>14079.87</v>
      </c>
      <c r="M73" s="292" t="n">
        <v>1557837.87</v>
      </c>
      <c r="N73" s="292" t="n">
        <v>19190001.31</v>
      </c>
      <c r="O73" s="292" t="n">
        <v>141225.62</v>
      </c>
      <c r="P73" s="292" t="n">
        <v>0</v>
      </c>
      <c r="Q73" s="292" t="n">
        <v>0</v>
      </c>
      <c r="R73" s="292" t="n">
        <v>8692.37</v>
      </c>
      <c r="S73" s="292" t="n">
        <v>0</v>
      </c>
      <c r="T73" s="292" t="n">
        <v>34537.46</v>
      </c>
      <c r="U73" s="292" t="n">
        <v>0</v>
      </c>
      <c r="V73" s="292" t="n">
        <v>0</v>
      </c>
      <c r="W73" s="292" t="n">
        <v>781891.52</v>
      </c>
      <c r="X73" s="292" t="n">
        <v>242914.38</v>
      </c>
      <c r="Y73" s="292" t="n">
        <v>0</v>
      </c>
      <c r="Z73" s="292" t="n">
        <v>0</v>
      </c>
      <c r="AA73" s="292" t="n">
        <v>1228639.09</v>
      </c>
      <c r="AB73" s="292" t="n">
        <v>0</v>
      </c>
      <c r="AC73" s="292" t="n">
        <v>47318.65</v>
      </c>
      <c r="AD73" s="292" t="n">
        <v>1775698.88</v>
      </c>
      <c r="AE73" s="292" t="n">
        <v>16533.82</v>
      </c>
      <c r="AF73" s="292" t="n">
        <v>4445613.22</v>
      </c>
      <c r="AG73" s="291" t="n">
        <f aca="false">B73+SUM(F73:AF73)</f>
        <v>838878019.45</v>
      </c>
    </row>
    <row r="74" s="276" customFormat="true" ht="12" hidden="false" customHeight="false" outlineLevel="0" collapsed="false">
      <c r="A74" s="236" t="n">
        <v>1999</v>
      </c>
      <c r="B74" s="292" t="n">
        <v>249112039.86</v>
      </c>
      <c r="C74" s="292" t="n">
        <v>134821471.59</v>
      </c>
      <c r="D74" s="292" t="n">
        <v>95689600.54</v>
      </c>
      <c r="E74" s="292" t="n">
        <v>18600967.73</v>
      </c>
      <c r="F74" s="292" t="n">
        <v>409747657.53</v>
      </c>
      <c r="G74" s="292" t="n">
        <v>4407664.5</v>
      </c>
      <c r="H74" s="292" t="n">
        <v>137228.63</v>
      </c>
      <c r="I74" s="292" t="n">
        <v>275999.34</v>
      </c>
      <c r="J74" s="292" t="n">
        <v>548004.5</v>
      </c>
      <c r="K74" s="292" t="n">
        <v>71475916.56</v>
      </c>
      <c r="L74" s="292" t="n">
        <v>23540.54</v>
      </c>
      <c r="M74" s="292" t="n">
        <v>551564.74</v>
      </c>
      <c r="N74" s="292" t="n">
        <v>988681.47</v>
      </c>
      <c r="O74" s="292" t="n">
        <v>63739.8</v>
      </c>
      <c r="P74" s="292" t="n">
        <v>11971.94</v>
      </c>
      <c r="Q74" s="292" t="n">
        <v>2897.03</v>
      </c>
      <c r="R74" s="292" t="n">
        <v>19772.4</v>
      </c>
      <c r="S74" s="292" t="n">
        <v>0</v>
      </c>
      <c r="T74" s="292" t="n">
        <v>23888.99</v>
      </c>
      <c r="U74" s="292" t="n">
        <v>44114.51</v>
      </c>
      <c r="V74" s="292" t="n">
        <v>72611</v>
      </c>
      <c r="W74" s="292" t="n">
        <v>6467770.15</v>
      </c>
      <c r="X74" s="292" t="n">
        <v>559599.13</v>
      </c>
      <c r="Y74" s="292" t="n">
        <v>0</v>
      </c>
      <c r="Z74" s="292" t="n">
        <v>25296.93</v>
      </c>
      <c r="AA74" s="292" t="n">
        <v>1184749.08</v>
      </c>
      <c r="AB74" s="292" t="n">
        <v>34844.9</v>
      </c>
      <c r="AC74" s="292" t="n">
        <v>105096.28</v>
      </c>
      <c r="AD74" s="292" t="n">
        <v>3885904.45</v>
      </c>
      <c r="AE74" s="292" t="n">
        <v>0</v>
      </c>
      <c r="AF74" s="292" t="n">
        <v>1485999.67</v>
      </c>
      <c r="AG74" s="291" t="n">
        <f aca="false">B74+SUM(F74:AF74)</f>
        <v>751256553.93</v>
      </c>
    </row>
    <row r="75" s="276" customFormat="true" ht="12" hidden="false" customHeight="false" outlineLevel="0" collapsed="false">
      <c r="A75" s="236" t="n">
        <v>2000</v>
      </c>
      <c r="B75" s="292" t="n">
        <v>222275699.59</v>
      </c>
      <c r="C75" s="292" t="n">
        <v>175071428.8</v>
      </c>
      <c r="D75" s="292" t="n">
        <v>38594407.47</v>
      </c>
      <c r="E75" s="292" t="n">
        <v>8609863.32</v>
      </c>
      <c r="F75" s="292" t="n">
        <v>531826079.77</v>
      </c>
      <c r="G75" s="292" t="n">
        <v>4254074.39</v>
      </c>
      <c r="H75" s="292" t="n">
        <v>62532.48</v>
      </c>
      <c r="I75" s="292" t="n">
        <v>146187.87</v>
      </c>
      <c r="J75" s="292" t="n">
        <v>710940.92</v>
      </c>
      <c r="K75" s="292" t="n">
        <v>32904387.2</v>
      </c>
      <c r="L75" s="292" t="n">
        <v>0</v>
      </c>
      <c r="M75" s="292" t="n">
        <v>2306828.94</v>
      </c>
      <c r="N75" s="292" t="n">
        <v>626517.84</v>
      </c>
      <c r="O75" s="292" t="n">
        <v>76435.17</v>
      </c>
      <c r="P75" s="292" t="n">
        <v>19583.43</v>
      </c>
      <c r="Q75" s="292" t="n">
        <v>27469.15</v>
      </c>
      <c r="R75" s="292" t="n">
        <v>328617.04</v>
      </c>
      <c r="S75" s="292" t="n">
        <v>677353.99</v>
      </c>
      <c r="T75" s="292" t="n">
        <v>2109.67</v>
      </c>
      <c r="U75" s="292" t="n">
        <v>1229807.7</v>
      </c>
      <c r="V75" s="292" t="n">
        <v>13035.5</v>
      </c>
      <c r="W75" s="292" t="n">
        <v>7210855.29</v>
      </c>
      <c r="X75" s="292" t="n">
        <v>3718232.82</v>
      </c>
      <c r="Y75" s="292" t="n">
        <v>0</v>
      </c>
      <c r="Z75" s="292" t="n">
        <v>2998.49</v>
      </c>
      <c r="AA75" s="292" t="n">
        <v>0</v>
      </c>
      <c r="AB75" s="292" t="n">
        <v>0</v>
      </c>
      <c r="AC75" s="292" t="n">
        <v>1101944.09</v>
      </c>
      <c r="AD75" s="292" t="n">
        <v>4481778.8</v>
      </c>
      <c r="AE75" s="292" t="n">
        <v>344771.98</v>
      </c>
      <c r="AF75" s="292" t="n">
        <v>4809175.28</v>
      </c>
      <c r="AG75" s="291" t="n">
        <f aca="false">B75+SUM(F75:AF75)</f>
        <v>819157417.4</v>
      </c>
    </row>
    <row r="76" s="276" customFormat="true" ht="12" hidden="false" customHeight="false" outlineLevel="0" collapsed="false">
      <c r="A76" s="236" t="n">
        <v>2001</v>
      </c>
      <c r="B76" s="292" t="n">
        <v>403128722.22</v>
      </c>
      <c r="C76" s="292" t="n">
        <v>304884503.57</v>
      </c>
      <c r="D76" s="292" t="n">
        <v>87835273.89</v>
      </c>
      <c r="E76" s="292" t="n">
        <v>10408944.76</v>
      </c>
      <c r="F76" s="292" t="n">
        <v>432528150.82</v>
      </c>
      <c r="G76" s="292" t="n">
        <v>11581797.44</v>
      </c>
      <c r="H76" s="292" t="n">
        <v>24417.17</v>
      </c>
      <c r="I76" s="292" t="n">
        <v>1283561.09</v>
      </c>
      <c r="J76" s="292" t="n">
        <v>3492608.47</v>
      </c>
      <c r="K76" s="292" t="n">
        <v>35224432.9</v>
      </c>
      <c r="L76" s="292" t="n">
        <v>18205.17</v>
      </c>
      <c r="M76" s="292" t="n">
        <v>6659.56</v>
      </c>
      <c r="N76" s="292" t="n">
        <v>1120677.3</v>
      </c>
      <c r="O76" s="292" t="n">
        <v>0</v>
      </c>
      <c r="P76" s="292" t="n">
        <v>0</v>
      </c>
      <c r="Q76" s="292" t="n">
        <v>0</v>
      </c>
      <c r="R76" s="292" t="n">
        <v>3400.16</v>
      </c>
      <c r="S76" s="292" t="n">
        <v>862219.34</v>
      </c>
      <c r="T76" s="292" t="n">
        <v>3528.88</v>
      </c>
      <c r="U76" s="292" t="n">
        <v>8091373.06</v>
      </c>
      <c r="V76" s="292" t="n">
        <v>118703.04</v>
      </c>
      <c r="W76" s="292" t="n">
        <v>489839.37</v>
      </c>
      <c r="X76" s="292" t="n">
        <v>3539896.09</v>
      </c>
      <c r="Y76" s="292" t="n">
        <v>0</v>
      </c>
      <c r="Z76" s="292" t="n">
        <v>0</v>
      </c>
      <c r="AA76" s="292" t="n">
        <v>0</v>
      </c>
      <c r="AB76" s="292" t="n">
        <v>66602.45</v>
      </c>
      <c r="AC76" s="292" t="n">
        <v>2355133.74</v>
      </c>
      <c r="AD76" s="292" t="n">
        <v>2357149.53</v>
      </c>
      <c r="AE76" s="292" t="n">
        <v>95036.39</v>
      </c>
      <c r="AF76" s="292" t="n">
        <v>24621108.39</v>
      </c>
      <c r="AG76" s="291" t="n">
        <f aca="false">B76+SUM(F76:AF76)</f>
        <v>931013222.58</v>
      </c>
    </row>
    <row r="77" s="276" customFormat="true" ht="12" hidden="false" customHeight="false" outlineLevel="0" collapsed="false">
      <c r="A77" s="236" t="n">
        <v>2002</v>
      </c>
      <c r="B77" s="292" t="n">
        <v>322856617.71</v>
      </c>
      <c r="C77" s="292" t="n">
        <v>238335556.1</v>
      </c>
      <c r="D77" s="292" t="n">
        <v>69268452.92</v>
      </c>
      <c r="E77" s="292" t="n">
        <v>15252608.69</v>
      </c>
      <c r="F77" s="292" t="n">
        <v>485241369.96</v>
      </c>
      <c r="G77" s="292" t="n">
        <v>8267005.47</v>
      </c>
      <c r="H77" s="292" t="n">
        <v>106360.26</v>
      </c>
      <c r="I77" s="292" t="n">
        <v>0</v>
      </c>
      <c r="J77" s="292" t="n">
        <v>13320408.33</v>
      </c>
      <c r="K77" s="292" t="n">
        <v>49991361.77</v>
      </c>
      <c r="L77" s="292" t="n">
        <v>0</v>
      </c>
      <c r="M77" s="292" t="n">
        <v>57530.51</v>
      </c>
      <c r="N77" s="292" t="n">
        <v>1992508.77</v>
      </c>
      <c r="O77" s="292" t="n">
        <v>243666.53</v>
      </c>
      <c r="P77" s="292" t="n">
        <v>0</v>
      </c>
      <c r="Q77" s="292" t="n">
        <v>0</v>
      </c>
      <c r="R77" s="292" t="n">
        <v>175206.71</v>
      </c>
      <c r="S77" s="292" t="n">
        <v>34910.05</v>
      </c>
      <c r="T77" s="292" t="n">
        <v>44337.15</v>
      </c>
      <c r="U77" s="292" t="n">
        <v>1376833.13</v>
      </c>
      <c r="V77" s="292" t="n">
        <v>71605.93</v>
      </c>
      <c r="W77" s="292" t="n">
        <v>1433265.2</v>
      </c>
      <c r="X77" s="292" t="n">
        <v>5402642.13</v>
      </c>
      <c r="Y77" s="292" t="n">
        <v>0</v>
      </c>
      <c r="Z77" s="292" t="n">
        <v>0</v>
      </c>
      <c r="AA77" s="292" t="n">
        <v>0</v>
      </c>
      <c r="AB77" s="292" t="n">
        <v>315459.69</v>
      </c>
      <c r="AC77" s="292" t="n">
        <v>114014.41</v>
      </c>
      <c r="AD77" s="292" t="n">
        <v>9260221.61</v>
      </c>
      <c r="AE77" s="292" t="n">
        <v>13546.63</v>
      </c>
      <c r="AF77" s="292" t="n">
        <v>31099088.91</v>
      </c>
      <c r="AG77" s="291" t="n">
        <f aca="false">B77+SUM(F77:AF77)</f>
        <v>931417960.86</v>
      </c>
    </row>
    <row r="78" s="276" customFormat="true" ht="12" hidden="false" customHeight="false" outlineLevel="0" collapsed="false">
      <c r="A78" s="236" t="n">
        <v>2003</v>
      </c>
      <c r="B78" s="292" t="n">
        <v>325345397.22</v>
      </c>
      <c r="C78" s="292" t="n">
        <v>220596928.85</v>
      </c>
      <c r="D78" s="292" t="n">
        <v>85569380.11</v>
      </c>
      <c r="E78" s="292" t="n">
        <v>19179088.26</v>
      </c>
      <c r="F78" s="292" t="n">
        <v>503882988.18</v>
      </c>
      <c r="G78" s="292" t="n">
        <v>8659493.1</v>
      </c>
      <c r="H78" s="292" t="n">
        <v>8555.26</v>
      </c>
      <c r="I78" s="292" t="n">
        <v>476681.73</v>
      </c>
      <c r="J78" s="292" t="n">
        <v>2083971.13</v>
      </c>
      <c r="K78" s="292" t="n">
        <v>30466548.66</v>
      </c>
      <c r="L78" s="292" t="n">
        <v>0</v>
      </c>
      <c r="M78" s="292" t="n">
        <v>0</v>
      </c>
      <c r="N78" s="292" t="n">
        <v>2619887.52</v>
      </c>
      <c r="O78" s="292" t="n">
        <v>73174.63</v>
      </c>
      <c r="P78" s="292" t="n">
        <v>0</v>
      </c>
      <c r="Q78" s="292" t="n">
        <v>0</v>
      </c>
      <c r="R78" s="292" t="n">
        <v>937811.2</v>
      </c>
      <c r="S78" s="292" t="n">
        <v>133752.33</v>
      </c>
      <c r="T78" s="292" t="n">
        <v>19337.58</v>
      </c>
      <c r="U78" s="292" t="n">
        <v>285114.25</v>
      </c>
      <c r="V78" s="292" t="n">
        <v>790296.53</v>
      </c>
      <c r="W78" s="292" t="n">
        <v>15540.69</v>
      </c>
      <c r="X78" s="292" t="n">
        <v>6540079.29</v>
      </c>
      <c r="Y78" s="292" t="n">
        <v>97238.44</v>
      </c>
      <c r="Z78" s="292" t="n">
        <v>0</v>
      </c>
      <c r="AA78" s="292" t="n">
        <v>26524.48</v>
      </c>
      <c r="AB78" s="292" t="n">
        <v>573468.95</v>
      </c>
      <c r="AC78" s="292" t="n">
        <v>688979.12</v>
      </c>
      <c r="AD78" s="292" t="n">
        <v>10652533.97</v>
      </c>
      <c r="AE78" s="292" t="n">
        <v>95629.15</v>
      </c>
      <c r="AF78" s="292" t="n">
        <v>34357182.93</v>
      </c>
      <c r="AG78" s="291" t="n">
        <f aca="false">B78+SUM(F78:AF78)</f>
        <v>928830186.34</v>
      </c>
    </row>
    <row r="79" s="276" customFormat="true" ht="12" hidden="false" customHeight="false" outlineLevel="0" collapsed="false">
      <c r="A79" s="236" t="n">
        <v>2004</v>
      </c>
      <c r="B79" s="292" t="n">
        <v>419039146.57</v>
      </c>
      <c r="C79" s="292" t="n">
        <v>203274900.55</v>
      </c>
      <c r="D79" s="292" t="n">
        <v>209974498.1</v>
      </c>
      <c r="E79" s="292" t="n">
        <v>5789747.93</v>
      </c>
      <c r="F79" s="292" t="n">
        <v>517230681.76</v>
      </c>
      <c r="G79" s="292" t="n">
        <v>8311202.28</v>
      </c>
      <c r="H79" s="292" t="n">
        <v>300893.56</v>
      </c>
      <c r="I79" s="292" t="n">
        <v>251986.39</v>
      </c>
      <c r="J79" s="292" t="n">
        <v>6992117.53</v>
      </c>
      <c r="K79" s="292" t="n">
        <v>80362645.33</v>
      </c>
      <c r="L79" s="292" t="n">
        <v>0</v>
      </c>
      <c r="M79" s="292" t="n">
        <v>0</v>
      </c>
      <c r="N79" s="292" t="n">
        <v>1232143.83</v>
      </c>
      <c r="O79" s="292" t="n">
        <v>0</v>
      </c>
      <c r="P79" s="292" t="n">
        <v>0</v>
      </c>
      <c r="Q79" s="292" t="n">
        <v>210360.62</v>
      </c>
      <c r="R79" s="292" t="n">
        <v>99986.74</v>
      </c>
      <c r="S79" s="292" t="n">
        <v>67925.77</v>
      </c>
      <c r="T79" s="292" t="n">
        <v>24919.16</v>
      </c>
      <c r="U79" s="292" t="n">
        <v>192429.94</v>
      </c>
      <c r="V79" s="292" t="n">
        <v>32548.76</v>
      </c>
      <c r="W79" s="292" t="n">
        <v>3595516.16</v>
      </c>
      <c r="X79" s="292" t="n">
        <v>3673518.23</v>
      </c>
      <c r="Y79" s="292" t="n">
        <v>938924.65</v>
      </c>
      <c r="Z79" s="292" t="n">
        <v>0</v>
      </c>
      <c r="AA79" s="292" t="n">
        <v>0</v>
      </c>
      <c r="AB79" s="292" t="n">
        <v>104587.01</v>
      </c>
      <c r="AC79" s="292" t="n">
        <v>258788.44</v>
      </c>
      <c r="AD79" s="292" t="n">
        <v>6250015.88</v>
      </c>
      <c r="AE79" s="292" t="n">
        <v>23238.11</v>
      </c>
      <c r="AF79" s="292" t="n">
        <v>13128207.68</v>
      </c>
      <c r="AG79" s="291" t="n">
        <f aca="false">B79+SUM(F79:AF79)</f>
        <v>1062321784.4</v>
      </c>
    </row>
    <row r="80" s="276" customFormat="true" ht="12" hidden="false" customHeight="false" outlineLevel="0" collapsed="false">
      <c r="A80" s="236" t="n">
        <v>2005</v>
      </c>
      <c r="B80" s="292" t="n">
        <v>342079851.95</v>
      </c>
      <c r="C80" s="292" t="n">
        <v>217703272.01</v>
      </c>
      <c r="D80" s="292" t="n">
        <v>106667469.01</v>
      </c>
      <c r="E80" s="292" t="n">
        <v>17709110.93</v>
      </c>
      <c r="F80" s="292" t="n">
        <v>445200502.92</v>
      </c>
      <c r="G80" s="292" t="n">
        <v>7868311.28</v>
      </c>
      <c r="H80" s="292" t="n">
        <v>22652.95</v>
      </c>
      <c r="I80" s="292" t="n">
        <v>548494.2</v>
      </c>
      <c r="J80" s="292" t="n">
        <v>1647225.41</v>
      </c>
      <c r="K80" s="292" t="n">
        <v>138242558.54</v>
      </c>
      <c r="L80" s="292" t="n">
        <v>0</v>
      </c>
      <c r="M80" s="292" t="n">
        <v>131423.26</v>
      </c>
      <c r="N80" s="292" t="n">
        <v>3477397.9</v>
      </c>
      <c r="O80" s="292" t="n">
        <v>0</v>
      </c>
      <c r="P80" s="292" t="n">
        <v>0</v>
      </c>
      <c r="Q80" s="292" t="n">
        <v>0</v>
      </c>
      <c r="R80" s="292" t="n">
        <v>1191469.72</v>
      </c>
      <c r="S80" s="292" t="n">
        <v>0</v>
      </c>
      <c r="T80" s="292" t="n">
        <v>194412.96</v>
      </c>
      <c r="U80" s="292" t="n">
        <v>1605.92</v>
      </c>
      <c r="V80" s="292" t="n">
        <v>19475.63</v>
      </c>
      <c r="W80" s="292" t="n">
        <v>781489.46</v>
      </c>
      <c r="X80" s="292" t="n">
        <v>3493569.65</v>
      </c>
      <c r="Y80" s="292" t="n">
        <v>0</v>
      </c>
      <c r="Z80" s="292" t="n">
        <v>0</v>
      </c>
      <c r="AA80" s="292" t="n">
        <v>214737.21</v>
      </c>
      <c r="AB80" s="292" t="n">
        <v>210959.02</v>
      </c>
      <c r="AC80" s="292" t="n">
        <v>117176.4</v>
      </c>
      <c r="AD80" s="292" t="n">
        <v>2798506.04</v>
      </c>
      <c r="AE80" s="292" t="n">
        <v>82190</v>
      </c>
      <c r="AF80" s="292" t="n">
        <v>6381579.75</v>
      </c>
      <c r="AG80" s="291" t="n">
        <f aca="false">B80+SUM(F80:AF80)</f>
        <v>954705590.17</v>
      </c>
    </row>
    <row r="81" s="276" customFormat="true" ht="12" hidden="false" customHeight="false" outlineLevel="0" collapsed="false">
      <c r="A81" s="236" t="n">
        <v>2006</v>
      </c>
      <c r="B81" s="292" t="n">
        <v>479120261.38</v>
      </c>
      <c r="C81" s="292" t="n">
        <v>345992734.42</v>
      </c>
      <c r="D81" s="292" t="n">
        <v>105657218.04</v>
      </c>
      <c r="E81" s="292" t="n">
        <v>27470308.92</v>
      </c>
      <c r="F81" s="292" t="n">
        <v>467588797.49</v>
      </c>
      <c r="G81" s="292" t="n">
        <v>3479573.34</v>
      </c>
      <c r="H81" s="292" t="n">
        <v>306219.25</v>
      </c>
      <c r="I81" s="292" t="n">
        <v>308592.04</v>
      </c>
      <c r="J81" s="292" t="n">
        <v>18163058.59</v>
      </c>
      <c r="K81" s="292" t="n">
        <v>58975560.98</v>
      </c>
      <c r="L81" s="292" t="n">
        <v>0</v>
      </c>
      <c r="M81" s="292" t="n">
        <v>88605.53</v>
      </c>
      <c r="N81" s="292" t="n">
        <v>1323822.43</v>
      </c>
      <c r="O81" s="292" t="n">
        <v>800554.71</v>
      </c>
      <c r="P81" s="292" t="n">
        <v>0</v>
      </c>
      <c r="Q81" s="292" t="n">
        <v>0</v>
      </c>
      <c r="R81" s="292" t="n">
        <v>0</v>
      </c>
      <c r="S81" s="292" t="n">
        <v>0</v>
      </c>
      <c r="T81" s="292" t="n">
        <v>40488.96</v>
      </c>
      <c r="U81" s="292" t="n">
        <v>1360655.9</v>
      </c>
      <c r="V81" s="292" t="n">
        <v>34806.63</v>
      </c>
      <c r="W81" s="292" t="n">
        <v>2759081.47</v>
      </c>
      <c r="X81" s="292" t="n">
        <v>2909203.67</v>
      </c>
      <c r="Y81" s="292" t="n">
        <v>1383443.18</v>
      </c>
      <c r="Z81" s="292" t="n">
        <v>538826.63</v>
      </c>
      <c r="AA81" s="292" t="n">
        <v>0</v>
      </c>
      <c r="AB81" s="292" t="n">
        <v>291099.29</v>
      </c>
      <c r="AC81" s="292" t="n">
        <v>78423.65</v>
      </c>
      <c r="AD81" s="292" t="n">
        <v>3552758.72</v>
      </c>
      <c r="AE81" s="292" t="n">
        <v>25472.84</v>
      </c>
      <c r="AF81" s="292" t="n">
        <v>6920082.69</v>
      </c>
      <c r="AG81" s="291" t="n">
        <f aca="false">B81+SUM(F81:AF81)</f>
        <v>1050049389.37</v>
      </c>
    </row>
    <row r="82" s="276" customFormat="true" ht="12" hidden="false" customHeight="false" outlineLevel="0" collapsed="false">
      <c r="A82" s="236" t="n">
        <v>2007</v>
      </c>
      <c r="B82" s="292" t="n">
        <v>336582827.13</v>
      </c>
      <c r="C82" s="292" t="n">
        <v>234632280.86</v>
      </c>
      <c r="D82" s="292" t="n">
        <v>79026268.95</v>
      </c>
      <c r="E82" s="292" t="n">
        <v>22924277.32</v>
      </c>
      <c r="F82" s="292" t="n">
        <v>497838891.21</v>
      </c>
      <c r="G82" s="292" t="n">
        <v>12426637.52</v>
      </c>
      <c r="H82" s="292" t="n">
        <v>47844.75</v>
      </c>
      <c r="I82" s="292" t="n">
        <v>251491.44</v>
      </c>
      <c r="J82" s="292" t="n">
        <v>1054929.17</v>
      </c>
      <c r="K82" s="292" t="n">
        <v>97539420.95</v>
      </c>
      <c r="L82" s="292" t="n">
        <v>0</v>
      </c>
      <c r="M82" s="292" t="n">
        <v>467496.34</v>
      </c>
      <c r="N82" s="292" t="n">
        <v>413978.12</v>
      </c>
      <c r="O82" s="292" t="n">
        <v>32429.7</v>
      </c>
      <c r="P82" s="292" t="n">
        <v>0</v>
      </c>
      <c r="Q82" s="292" t="n">
        <v>1260.23</v>
      </c>
      <c r="R82" s="292" t="n">
        <v>86958.37</v>
      </c>
      <c r="S82" s="292" t="n">
        <v>0</v>
      </c>
      <c r="T82" s="292" t="n">
        <v>61427.84</v>
      </c>
      <c r="U82" s="292" t="n">
        <v>131831.58</v>
      </c>
      <c r="V82" s="292" t="n">
        <v>172542.98</v>
      </c>
      <c r="W82" s="292" t="n">
        <v>1305326.7</v>
      </c>
      <c r="X82" s="292" t="n">
        <v>7314453.54</v>
      </c>
      <c r="Y82" s="292" t="n">
        <v>1116462.86</v>
      </c>
      <c r="Z82" s="292" t="n">
        <v>0</v>
      </c>
      <c r="AA82" s="292" t="n">
        <v>0</v>
      </c>
      <c r="AB82" s="292" t="n">
        <v>0</v>
      </c>
      <c r="AC82" s="292" t="n">
        <v>29290.98</v>
      </c>
      <c r="AD82" s="292" t="n">
        <v>2037567.98</v>
      </c>
      <c r="AE82" s="292" t="n">
        <v>395574.32</v>
      </c>
      <c r="AF82" s="292" t="n">
        <v>7847172.65</v>
      </c>
      <c r="AG82" s="291" t="n">
        <f aca="false">B82+SUM(F82:AF82)</f>
        <v>967155816.36</v>
      </c>
    </row>
    <row r="83" s="276" customFormat="true" ht="12" hidden="false" customHeight="false" outlineLevel="0" collapsed="false">
      <c r="A83" s="236" t="n">
        <v>2008</v>
      </c>
      <c r="B83" s="292" t="n">
        <v>489439750.03</v>
      </c>
      <c r="C83" s="292" t="n">
        <v>367706710.96</v>
      </c>
      <c r="D83" s="292" t="n">
        <v>107603019.96</v>
      </c>
      <c r="E83" s="292" t="n">
        <v>14130019.11</v>
      </c>
      <c r="F83" s="292" t="n">
        <v>469643798.94</v>
      </c>
      <c r="G83" s="292" t="n">
        <v>5303647.3</v>
      </c>
      <c r="H83" s="292" t="n">
        <v>1621941.75</v>
      </c>
      <c r="I83" s="292" t="n">
        <v>10962.75</v>
      </c>
      <c r="J83" s="292" t="n">
        <v>18465594.73</v>
      </c>
      <c r="K83" s="292" t="n">
        <v>56549090.66</v>
      </c>
      <c r="L83" s="292" t="n">
        <v>0</v>
      </c>
      <c r="M83" s="292" t="n">
        <v>261764.6</v>
      </c>
      <c r="N83" s="292" t="n">
        <v>6010518.33</v>
      </c>
      <c r="O83" s="292" t="n">
        <v>0</v>
      </c>
      <c r="P83" s="292" t="n">
        <v>113707.24</v>
      </c>
      <c r="Q83" s="292" t="n">
        <v>52488.29</v>
      </c>
      <c r="R83" s="292" t="n">
        <v>517247.81</v>
      </c>
      <c r="S83" s="292" t="n">
        <v>206139.59</v>
      </c>
      <c r="T83" s="292" t="n">
        <v>98246.35</v>
      </c>
      <c r="U83" s="292" t="n">
        <v>5586760.28</v>
      </c>
      <c r="V83" s="292" t="n">
        <v>842462.16</v>
      </c>
      <c r="W83" s="292" t="n">
        <v>1347122.56</v>
      </c>
      <c r="X83" s="292" t="n">
        <v>636304.17</v>
      </c>
      <c r="Y83" s="292" t="n">
        <v>693356.6</v>
      </c>
      <c r="Z83" s="292" t="n">
        <v>0</v>
      </c>
      <c r="AA83" s="292" t="n">
        <v>0</v>
      </c>
      <c r="AB83" s="292" t="n">
        <v>0</v>
      </c>
      <c r="AC83" s="292" t="n">
        <v>440924.91</v>
      </c>
      <c r="AD83" s="292" t="n">
        <v>478878.3</v>
      </c>
      <c r="AE83" s="292" t="n">
        <v>110601.98</v>
      </c>
      <c r="AF83" s="292" t="n">
        <v>7958409.34</v>
      </c>
      <c r="AG83" s="291" t="n">
        <f aca="false">B83+SUM(F83:AF83)</f>
        <v>1066389718.67</v>
      </c>
    </row>
    <row r="84" s="276" customFormat="true" ht="12" hidden="false" customHeight="false" outlineLevel="0" collapsed="false">
      <c r="A84" s="236" t="n">
        <v>2009</v>
      </c>
      <c r="B84" s="292" t="n">
        <v>411888292.28</v>
      </c>
      <c r="C84" s="292" t="n">
        <v>285982835.99</v>
      </c>
      <c r="D84" s="292" t="n">
        <v>108724661.53</v>
      </c>
      <c r="E84" s="292" t="n">
        <v>17180794.76</v>
      </c>
      <c r="F84" s="292" t="n">
        <v>613338451.41</v>
      </c>
      <c r="G84" s="292" t="n">
        <v>7807402.38</v>
      </c>
      <c r="H84" s="292" t="n">
        <v>57760.14</v>
      </c>
      <c r="I84" s="292" t="n">
        <v>55854.26</v>
      </c>
      <c r="J84" s="292" t="n">
        <v>11973038.65</v>
      </c>
      <c r="K84" s="292" t="n">
        <v>78619921.77</v>
      </c>
      <c r="L84" s="292" t="n">
        <v>98318.78</v>
      </c>
      <c r="M84" s="292" t="n">
        <v>44433.64</v>
      </c>
      <c r="N84" s="292" t="n">
        <v>1351509.47</v>
      </c>
      <c r="O84" s="292" t="n">
        <v>0</v>
      </c>
      <c r="P84" s="292" t="n">
        <v>205084.33</v>
      </c>
      <c r="Q84" s="292" t="n">
        <v>30721.47</v>
      </c>
      <c r="R84" s="292" t="n">
        <v>72319.26</v>
      </c>
      <c r="S84" s="292" t="n">
        <v>7475810.7</v>
      </c>
      <c r="T84" s="292" t="n">
        <v>56314.53</v>
      </c>
      <c r="U84" s="292" t="n">
        <v>10921996.86</v>
      </c>
      <c r="V84" s="292" t="n">
        <v>425026.83</v>
      </c>
      <c r="W84" s="292" t="n">
        <v>446879.58</v>
      </c>
      <c r="X84" s="292" t="n">
        <v>1139341.21</v>
      </c>
      <c r="Y84" s="292" t="n">
        <v>730919.21</v>
      </c>
      <c r="Z84" s="292" t="n">
        <v>0</v>
      </c>
      <c r="AA84" s="292" t="n">
        <v>3390210.59</v>
      </c>
      <c r="AB84" s="292" t="n">
        <v>33537.14</v>
      </c>
      <c r="AC84" s="292" t="n">
        <v>992741.33</v>
      </c>
      <c r="AD84" s="292" t="n">
        <v>7967885.59</v>
      </c>
      <c r="AE84" s="292" t="n">
        <v>95504.84</v>
      </c>
      <c r="AF84" s="292" t="n">
        <v>4224827.54</v>
      </c>
      <c r="AG84" s="291" t="n">
        <f aca="false">B84+SUM(F84:AF84)</f>
        <v>1163444103.79</v>
      </c>
    </row>
    <row r="85" s="276" customFormat="true" ht="12" hidden="false" customHeight="false" outlineLevel="0" collapsed="false">
      <c r="A85" s="236" t="n">
        <v>2010</v>
      </c>
      <c r="B85" s="292" t="n">
        <v>418142432.31</v>
      </c>
      <c r="C85" s="292" t="n">
        <v>315817220.55</v>
      </c>
      <c r="D85" s="292" t="n">
        <v>73960391.73</v>
      </c>
      <c r="E85" s="292" t="n">
        <v>28364820.03</v>
      </c>
      <c r="F85" s="292" t="n">
        <v>559001053.58</v>
      </c>
      <c r="G85" s="292" t="n">
        <v>1915412.77</v>
      </c>
      <c r="H85" s="292" t="n">
        <v>9064602.89</v>
      </c>
      <c r="I85" s="292" t="n">
        <v>450559.51</v>
      </c>
      <c r="J85" s="292" t="n">
        <v>14335002.93</v>
      </c>
      <c r="K85" s="292" t="n">
        <v>149296600.99</v>
      </c>
      <c r="L85" s="292" t="n">
        <v>21780.77</v>
      </c>
      <c r="M85" s="292" t="n">
        <v>161045.14</v>
      </c>
      <c r="N85" s="292" t="n">
        <v>2843919.63</v>
      </c>
      <c r="O85" s="292" t="n">
        <v>0</v>
      </c>
      <c r="P85" s="292" t="n">
        <v>89748.8</v>
      </c>
      <c r="Q85" s="292" t="n">
        <v>0</v>
      </c>
      <c r="R85" s="292" t="n">
        <v>716976.88</v>
      </c>
      <c r="S85" s="292" t="n">
        <v>2566622.02</v>
      </c>
      <c r="T85" s="292" t="n">
        <v>162983.3</v>
      </c>
      <c r="U85" s="292" t="n">
        <v>4472594.49</v>
      </c>
      <c r="V85" s="292" t="n">
        <v>90921.04</v>
      </c>
      <c r="W85" s="292" t="n">
        <v>813318.84</v>
      </c>
      <c r="X85" s="292" t="n">
        <v>259490.33</v>
      </c>
      <c r="Y85" s="292" t="n">
        <v>2160795.38</v>
      </c>
      <c r="Z85" s="292" t="n">
        <v>414018.56</v>
      </c>
      <c r="AA85" s="292" t="n">
        <v>0</v>
      </c>
      <c r="AB85" s="292" t="n">
        <v>265042.08</v>
      </c>
      <c r="AC85" s="292" t="n">
        <v>30135.55</v>
      </c>
      <c r="AD85" s="292" t="n">
        <v>685503.91</v>
      </c>
      <c r="AE85" s="292" t="n">
        <v>322490.34</v>
      </c>
      <c r="AF85" s="292" t="n">
        <v>2729747.15</v>
      </c>
      <c r="AG85" s="291" t="n">
        <f aca="false">B85+SUM(F85:AF85)</f>
        <v>1171012799.19</v>
      </c>
    </row>
    <row r="86" s="276" customFormat="true" ht="12" hidden="false" customHeight="false" outlineLevel="0" collapsed="false">
      <c r="A86" s="236" t="n">
        <v>2011</v>
      </c>
      <c r="B86" s="292" t="n">
        <v>515617528.15</v>
      </c>
      <c r="C86" s="292" t="n">
        <v>362774627.67</v>
      </c>
      <c r="D86" s="292" t="n">
        <v>118871669.8</v>
      </c>
      <c r="E86" s="292" t="n">
        <v>33971230.68</v>
      </c>
      <c r="F86" s="292" t="n">
        <v>616560947.46</v>
      </c>
      <c r="G86" s="292" t="n">
        <v>9732117.72</v>
      </c>
      <c r="H86" s="292" t="n">
        <v>99879</v>
      </c>
      <c r="I86" s="292" t="n">
        <v>594097.85</v>
      </c>
      <c r="J86" s="292" t="n">
        <v>16530530.79</v>
      </c>
      <c r="K86" s="292" t="n">
        <v>100187786.12</v>
      </c>
      <c r="L86" s="292" t="n">
        <v>61500.38</v>
      </c>
      <c r="M86" s="292" t="n">
        <v>493115.02</v>
      </c>
      <c r="N86" s="292" t="n">
        <v>1588205.77</v>
      </c>
      <c r="O86" s="292" t="n">
        <v>0</v>
      </c>
      <c r="P86" s="292" t="n">
        <v>393888.63</v>
      </c>
      <c r="Q86" s="292" t="n">
        <v>0</v>
      </c>
      <c r="R86" s="292" t="n">
        <v>311772.14</v>
      </c>
      <c r="S86" s="292" t="n">
        <v>380163.47</v>
      </c>
      <c r="T86" s="292" t="n">
        <v>245051.83</v>
      </c>
      <c r="U86" s="292" t="n">
        <v>7775817.62</v>
      </c>
      <c r="V86" s="292" t="n">
        <v>124738.55</v>
      </c>
      <c r="W86" s="292" t="n">
        <v>35875.15</v>
      </c>
      <c r="X86" s="292" t="n">
        <v>1574746</v>
      </c>
      <c r="Y86" s="292" t="n">
        <v>626807.03</v>
      </c>
      <c r="Z86" s="292" t="n">
        <v>21972.88</v>
      </c>
      <c r="AA86" s="292" t="n">
        <v>0</v>
      </c>
      <c r="AB86" s="292" t="n">
        <v>24001.12</v>
      </c>
      <c r="AC86" s="292" t="n">
        <v>5859687.22</v>
      </c>
      <c r="AD86" s="292" t="n">
        <v>5818712.43</v>
      </c>
      <c r="AE86" s="292" t="n">
        <v>131510.83</v>
      </c>
      <c r="AF86" s="292" t="n">
        <v>3164525.14</v>
      </c>
      <c r="AG86" s="291" t="n">
        <f aca="false">B86+SUM(F86:AF86)</f>
        <v>1287954978.3</v>
      </c>
    </row>
    <row r="87" s="276" customFormat="true" ht="12" hidden="false" customHeight="false" outlineLevel="0" collapsed="false">
      <c r="A87" s="236" t="n">
        <v>2012</v>
      </c>
      <c r="B87" s="292" t="n">
        <v>452137635.2</v>
      </c>
      <c r="C87" s="292" t="n">
        <v>309730693.16</v>
      </c>
      <c r="D87" s="292" t="n">
        <v>112338815.26</v>
      </c>
      <c r="E87" s="292" t="n">
        <v>30068126.79</v>
      </c>
      <c r="F87" s="292" t="n">
        <v>533712891.42</v>
      </c>
      <c r="G87" s="292" t="n">
        <v>2304434.99</v>
      </c>
      <c r="H87" s="292" t="n">
        <v>1122223.03</v>
      </c>
      <c r="I87" s="292" t="n">
        <v>2046957.89</v>
      </c>
      <c r="J87" s="292" t="n">
        <v>6329510.88</v>
      </c>
      <c r="K87" s="292" t="n">
        <v>130851093.05</v>
      </c>
      <c r="L87" s="292" t="n">
        <v>0</v>
      </c>
      <c r="M87" s="292" t="n">
        <v>202622.21</v>
      </c>
      <c r="N87" s="292" t="n">
        <v>4072548.24</v>
      </c>
      <c r="O87" s="292" t="n">
        <v>28409.63</v>
      </c>
      <c r="P87" s="292" t="n">
        <v>59953.94</v>
      </c>
      <c r="Q87" s="292" t="n">
        <v>100982.31</v>
      </c>
      <c r="R87" s="292" t="n">
        <v>1223742.98</v>
      </c>
      <c r="S87" s="292" t="n">
        <v>27957.28</v>
      </c>
      <c r="T87" s="292" t="n">
        <v>128127</v>
      </c>
      <c r="U87" s="292" t="n">
        <v>937306.81</v>
      </c>
      <c r="V87" s="292" t="n">
        <v>53237.81</v>
      </c>
      <c r="W87" s="292" t="n">
        <v>4959955.36</v>
      </c>
      <c r="X87" s="292" t="n">
        <v>172367.88</v>
      </c>
      <c r="Y87" s="292" t="n">
        <v>567846.67</v>
      </c>
      <c r="Z87" s="292" t="n">
        <v>1364752.01</v>
      </c>
      <c r="AA87" s="292" t="n">
        <v>0</v>
      </c>
      <c r="AB87" s="292" t="n">
        <v>346484.49</v>
      </c>
      <c r="AC87" s="292" t="n">
        <v>527256.96</v>
      </c>
      <c r="AD87" s="292" t="n">
        <v>4065453.49</v>
      </c>
      <c r="AE87" s="292" t="n">
        <v>668432.13</v>
      </c>
      <c r="AF87" s="292" t="n">
        <v>32815322.04</v>
      </c>
      <c r="AG87" s="291" t="n">
        <f aca="false">B87+SUM(F87:AF87)</f>
        <v>1180827505.7</v>
      </c>
    </row>
    <row r="88" s="276" customFormat="true" ht="12" hidden="false" customHeight="false" outlineLevel="0" collapsed="false">
      <c r="A88" s="236" t="n">
        <v>2013</v>
      </c>
      <c r="B88" s="292" t="n">
        <v>366123114.25</v>
      </c>
      <c r="C88" s="292" t="n">
        <v>248044707.44</v>
      </c>
      <c r="D88" s="292" t="n">
        <v>99333880.04</v>
      </c>
      <c r="E88" s="292" t="n">
        <v>18744526.76</v>
      </c>
      <c r="F88" s="292" t="n">
        <v>649325465.87</v>
      </c>
      <c r="G88" s="292" t="n">
        <v>9229820.61</v>
      </c>
      <c r="H88" s="292" t="n">
        <v>3989954.01</v>
      </c>
      <c r="I88" s="292" t="n">
        <v>3396920.36</v>
      </c>
      <c r="J88" s="292" t="n">
        <v>8515325.58</v>
      </c>
      <c r="K88" s="292" t="n">
        <v>57121167.98</v>
      </c>
      <c r="L88" s="292" t="n">
        <v>598295.65</v>
      </c>
      <c r="M88" s="292" t="n">
        <v>27162.23</v>
      </c>
      <c r="N88" s="292" t="n">
        <v>465900.73</v>
      </c>
      <c r="O88" s="292" t="n">
        <v>73605.37</v>
      </c>
      <c r="P88" s="292" t="n">
        <v>0</v>
      </c>
      <c r="Q88" s="292" t="n">
        <v>2368.78</v>
      </c>
      <c r="R88" s="292" t="n">
        <v>11052.37</v>
      </c>
      <c r="S88" s="292" t="n">
        <v>153049.98</v>
      </c>
      <c r="T88" s="292" t="n">
        <v>849505.4</v>
      </c>
      <c r="U88" s="292" t="n">
        <v>7469206.45</v>
      </c>
      <c r="V88" s="292" t="n">
        <v>27105.32</v>
      </c>
      <c r="W88" s="292" t="n">
        <v>10723922.33</v>
      </c>
      <c r="X88" s="292" t="n">
        <v>2133264.39</v>
      </c>
      <c r="Y88" s="292" t="n">
        <v>2715187.79</v>
      </c>
      <c r="Z88" s="292" t="n">
        <v>0</v>
      </c>
      <c r="AA88" s="292" t="n">
        <v>0</v>
      </c>
      <c r="AB88" s="292" t="n">
        <v>284269.61</v>
      </c>
      <c r="AC88" s="292" t="n">
        <v>0</v>
      </c>
      <c r="AD88" s="292" t="n">
        <v>3353315.45</v>
      </c>
      <c r="AE88" s="292" t="n">
        <v>179088.24</v>
      </c>
      <c r="AF88" s="292" t="n">
        <v>22502387.47</v>
      </c>
      <c r="AG88" s="291" t="n">
        <f aca="false">B88+SUM(F88:AF88)</f>
        <v>1149270456.22</v>
      </c>
    </row>
    <row r="89" s="276" customFormat="true" ht="12" hidden="false" customHeight="false" outlineLevel="0" collapsed="false">
      <c r="A89" s="236" t="n">
        <v>2014</v>
      </c>
      <c r="B89" s="292" t="n">
        <v>532568826.45</v>
      </c>
      <c r="C89" s="292" t="n">
        <v>374709251.06</v>
      </c>
      <c r="D89" s="292" t="n">
        <v>135124275.08</v>
      </c>
      <c r="E89" s="292" t="n">
        <v>22735300.31</v>
      </c>
      <c r="F89" s="292" t="n">
        <v>572443172.42</v>
      </c>
      <c r="G89" s="292" t="n">
        <v>10845116.62</v>
      </c>
      <c r="H89" s="292" t="n">
        <v>440148.05</v>
      </c>
      <c r="I89" s="292" t="n">
        <v>1152038.28</v>
      </c>
      <c r="J89" s="292" t="n">
        <v>1731602.36</v>
      </c>
      <c r="K89" s="292" t="n">
        <v>38325596.74</v>
      </c>
      <c r="L89" s="292" t="n">
        <v>0</v>
      </c>
      <c r="M89" s="292" t="n">
        <v>115502.15</v>
      </c>
      <c r="N89" s="292" t="n">
        <v>1289377.91</v>
      </c>
      <c r="O89" s="292" t="n">
        <v>2640.63</v>
      </c>
      <c r="P89" s="292" t="n">
        <v>3217810.97</v>
      </c>
      <c r="Q89" s="292" t="n">
        <v>0</v>
      </c>
      <c r="R89" s="292" t="n">
        <v>1059140.24</v>
      </c>
      <c r="S89" s="292" t="n">
        <v>1274699</v>
      </c>
      <c r="T89" s="292" t="n">
        <v>624415.36</v>
      </c>
      <c r="U89" s="292" t="n">
        <v>1343173.32</v>
      </c>
      <c r="V89" s="292" t="n">
        <v>1333976.58</v>
      </c>
      <c r="W89" s="292" t="n">
        <v>6839097.46</v>
      </c>
      <c r="X89" s="292" t="n">
        <v>1613024.97</v>
      </c>
      <c r="Y89" s="292" t="n">
        <v>280116.89</v>
      </c>
      <c r="Z89" s="292" t="n">
        <v>0</v>
      </c>
      <c r="AA89" s="292" t="n">
        <v>0</v>
      </c>
      <c r="AB89" s="292" t="n">
        <v>352278.92</v>
      </c>
      <c r="AC89" s="292" t="n">
        <v>10735.58</v>
      </c>
      <c r="AD89" s="292" t="n">
        <v>5687302.26</v>
      </c>
      <c r="AE89" s="292" t="n">
        <v>475394.99</v>
      </c>
      <c r="AF89" s="292" t="n">
        <v>33362992.77</v>
      </c>
      <c r="AG89" s="291" t="n">
        <f aca="false">B89+SUM(F89:AF89)</f>
        <v>1216388180.92</v>
      </c>
    </row>
    <row r="90" s="276" customFormat="true" ht="12" hidden="false" customHeight="false" outlineLevel="0" collapsed="false">
      <c r="A90" s="236" t="n">
        <v>2015</v>
      </c>
      <c r="B90" s="292" t="n">
        <v>376400343.3</v>
      </c>
      <c r="C90" s="292" t="n">
        <v>259669611.59</v>
      </c>
      <c r="D90" s="292" t="n">
        <v>87712831.59</v>
      </c>
      <c r="E90" s="292" t="n">
        <v>29017900.12</v>
      </c>
      <c r="F90" s="292" t="n">
        <v>671694973.6</v>
      </c>
      <c r="G90" s="292" t="n">
        <v>12940474.31</v>
      </c>
      <c r="H90" s="292" t="n">
        <v>41948.29</v>
      </c>
      <c r="I90" s="292" t="n">
        <v>413506.64</v>
      </c>
      <c r="J90" s="292" t="n">
        <v>3523719.92</v>
      </c>
      <c r="K90" s="292" t="n">
        <v>92362728.25</v>
      </c>
      <c r="L90" s="292" t="n">
        <v>0</v>
      </c>
      <c r="M90" s="292" t="n">
        <v>39105.96</v>
      </c>
      <c r="N90" s="292" t="n">
        <v>1678842.45</v>
      </c>
      <c r="O90" s="292" t="n">
        <v>202373.64</v>
      </c>
      <c r="P90" s="292" t="n">
        <v>0</v>
      </c>
      <c r="Q90" s="292" t="n">
        <v>62778.56</v>
      </c>
      <c r="R90" s="292" t="n">
        <v>460341.65</v>
      </c>
      <c r="S90" s="292" t="n">
        <v>124744.39</v>
      </c>
      <c r="T90" s="292" t="n">
        <v>217775.46</v>
      </c>
      <c r="U90" s="292" t="n">
        <v>17977426.22</v>
      </c>
      <c r="V90" s="292" t="n">
        <v>993239.32</v>
      </c>
      <c r="W90" s="292" t="n">
        <v>1274114.1</v>
      </c>
      <c r="X90" s="292" t="n">
        <v>262435.98</v>
      </c>
      <c r="Y90" s="292" t="n">
        <v>337754.88</v>
      </c>
      <c r="Z90" s="292" t="n">
        <v>0</v>
      </c>
      <c r="AA90" s="292" t="n">
        <v>0</v>
      </c>
      <c r="AB90" s="292" t="n">
        <v>577667.54</v>
      </c>
      <c r="AC90" s="292" t="n">
        <v>3788027.57</v>
      </c>
      <c r="AD90" s="292" t="n">
        <v>4483156.36</v>
      </c>
      <c r="AE90" s="292" t="n">
        <v>0</v>
      </c>
      <c r="AF90" s="292" t="n">
        <v>7786026.51</v>
      </c>
      <c r="AG90" s="291" t="n">
        <f aca="false">B90+SUM(F90:AF90)</f>
        <v>1197643504.9</v>
      </c>
    </row>
    <row r="91" s="276" customFormat="true" ht="12" hidden="false" customHeight="false" outlineLevel="0" collapsed="false">
      <c r="A91" s="236" t="n">
        <v>2016</v>
      </c>
      <c r="B91" s="292" t="n">
        <v>432239510.74</v>
      </c>
      <c r="C91" s="292" t="n">
        <v>277367675.8</v>
      </c>
      <c r="D91" s="292" t="n">
        <v>113346471.01</v>
      </c>
      <c r="E91" s="292" t="n">
        <v>41525363.93</v>
      </c>
      <c r="F91" s="292" t="n">
        <v>704169081.5</v>
      </c>
      <c r="G91" s="292" t="n">
        <v>13452925.66</v>
      </c>
      <c r="H91" s="292" t="n">
        <v>2946226.92</v>
      </c>
      <c r="I91" s="292" t="n">
        <v>1766171.19</v>
      </c>
      <c r="J91" s="292" t="n">
        <v>8179391.06</v>
      </c>
      <c r="K91" s="292" t="n">
        <v>87320996.31</v>
      </c>
      <c r="L91" s="292" t="n">
        <v>1305.82</v>
      </c>
      <c r="M91" s="292" t="n">
        <v>708571.26</v>
      </c>
      <c r="N91" s="292" t="n">
        <v>565220.7</v>
      </c>
      <c r="O91" s="292" t="n">
        <v>75942.29</v>
      </c>
      <c r="P91" s="292" t="n">
        <v>0</v>
      </c>
      <c r="Q91" s="292" t="n">
        <v>24267.62</v>
      </c>
      <c r="R91" s="292" t="n">
        <v>142836.67</v>
      </c>
      <c r="S91" s="292" t="n">
        <v>72405.69</v>
      </c>
      <c r="T91" s="292" t="n">
        <v>23859.61</v>
      </c>
      <c r="U91" s="292" t="n">
        <v>169458.39</v>
      </c>
      <c r="V91" s="292" t="n">
        <v>1413920.81</v>
      </c>
      <c r="W91" s="292" t="n">
        <v>2669912.62</v>
      </c>
      <c r="X91" s="292" t="n">
        <v>284607.84</v>
      </c>
      <c r="Y91" s="292" t="n">
        <v>4325439.47</v>
      </c>
      <c r="Z91" s="292" t="n">
        <v>80702.29</v>
      </c>
      <c r="AA91" s="292" t="n">
        <v>0</v>
      </c>
      <c r="AB91" s="292" t="n">
        <v>1737139.28</v>
      </c>
      <c r="AC91" s="292" t="n">
        <v>548849.64</v>
      </c>
      <c r="AD91" s="292" t="n">
        <v>1628031.67</v>
      </c>
      <c r="AE91" s="292" t="n">
        <v>102449.12</v>
      </c>
      <c r="AF91" s="292" t="n">
        <v>5989205.94</v>
      </c>
      <c r="AG91" s="291" t="n">
        <f aca="false">B91+SUM(F91:AF91)</f>
        <v>1270638430.11</v>
      </c>
    </row>
    <row r="92" s="276" customFormat="true" ht="12" hidden="false" customHeight="false" outlineLevel="0" collapsed="false">
      <c r="A92" s="236" t="n">
        <v>2017</v>
      </c>
      <c r="B92" s="292" t="n">
        <v>460970263.09</v>
      </c>
      <c r="C92" s="292" t="n">
        <v>343032453.92</v>
      </c>
      <c r="D92" s="292" t="n">
        <v>104183159.41</v>
      </c>
      <c r="E92" s="292" t="n">
        <v>13754649.77</v>
      </c>
      <c r="F92" s="292" t="n">
        <v>636072423.73</v>
      </c>
      <c r="G92" s="292" t="n">
        <v>1532538.31</v>
      </c>
      <c r="H92" s="292" t="n">
        <v>4647626.23</v>
      </c>
      <c r="I92" s="292" t="n">
        <v>668388.78</v>
      </c>
      <c r="J92" s="292" t="n">
        <v>4541880.49</v>
      </c>
      <c r="K92" s="292" t="n">
        <v>128025359.17</v>
      </c>
      <c r="L92" s="292" t="n">
        <v>47330.55</v>
      </c>
      <c r="M92" s="292" t="n">
        <v>428644.48</v>
      </c>
      <c r="N92" s="292" t="n">
        <v>663602.4</v>
      </c>
      <c r="O92" s="292" t="n">
        <v>239593</v>
      </c>
      <c r="P92" s="292" t="n">
        <v>317349.97</v>
      </c>
      <c r="Q92" s="292" t="n">
        <v>19387.98</v>
      </c>
      <c r="R92" s="292" t="n">
        <v>57432.28</v>
      </c>
      <c r="S92" s="292" t="n">
        <v>3361982.03</v>
      </c>
      <c r="T92" s="292" t="n">
        <v>219715.97</v>
      </c>
      <c r="U92" s="292" t="n">
        <v>12308307.9</v>
      </c>
      <c r="V92" s="292" t="n">
        <v>8770.49</v>
      </c>
      <c r="W92" s="292" t="n">
        <v>648730.57</v>
      </c>
      <c r="X92" s="292" t="n">
        <v>100742.47</v>
      </c>
      <c r="Y92" s="292" t="n">
        <v>6215075.53</v>
      </c>
      <c r="Z92" s="292" t="n">
        <v>32041.73</v>
      </c>
      <c r="AA92" s="292" t="n">
        <v>19686.27</v>
      </c>
      <c r="AB92" s="292" t="n">
        <v>767414.9</v>
      </c>
      <c r="AC92" s="292" t="n">
        <v>591976.29</v>
      </c>
      <c r="AD92" s="292" t="n">
        <v>3661634.59</v>
      </c>
      <c r="AE92" s="292" t="n">
        <v>461805.81</v>
      </c>
      <c r="AF92" s="292" t="n">
        <v>6385217.28</v>
      </c>
      <c r="AG92" s="291" t="n">
        <f aca="false">B92+SUM(F92:AF92)</f>
        <v>1273014922.29</v>
      </c>
    </row>
    <row r="93" s="276" customFormat="true" ht="12" hidden="false" customHeight="false" outlineLevel="0" collapsed="false">
      <c r="A93" s="236" t="n">
        <v>2018</v>
      </c>
      <c r="B93" s="292" t="n">
        <v>453593552.18</v>
      </c>
      <c r="C93" s="292" t="n">
        <v>383918270.12</v>
      </c>
      <c r="D93" s="292" t="n">
        <v>42285328.48</v>
      </c>
      <c r="E93" s="292" t="n">
        <v>27389953.59</v>
      </c>
      <c r="F93" s="292" t="n">
        <v>555074669.98</v>
      </c>
      <c r="G93" s="292" t="n">
        <v>8422850.06</v>
      </c>
      <c r="H93" s="292" t="n">
        <v>2450266.69</v>
      </c>
      <c r="I93" s="292" t="n">
        <v>2736106.52</v>
      </c>
      <c r="J93" s="292" t="n">
        <v>7492448.96</v>
      </c>
      <c r="K93" s="292" t="n">
        <v>137985277.65</v>
      </c>
      <c r="L93" s="292" t="n">
        <v>6188.47</v>
      </c>
      <c r="M93" s="292" t="n">
        <v>600113.87</v>
      </c>
      <c r="N93" s="292" t="n">
        <v>1713722.53</v>
      </c>
      <c r="O93" s="292" t="n">
        <v>134697.42</v>
      </c>
      <c r="P93" s="292" t="n">
        <v>31593.89</v>
      </c>
      <c r="Q93" s="292" t="n">
        <v>0</v>
      </c>
      <c r="R93" s="292" t="n">
        <v>2021045.59</v>
      </c>
      <c r="S93" s="292" t="n">
        <v>277648.7</v>
      </c>
      <c r="T93" s="292" t="n">
        <v>314651.77</v>
      </c>
      <c r="U93" s="292" t="n">
        <v>999936.35</v>
      </c>
      <c r="V93" s="292" t="n">
        <v>33722.38</v>
      </c>
      <c r="W93" s="292" t="n">
        <v>1056981.62</v>
      </c>
      <c r="X93" s="292" t="n">
        <v>2240292.31</v>
      </c>
      <c r="Y93" s="292" t="n">
        <v>1769840.67</v>
      </c>
      <c r="Z93" s="292" t="n">
        <v>84414.06</v>
      </c>
      <c r="AA93" s="292" t="n">
        <v>0</v>
      </c>
      <c r="AB93" s="292" t="n">
        <v>1112823.45</v>
      </c>
      <c r="AC93" s="292" t="n">
        <v>1382110.64</v>
      </c>
      <c r="AD93" s="292" t="n">
        <v>7671512.21</v>
      </c>
      <c r="AE93" s="292" t="n">
        <v>29855.37</v>
      </c>
      <c r="AF93" s="292" t="n">
        <v>6196070.29</v>
      </c>
      <c r="AG93" s="291" t="n">
        <f aca="false">B93+SUM(F93:AF93)</f>
        <v>1195432393.63</v>
      </c>
    </row>
    <row r="94" s="276" customFormat="true" ht="12" hidden="false" customHeight="false" outlineLevel="0" collapsed="false">
      <c r="A94" s="236" t="n">
        <v>2019</v>
      </c>
      <c r="B94" s="292" t="n">
        <v>431282853.72</v>
      </c>
      <c r="C94" s="292" t="n">
        <v>313815066.72</v>
      </c>
      <c r="D94" s="292" t="n">
        <v>97112043.36</v>
      </c>
      <c r="E94" s="292" t="n">
        <v>20355743.64</v>
      </c>
      <c r="F94" s="292" t="n">
        <v>773397615.76</v>
      </c>
      <c r="G94" s="292" t="n">
        <v>6356226.6</v>
      </c>
      <c r="H94" s="292" t="n">
        <v>7170790.76</v>
      </c>
      <c r="I94" s="292" t="n">
        <v>703091.3</v>
      </c>
      <c r="J94" s="292" t="n">
        <v>8853006.77</v>
      </c>
      <c r="K94" s="292" t="n">
        <v>57928655.6</v>
      </c>
      <c r="L94" s="292" t="n">
        <v>0</v>
      </c>
      <c r="M94" s="292" t="n">
        <v>1877399.99</v>
      </c>
      <c r="N94" s="292" t="n">
        <v>1089537.77</v>
      </c>
      <c r="O94" s="292" t="n">
        <v>113338.64</v>
      </c>
      <c r="P94" s="292" t="n">
        <v>44004.96</v>
      </c>
      <c r="Q94" s="292" t="n">
        <v>0</v>
      </c>
      <c r="R94" s="292" t="n">
        <v>1250291.95</v>
      </c>
      <c r="S94" s="292" t="n">
        <v>1214617.31</v>
      </c>
      <c r="T94" s="292" t="n">
        <v>1598857.65</v>
      </c>
      <c r="U94" s="292" t="n">
        <v>21724.77</v>
      </c>
      <c r="V94" s="292" t="n">
        <v>672256.34</v>
      </c>
      <c r="W94" s="292" t="n">
        <v>5021151.67</v>
      </c>
      <c r="X94" s="292" t="n">
        <v>1003132.44</v>
      </c>
      <c r="Y94" s="292" t="n">
        <v>12203163.03</v>
      </c>
      <c r="Z94" s="292" t="n">
        <v>27986.19</v>
      </c>
      <c r="AA94" s="292" t="n">
        <v>0</v>
      </c>
      <c r="AB94" s="292" t="n">
        <v>1698936.91</v>
      </c>
      <c r="AC94" s="292" t="n">
        <v>34152.48</v>
      </c>
      <c r="AD94" s="292" t="n">
        <v>6326844.14</v>
      </c>
      <c r="AE94" s="292" t="n">
        <v>133257.87</v>
      </c>
      <c r="AF94" s="292" t="n">
        <v>6964627.1</v>
      </c>
      <c r="AG94" s="291" t="n">
        <f aca="false">B94+SUM(F94:AF94)</f>
        <v>1326987521.72</v>
      </c>
    </row>
    <row r="95" s="276" customFormat="true" ht="12" hidden="false" customHeight="false" outlineLevel="0" collapsed="false">
      <c r="A95" s="236" t="n">
        <v>2020</v>
      </c>
      <c r="B95" s="292" t="n">
        <v>161136385.85</v>
      </c>
      <c r="C95" s="292" t="n">
        <v>114305120.36</v>
      </c>
      <c r="D95" s="292" t="n">
        <v>38191853.99</v>
      </c>
      <c r="E95" s="292" t="n">
        <v>8639411.5</v>
      </c>
      <c r="F95" s="292" t="n">
        <v>143658641.87</v>
      </c>
      <c r="G95" s="292" t="n">
        <v>1943229.62</v>
      </c>
      <c r="H95" s="292" t="n">
        <v>35511.16</v>
      </c>
      <c r="I95" s="292" t="n">
        <v>3428827.74</v>
      </c>
      <c r="J95" s="292" t="n">
        <v>1064420.24</v>
      </c>
      <c r="K95" s="292" t="n">
        <v>27340284.53</v>
      </c>
      <c r="L95" s="292" t="n">
        <v>2913.37</v>
      </c>
      <c r="M95" s="292" t="n">
        <v>183798.95</v>
      </c>
      <c r="N95" s="292" t="n">
        <v>299019.15</v>
      </c>
      <c r="O95" s="292" t="n">
        <v>2287.62</v>
      </c>
      <c r="P95" s="292" t="n">
        <v>1844929.75</v>
      </c>
      <c r="Q95" s="292" t="n">
        <v>0</v>
      </c>
      <c r="R95" s="292" t="n">
        <v>395901.76</v>
      </c>
      <c r="S95" s="292" t="n">
        <v>0</v>
      </c>
      <c r="T95" s="292" t="n">
        <v>35922.4</v>
      </c>
      <c r="U95" s="292" t="n">
        <v>1053582.81</v>
      </c>
      <c r="V95" s="292" t="n">
        <v>12842.87</v>
      </c>
      <c r="W95" s="292" t="n">
        <v>1128014.55</v>
      </c>
      <c r="X95" s="292" t="n">
        <v>1996265.59</v>
      </c>
      <c r="Y95" s="292" t="n">
        <v>3107127.61</v>
      </c>
      <c r="Z95" s="292" t="n">
        <v>0</v>
      </c>
      <c r="AA95" s="292" t="n">
        <v>0</v>
      </c>
      <c r="AB95" s="292" t="n">
        <v>229094.85</v>
      </c>
      <c r="AC95" s="292" t="n">
        <v>0</v>
      </c>
      <c r="AD95" s="292" t="n">
        <v>2815259.59</v>
      </c>
      <c r="AE95" s="292" t="n">
        <v>56330.85</v>
      </c>
      <c r="AF95" s="292" t="n">
        <v>2009025.03</v>
      </c>
      <c r="AG95" s="291" t="n">
        <f aca="false">B95+SUM(F95:AF95)</f>
        <v>353779617.76</v>
      </c>
    </row>
    <row r="96" s="276" customFormat="true" ht="12" hidden="false" customHeight="false" outlineLevel="0" collapsed="false">
      <c r="A96" s="236" t="n">
        <v>2021</v>
      </c>
      <c r="B96" s="292" t="n">
        <v>236392025.19</v>
      </c>
      <c r="C96" s="292" t="n">
        <v>179324240.59</v>
      </c>
      <c r="D96" s="292" t="n">
        <v>47117774.24</v>
      </c>
      <c r="E96" s="292" t="n">
        <v>9950010.37</v>
      </c>
      <c r="F96" s="292" t="n">
        <v>292554039.98</v>
      </c>
      <c r="G96" s="292" t="n">
        <v>4919713.73</v>
      </c>
      <c r="H96" s="292" t="n">
        <v>113096.36</v>
      </c>
      <c r="I96" s="292" t="n">
        <v>40229.27</v>
      </c>
      <c r="J96" s="292" t="n">
        <v>4083212.95</v>
      </c>
      <c r="K96" s="292" t="n">
        <v>77676884.84</v>
      </c>
      <c r="L96" s="292" t="n">
        <v>10563.3</v>
      </c>
      <c r="M96" s="292" t="n">
        <v>959257.08</v>
      </c>
      <c r="N96" s="292" t="n">
        <v>399793.95</v>
      </c>
      <c r="O96" s="292" t="n">
        <v>1822945.28</v>
      </c>
      <c r="P96" s="292" t="n">
        <v>144867.84</v>
      </c>
      <c r="Q96" s="292" t="n">
        <v>179000.81</v>
      </c>
      <c r="R96" s="292" t="n">
        <v>175789.78</v>
      </c>
      <c r="S96" s="292" t="n">
        <v>497135.96</v>
      </c>
      <c r="T96" s="292" t="n">
        <v>99125.53</v>
      </c>
      <c r="U96" s="292" t="n">
        <v>168597.68</v>
      </c>
      <c r="V96" s="292" t="n">
        <v>53607.49</v>
      </c>
      <c r="W96" s="292" t="n">
        <v>149403.87</v>
      </c>
      <c r="X96" s="292" t="n">
        <v>217890.61</v>
      </c>
      <c r="Y96" s="292" t="n">
        <v>0</v>
      </c>
      <c r="Z96" s="292" t="n">
        <v>38649.57</v>
      </c>
      <c r="AA96" s="292" t="n">
        <v>0</v>
      </c>
      <c r="AB96" s="292" t="n">
        <v>154113.27</v>
      </c>
      <c r="AC96" s="292" t="n">
        <v>1322146.08</v>
      </c>
      <c r="AD96" s="292" t="n">
        <v>8351557.16</v>
      </c>
      <c r="AE96" s="292" t="n">
        <v>42691.08</v>
      </c>
      <c r="AF96" s="292" t="n">
        <v>1548482.49</v>
      </c>
      <c r="AG96" s="291" t="n">
        <f aca="false">B96+SUM(F96:AF96)</f>
        <v>632114821.15</v>
      </c>
    </row>
    <row r="97" s="276" customFormat="true" ht="12" hidden="false" customHeight="false" outlineLevel="0" collapsed="false">
      <c r="A97" s="236" t="n">
        <v>2022</v>
      </c>
      <c r="B97" s="292" t="n">
        <v>371910370.62</v>
      </c>
      <c r="C97" s="292" t="n">
        <v>280648826.65</v>
      </c>
      <c r="D97" s="292" t="n">
        <v>57806216.52</v>
      </c>
      <c r="E97" s="292" t="n">
        <v>33455327.45</v>
      </c>
      <c r="F97" s="292" t="n">
        <v>440476713.52</v>
      </c>
      <c r="G97" s="292" t="n">
        <v>5700290.94</v>
      </c>
      <c r="H97" s="292" t="n">
        <v>318774.77</v>
      </c>
      <c r="I97" s="292" t="n">
        <v>741102.18</v>
      </c>
      <c r="J97" s="292" t="n">
        <v>6043471.22</v>
      </c>
      <c r="K97" s="292" t="n">
        <v>101118638.07</v>
      </c>
      <c r="L97" s="292" t="n">
        <v>794323.13</v>
      </c>
      <c r="M97" s="292" t="n">
        <v>94863.43</v>
      </c>
      <c r="N97" s="292" t="n">
        <v>1051828.44</v>
      </c>
      <c r="O97" s="292" t="n">
        <v>17846.46</v>
      </c>
      <c r="P97" s="292" t="n">
        <v>1005227.84</v>
      </c>
      <c r="Q97" s="292" t="n">
        <v>0</v>
      </c>
      <c r="R97" s="292" t="n">
        <v>751743.15</v>
      </c>
      <c r="S97" s="292" t="n">
        <v>110134.11</v>
      </c>
      <c r="T97" s="292" t="n">
        <v>53208.85</v>
      </c>
      <c r="U97" s="292" t="n">
        <v>12934161.69</v>
      </c>
      <c r="V97" s="292" t="n">
        <v>24753.98</v>
      </c>
      <c r="W97" s="292" t="n">
        <v>2534954.45</v>
      </c>
      <c r="X97" s="292" t="n">
        <v>799165.24</v>
      </c>
      <c r="Y97" s="292" t="n">
        <v>3156962.25</v>
      </c>
      <c r="Z97" s="292" t="n">
        <v>0</v>
      </c>
      <c r="AA97" s="292" t="n">
        <v>0</v>
      </c>
      <c r="AB97" s="292" t="n">
        <v>328454.32</v>
      </c>
      <c r="AC97" s="292" t="n">
        <v>1606754.44</v>
      </c>
      <c r="AD97" s="292" t="n">
        <v>21247023.22</v>
      </c>
      <c r="AE97" s="292" t="n">
        <v>1537583.96</v>
      </c>
      <c r="AF97" s="292" t="n">
        <v>2758326.75</v>
      </c>
      <c r="AG97" s="291" t="n">
        <f aca="false">B97+SUM(F97:AF97)</f>
        <v>977116677.03</v>
      </c>
    </row>
    <row r="98" s="276" customFormat="true" ht="12" hidden="false" customHeight="false" outlineLevel="0" collapsed="false">
      <c r="A98" s="236" t="n">
        <v>2023</v>
      </c>
      <c r="B98" s="292" t="n">
        <v>469833453.66</v>
      </c>
      <c r="C98" s="292" t="n">
        <v>356928431.1</v>
      </c>
      <c r="D98" s="292" t="n">
        <v>93543586.56</v>
      </c>
      <c r="E98" s="292" t="n">
        <v>19361436</v>
      </c>
      <c r="F98" s="292" t="n">
        <v>511192094.24</v>
      </c>
      <c r="G98" s="292" t="n">
        <v>4685099.03</v>
      </c>
      <c r="H98" s="292" t="n">
        <v>144478.19</v>
      </c>
      <c r="I98" s="292" t="n">
        <v>0</v>
      </c>
      <c r="J98" s="292" t="n">
        <v>7583660.37</v>
      </c>
      <c r="K98" s="292" t="n">
        <v>128492832.08</v>
      </c>
      <c r="L98" s="292" t="n">
        <v>28337.1</v>
      </c>
      <c r="M98" s="292" t="n">
        <v>6940604.51</v>
      </c>
      <c r="N98" s="292" t="n">
        <v>897939.71</v>
      </c>
      <c r="O98" s="292" t="n">
        <v>179179.88</v>
      </c>
      <c r="P98" s="292" t="n">
        <v>167751.76</v>
      </c>
      <c r="Q98" s="292" t="n">
        <v>703871.61</v>
      </c>
      <c r="R98" s="292" t="n">
        <v>422633.12</v>
      </c>
      <c r="S98" s="292" t="n">
        <v>891016.3</v>
      </c>
      <c r="T98" s="292" t="n">
        <v>372922.66</v>
      </c>
      <c r="U98" s="292" t="n">
        <v>5464091.65</v>
      </c>
      <c r="V98" s="292" t="n">
        <v>266691.39</v>
      </c>
      <c r="W98" s="292" t="n">
        <v>1858612.36</v>
      </c>
      <c r="X98" s="292" t="n">
        <v>16031080.98</v>
      </c>
      <c r="Y98" s="292" t="n">
        <v>1078464.75</v>
      </c>
      <c r="Z98" s="292" t="n">
        <v>0</v>
      </c>
      <c r="AA98" s="292" t="n">
        <v>0</v>
      </c>
      <c r="AB98" s="292" t="n">
        <v>3362630.18</v>
      </c>
      <c r="AC98" s="292" t="n">
        <v>197988.88</v>
      </c>
      <c r="AD98" s="292" t="n">
        <v>25668368.27</v>
      </c>
      <c r="AE98" s="292" t="n">
        <v>316526.08</v>
      </c>
      <c r="AF98" s="292" t="n">
        <v>-6399217.92</v>
      </c>
      <c r="AG98" s="291" t="n">
        <f aca="false">B98+SUM(F98:AF98)</f>
        <v>1180381110.84</v>
      </c>
    </row>
    <row r="99" s="193" customFormat="true" ht="12" hidden="false" customHeight="false" outlineLevel="0" collapsed="false">
      <c r="A99" s="322" t="s">
        <v>212</v>
      </c>
      <c r="B99" s="336"/>
      <c r="C99" s="336"/>
      <c r="D99" s="336"/>
      <c r="E99" s="336"/>
      <c r="F99" s="336"/>
      <c r="G99" s="336"/>
      <c r="H99" s="336"/>
      <c r="I99" s="337"/>
    </row>
    <row r="100" s="276" customFormat="true" ht="12" hidden="false" customHeight="false" outlineLevel="0" collapsed="false">
      <c r="A100" s="191"/>
      <c r="B100" s="338"/>
      <c r="C100" s="339"/>
      <c r="D100" s="339"/>
      <c r="E100" s="339"/>
      <c r="F100" s="338"/>
      <c r="G100" s="338"/>
      <c r="H100" s="338"/>
      <c r="I100" s="338"/>
      <c r="J100" s="338"/>
      <c r="K100" s="338"/>
      <c r="L100" s="338"/>
      <c r="M100" s="338"/>
      <c r="N100" s="338"/>
      <c r="O100" s="338"/>
      <c r="P100" s="338"/>
      <c r="Q100" s="338"/>
      <c r="R100" s="338"/>
      <c r="S100" s="338"/>
      <c r="T100" s="338"/>
      <c r="U100" s="338"/>
      <c r="V100" s="338"/>
      <c r="W100" s="338"/>
      <c r="X100" s="338"/>
      <c r="Y100" s="338"/>
      <c r="Z100" s="338"/>
      <c r="AA100" s="338"/>
      <c r="AB100" s="338"/>
      <c r="AC100" s="338"/>
      <c r="AD100" s="338"/>
      <c r="AE100" s="338"/>
      <c r="AF100" s="338"/>
      <c r="AG100" s="340"/>
    </row>
    <row r="101" s="276" customFormat="true" ht="12" hidden="false" customHeight="false" outlineLevel="0" collapsed="false">
      <c r="A101" s="191"/>
      <c r="B101" s="286"/>
      <c r="C101" s="287"/>
      <c r="D101" s="287"/>
      <c r="E101" s="287"/>
      <c r="F101" s="286"/>
      <c r="G101" s="286"/>
      <c r="H101" s="286"/>
      <c r="I101" s="286"/>
      <c r="J101" s="286"/>
      <c r="K101" s="286"/>
      <c r="L101" s="286"/>
      <c r="M101" s="286"/>
      <c r="N101" s="286"/>
      <c r="O101" s="286"/>
      <c r="P101" s="286"/>
      <c r="Q101" s="286"/>
      <c r="R101" s="286"/>
      <c r="S101" s="286"/>
      <c r="T101" s="286"/>
      <c r="U101" s="286"/>
      <c r="V101" s="286"/>
      <c r="W101" s="286"/>
      <c r="X101" s="286"/>
      <c r="Y101" s="286"/>
      <c r="Z101" s="286"/>
      <c r="AA101" s="286"/>
      <c r="AB101" s="286"/>
      <c r="AC101" s="286"/>
      <c r="AD101" s="286"/>
      <c r="AE101" s="286"/>
      <c r="AF101" s="286"/>
      <c r="AG101" s="288"/>
    </row>
    <row r="102" s="276" customFormat="true" ht="72" hidden="false" customHeight="false" outlineLevel="0" collapsed="false">
      <c r="A102" s="218" t="s">
        <v>122</v>
      </c>
      <c r="B102" s="273" t="s">
        <v>152</v>
      </c>
      <c r="C102" s="274" t="n">
        <v>1</v>
      </c>
      <c r="D102" s="275" t="s">
        <v>153</v>
      </c>
      <c r="E102" s="275" t="s">
        <v>154</v>
      </c>
      <c r="F102" s="273" t="s">
        <v>155</v>
      </c>
      <c r="G102" s="273" t="s">
        <v>156</v>
      </c>
      <c r="H102" s="273" t="s">
        <v>157</v>
      </c>
      <c r="I102" s="273" t="s">
        <v>158</v>
      </c>
      <c r="J102" s="273" t="s">
        <v>159</v>
      </c>
      <c r="K102" s="273" t="s">
        <v>160</v>
      </c>
      <c r="L102" s="273" t="s">
        <v>161</v>
      </c>
      <c r="M102" s="273" t="s">
        <v>162</v>
      </c>
      <c r="N102" s="273" t="s">
        <v>163</v>
      </c>
      <c r="O102" s="273" t="s">
        <v>164</v>
      </c>
      <c r="P102" s="273" t="s">
        <v>165</v>
      </c>
      <c r="Q102" s="273" t="s">
        <v>166</v>
      </c>
      <c r="R102" s="273" t="s">
        <v>167</v>
      </c>
      <c r="S102" s="273" t="s">
        <v>168</v>
      </c>
      <c r="T102" s="273" t="s">
        <v>169</v>
      </c>
      <c r="U102" s="273" t="s">
        <v>170</v>
      </c>
      <c r="V102" s="273" t="s">
        <v>171</v>
      </c>
      <c r="W102" s="273" t="s">
        <v>172</v>
      </c>
      <c r="X102" s="273" t="s">
        <v>173</v>
      </c>
      <c r="Y102" s="273" t="s">
        <v>174</v>
      </c>
      <c r="Z102" s="273" t="s">
        <v>175</v>
      </c>
      <c r="AA102" s="273" t="s">
        <v>176</v>
      </c>
      <c r="AB102" s="273" t="s">
        <v>177</v>
      </c>
      <c r="AC102" s="273" t="s">
        <v>178</v>
      </c>
      <c r="AD102" s="273" t="s">
        <v>179</v>
      </c>
      <c r="AE102" s="273" t="s">
        <v>180</v>
      </c>
      <c r="AF102" s="273" t="s">
        <v>181</v>
      </c>
      <c r="AG102" s="273" t="s">
        <v>42</v>
      </c>
    </row>
    <row r="103" customFormat="false" ht="12" hidden="false" customHeight="false" outlineLevel="0" collapsed="false">
      <c r="A103" s="222" t="n">
        <v>1996</v>
      </c>
      <c r="B103" s="295" t="n">
        <v>1316081</v>
      </c>
      <c r="C103" s="296" t="n">
        <v>878030</v>
      </c>
      <c r="D103" s="296" t="n">
        <v>282171</v>
      </c>
      <c r="E103" s="296" t="n">
        <v>155880</v>
      </c>
      <c r="F103" s="295" t="n">
        <v>1989400</v>
      </c>
      <c r="G103" s="295" t="n">
        <v>19000</v>
      </c>
      <c r="H103" s="295" t="n">
        <v>0</v>
      </c>
      <c r="I103" s="295" t="n">
        <v>0</v>
      </c>
      <c r="J103" s="295" t="n">
        <v>17497</v>
      </c>
      <c r="K103" s="295" t="n">
        <v>176243</v>
      </c>
      <c r="L103" s="295" t="n">
        <v>113</v>
      </c>
      <c r="M103" s="295" t="n">
        <v>891</v>
      </c>
      <c r="N103" s="295" t="n">
        <v>2509</v>
      </c>
      <c r="O103" s="295" t="n">
        <v>1120</v>
      </c>
      <c r="P103" s="295" t="n">
        <v>77</v>
      </c>
      <c r="Q103" s="295" t="n">
        <v>0</v>
      </c>
      <c r="R103" s="295" t="n">
        <v>570</v>
      </c>
      <c r="S103" s="295" t="n">
        <v>77</v>
      </c>
      <c r="T103" s="295" t="n">
        <v>454</v>
      </c>
      <c r="U103" s="295" t="n">
        <v>3004</v>
      </c>
      <c r="V103" s="295" t="n">
        <v>107</v>
      </c>
      <c r="W103" s="295" t="n">
        <v>29450</v>
      </c>
      <c r="X103" s="295" t="n">
        <v>2252</v>
      </c>
      <c r="Y103" s="295" t="n">
        <v>0</v>
      </c>
      <c r="Z103" s="295" t="n">
        <v>0</v>
      </c>
      <c r="AA103" s="295" t="n">
        <v>1503</v>
      </c>
      <c r="AB103" s="295" t="n">
        <v>332</v>
      </c>
      <c r="AC103" s="295" t="n">
        <v>1314</v>
      </c>
      <c r="AD103" s="295" t="n">
        <v>13923</v>
      </c>
      <c r="AE103" s="295" t="n">
        <v>648</v>
      </c>
      <c r="AF103" s="295" t="n">
        <v>11898</v>
      </c>
      <c r="AG103" s="297" t="n">
        <f aca="false">B103+SUM(F103:AF103)</f>
        <v>3588463</v>
      </c>
    </row>
    <row r="104" customFormat="false" ht="12" hidden="false" customHeight="false" outlineLevel="0" collapsed="false">
      <c r="A104" s="252" t="n">
        <v>1997</v>
      </c>
      <c r="B104" s="295" t="n">
        <v>1373944</v>
      </c>
      <c r="C104" s="296" t="n">
        <v>1108333</v>
      </c>
      <c r="D104" s="296" t="n">
        <v>189276</v>
      </c>
      <c r="E104" s="296" t="n">
        <v>76335</v>
      </c>
      <c r="F104" s="295" t="n">
        <v>1977661</v>
      </c>
      <c r="G104" s="295" t="n">
        <v>10469</v>
      </c>
      <c r="H104" s="295" t="n">
        <v>229</v>
      </c>
      <c r="I104" s="295" t="n">
        <v>0</v>
      </c>
      <c r="J104" s="295" t="n">
        <v>4104</v>
      </c>
      <c r="K104" s="295" t="n">
        <v>299228</v>
      </c>
      <c r="L104" s="295" t="n">
        <v>0</v>
      </c>
      <c r="M104" s="295" t="n">
        <v>15203</v>
      </c>
      <c r="N104" s="295" t="n">
        <v>3036</v>
      </c>
      <c r="O104" s="295" t="n">
        <v>9751</v>
      </c>
      <c r="P104" s="295" t="n">
        <v>699</v>
      </c>
      <c r="Q104" s="295" t="n">
        <v>0</v>
      </c>
      <c r="R104" s="295" t="n">
        <v>171</v>
      </c>
      <c r="S104" s="295" t="n">
        <v>0</v>
      </c>
      <c r="T104" s="295" t="n">
        <v>42</v>
      </c>
      <c r="U104" s="295" t="n">
        <v>33741</v>
      </c>
      <c r="V104" s="295" t="n">
        <v>2043</v>
      </c>
      <c r="W104" s="295" t="n">
        <v>53776</v>
      </c>
      <c r="X104" s="295" t="n">
        <v>0</v>
      </c>
      <c r="Y104" s="295" t="n">
        <v>0</v>
      </c>
      <c r="Z104" s="295" t="n">
        <v>0</v>
      </c>
      <c r="AA104" s="295" t="n">
        <v>11668</v>
      </c>
      <c r="AB104" s="295" t="n">
        <v>1364</v>
      </c>
      <c r="AC104" s="295" t="n">
        <v>3649</v>
      </c>
      <c r="AD104" s="295" t="n">
        <v>20972</v>
      </c>
      <c r="AE104" s="295" t="n">
        <v>0</v>
      </c>
      <c r="AF104" s="295" t="n">
        <v>32154</v>
      </c>
      <c r="AG104" s="297" t="n">
        <f aca="false">B104+SUM(F104:AF104)</f>
        <v>3853904</v>
      </c>
    </row>
    <row r="105" customFormat="false" ht="12" hidden="false" customHeight="false" outlineLevel="0" collapsed="false">
      <c r="A105" s="252" t="n">
        <v>1998</v>
      </c>
      <c r="B105" s="295" t="n">
        <v>1249115</v>
      </c>
      <c r="C105" s="296" t="n">
        <v>1048606</v>
      </c>
      <c r="D105" s="296" t="n">
        <v>133312</v>
      </c>
      <c r="E105" s="296" t="n">
        <v>67197</v>
      </c>
      <c r="F105" s="295" t="n">
        <v>2431311</v>
      </c>
      <c r="G105" s="295" t="n">
        <v>13712</v>
      </c>
      <c r="H105" s="295" t="n">
        <v>142</v>
      </c>
      <c r="I105" s="295" t="n">
        <v>2221</v>
      </c>
      <c r="J105" s="295" t="n">
        <v>8709</v>
      </c>
      <c r="K105" s="295" t="n">
        <v>209692</v>
      </c>
      <c r="L105" s="295" t="n">
        <v>116</v>
      </c>
      <c r="M105" s="295" t="n">
        <v>19674</v>
      </c>
      <c r="N105" s="295" t="n">
        <v>79096</v>
      </c>
      <c r="O105" s="295" t="n">
        <v>1830</v>
      </c>
      <c r="P105" s="295" t="n">
        <v>0</v>
      </c>
      <c r="Q105" s="295" t="n">
        <v>0</v>
      </c>
      <c r="R105" s="295" t="n">
        <v>106</v>
      </c>
      <c r="S105" s="295" t="n">
        <v>0</v>
      </c>
      <c r="T105" s="295" t="n">
        <v>173</v>
      </c>
      <c r="U105" s="295" t="n">
        <v>0</v>
      </c>
      <c r="V105" s="295" t="n">
        <v>0</v>
      </c>
      <c r="W105" s="295" t="n">
        <v>6997</v>
      </c>
      <c r="X105" s="295" t="n">
        <v>1673</v>
      </c>
      <c r="Y105" s="295" t="n">
        <v>0</v>
      </c>
      <c r="Z105" s="295" t="n">
        <v>0</v>
      </c>
      <c r="AA105" s="295" t="n">
        <v>9310</v>
      </c>
      <c r="AB105" s="295" t="n">
        <v>0</v>
      </c>
      <c r="AC105" s="295" t="n">
        <v>558</v>
      </c>
      <c r="AD105" s="295" t="n">
        <v>7675</v>
      </c>
      <c r="AE105" s="295" t="n">
        <v>84</v>
      </c>
      <c r="AF105" s="295" t="n">
        <v>26422</v>
      </c>
      <c r="AG105" s="297" t="n">
        <f aca="false">B105+SUM(F105:AF105)</f>
        <v>4068616</v>
      </c>
    </row>
    <row r="106" customFormat="false" ht="12" hidden="false" customHeight="false" outlineLevel="0" collapsed="false">
      <c r="A106" s="252" t="n">
        <v>1999</v>
      </c>
      <c r="B106" s="295" t="n">
        <v>1625988</v>
      </c>
      <c r="C106" s="296" t="n">
        <v>969307</v>
      </c>
      <c r="D106" s="296" t="n">
        <v>510310</v>
      </c>
      <c r="E106" s="296" t="n">
        <v>146371</v>
      </c>
      <c r="F106" s="295" t="n">
        <v>2321482</v>
      </c>
      <c r="G106" s="295" t="n">
        <v>39583</v>
      </c>
      <c r="H106" s="295" t="n">
        <v>1725</v>
      </c>
      <c r="I106" s="295" t="n">
        <v>3405</v>
      </c>
      <c r="J106" s="295" t="n">
        <v>7691</v>
      </c>
      <c r="K106" s="295" t="n">
        <v>359927</v>
      </c>
      <c r="L106" s="295" t="n">
        <v>249</v>
      </c>
      <c r="M106" s="295" t="n">
        <v>7148</v>
      </c>
      <c r="N106" s="295" t="n">
        <v>12743</v>
      </c>
      <c r="O106" s="295" t="n">
        <v>1092</v>
      </c>
      <c r="P106" s="295" t="n">
        <v>160</v>
      </c>
      <c r="Q106" s="295" t="n">
        <v>32</v>
      </c>
      <c r="R106" s="295" t="n">
        <v>372</v>
      </c>
      <c r="S106" s="295" t="n">
        <v>0</v>
      </c>
      <c r="T106" s="295" t="n">
        <v>408</v>
      </c>
      <c r="U106" s="295" t="n">
        <v>1067</v>
      </c>
      <c r="V106" s="295" t="n">
        <v>1041</v>
      </c>
      <c r="W106" s="295" t="n">
        <v>43068</v>
      </c>
      <c r="X106" s="295" t="n">
        <v>4956</v>
      </c>
      <c r="Y106" s="295" t="n">
        <v>0</v>
      </c>
      <c r="Z106" s="295" t="n">
        <v>414</v>
      </c>
      <c r="AA106" s="295" t="n">
        <v>11889</v>
      </c>
      <c r="AB106" s="295" t="n">
        <v>379</v>
      </c>
      <c r="AC106" s="295" t="n">
        <v>1502</v>
      </c>
      <c r="AD106" s="295" t="n">
        <v>27808</v>
      </c>
      <c r="AE106" s="295" t="n">
        <v>0</v>
      </c>
      <c r="AF106" s="295" t="n">
        <v>15035</v>
      </c>
      <c r="AG106" s="297" t="n">
        <f aca="false">B106+SUM(F106:AF106)</f>
        <v>4489164</v>
      </c>
    </row>
    <row r="107" customFormat="false" ht="12" hidden="false" customHeight="false" outlineLevel="0" collapsed="false">
      <c r="A107" s="222" t="n">
        <v>2000</v>
      </c>
      <c r="B107" s="295" t="n">
        <v>1358880</v>
      </c>
      <c r="C107" s="296" t="n">
        <v>1003141</v>
      </c>
      <c r="D107" s="296" t="n">
        <v>292862</v>
      </c>
      <c r="E107" s="296" t="n">
        <v>62877</v>
      </c>
      <c r="F107" s="295" t="n">
        <v>2876061</v>
      </c>
      <c r="G107" s="295" t="n">
        <v>33368</v>
      </c>
      <c r="H107" s="295" t="n">
        <v>864</v>
      </c>
      <c r="I107" s="295" t="n">
        <v>2539</v>
      </c>
      <c r="J107" s="295" t="n">
        <v>7037</v>
      </c>
      <c r="K107" s="295" t="n">
        <v>201677</v>
      </c>
      <c r="L107" s="295" t="n">
        <v>0</v>
      </c>
      <c r="M107" s="295" t="n">
        <v>20578</v>
      </c>
      <c r="N107" s="295" t="n">
        <v>8194</v>
      </c>
      <c r="O107" s="295" t="n">
        <v>1024</v>
      </c>
      <c r="P107" s="295" t="n">
        <v>369</v>
      </c>
      <c r="Q107" s="295" t="n">
        <v>631</v>
      </c>
      <c r="R107" s="295" t="n">
        <v>3109</v>
      </c>
      <c r="S107" s="295" t="n">
        <v>7978</v>
      </c>
      <c r="T107" s="295" t="n">
        <v>81</v>
      </c>
      <c r="U107" s="295" t="n">
        <v>17652</v>
      </c>
      <c r="V107" s="295" t="n">
        <v>273</v>
      </c>
      <c r="W107" s="295" t="n">
        <v>44810</v>
      </c>
      <c r="X107" s="295" t="n">
        <v>18411</v>
      </c>
      <c r="Y107" s="295" t="n">
        <v>0</v>
      </c>
      <c r="Z107" s="295" t="n">
        <v>79</v>
      </c>
      <c r="AA107" s="295" t="n">
        <v>0</v>
      </c>
      <c r="AB107" s="295" t="n">
        <v>0</v>
      </c>
      <c r="AC107" s="295" t="n">
        <v>10860</v>
      </c>
      <c r="AD107" s="295" t="n">
        <v>37814</v>
      </c>
      <c r="AE107" s="295" t="n">
        <v>3659</v>
      </c>
      <c r="AF107" s="295" t="n">
        <v>31314</v>
      </c>
      <c r="AG107" s="297" t="n">
        <f aca="false">B107+SUM(F107:AF107)</f>
        <v>4687262</v>
      </c>
    </row>
    <row r="108" customFormat="false" ht="12" hidden="false" customHeight="false" outlineLevel="0" collapsed="false">
      <c r="A108" s="222" t="n">
        <v>2001</v>
      </c>
      <c r="B108" s="295" t="n">
        <v>2130403</v>
      </c>
      <c r="C108" s="296" t="n">
        <v>1555978</v>
      </c>
      <c r="D108" s="296" t="n">
        <v>481299</v>
      </c>
      <c r="E108" s="296" t="n">
        <v>93126</v>
      </c>
      <c r="F108" s="295" t="n">
        <v>2261903</v>
      </c>
      <c r="G108" s="295" t="n">
        <v>82015</v>
      </c>
      <c r="H108" s="295" t="n">
        <v>625</v>
      </c>
      <c r="I108" s="295" t="n">
        <v>12294</v>
      </c>
      <c r="J108" s="295" t="n">
        <v>24614</v>
      </c>
      <c r="K108" s="295" t="n">
        <v>238819</v>
      </c>
      <c r="L108" s="295" t="n">
        <v>46</v>
      </c>
      <c r="M108" s="295" t="n">
        <v>107</v>
      </c>
      <c r="N108" s="295" t="n">
        <v>12871</v>
      </c>
      <c r="O108" s="295" t="n">
        <v>0</v>
      </c>
      <c r="P108" s="295" t="n">
        <v>0</v>
      </c>
      <c r="Q108" s="295" t="n">
        <v>0</v>
      </c>
      <c r="R108" s="295" t="n">
        <v>99</v>
      </c>
      <c r="S108" s="295" t="n">
        <v>12710</v>
      </c>
      <c r="T108" s="295" t="n">
        <v>201</v>
      </c>
      <c r="U108" s="295" t="n">
        <v>44882</v>
      </c>
      <c r="V108" s="295" t="n">
        <v>812</v>
      </c>
      <c r="W108" s="295" t="n">
        <v>6942</v>
      </c>
      <c r="X108" s="295" t="n">
        <v>30772</v>
      </c>
      <c r="Y108" s="295" t="n">
        <v>0</v>
      </c>
      <c r="Z108" s="295" t="n">
        <v>0</v>
      </c>
      <c r="AA108" s="295" t="n">
        <v>0</v>
      </c>
      <c r="AB108" s="295" t="n">
        <v>901</v>
      </c>
      <c r="AC108" s="295" t="n">
        <v>19025</v>
      </c>
      <c r="AD108" s="295" t="n">
        <v>22020</v>
      </c>
      <c r="AE108" s="295" t="n">
        <v>799</v>
      </c>
      <c r="AF108" s="295" t="n">
        <v>53935</v>
      </c>
      <c r="AG108" s="297" t="n">
        <f aca="false">B108+SUM(F108:AF108)</f>
        <v>4956795</v>
      </c>
    </row>
    <row r="109" customFormat="false" ht="12" hidden="false" customHeight="false" outlineLevel="0" collapsed="false">
      <c r="A109" s="222" t="n">
        <v>2002</v>
      </c>
      <c r="B109" s="295" t="n">
        <v>1882293</v>
      </c>
      <c r="C109" s="296" t="n">
        <v>1333633</v>
      </c>
      <c r="D109" s="296" t="n">
        <v>412917</v>
      </c>
      <c r="E109" s="296" t="n">
        <v>135743</v>
      </c>
      <c r="F109" s="295" t="n">
        <v>2525912</v>
      </c>
      <c r="G109" s="295" t="n">
        <v>49215</v>
      </c>
      <c r="H109" s="295" t="n">
        <v>2408</v>
      </c>
      <c r="I109" s="295" t="n">
        <v>0</v>
      </c>
      <c r="J109" s="295" t="n">
        <v>85006</v>
      </c>
      <c r="K109" s="295" t="n">
        <v>256545</v>
      </c>
      <c r="L109" s="295" t="n">
        <v>0</v>
      </c>
      <c r="M109" s="295" t="n">
        <v>1004</v>
      </c>
      <c r="N109" s="295" t="n">
        <v>18880</v>
      </c>
      <c r="O109" s="295" t="n">
        <v>3825</v>
      </c>
      <c r="P109" s="295" t="n">
        <v>0</v>
      </c>
      <c r="Q109" s="295" t="n">
        <v>0</v>
      </c>
      <c r="R109" s="295" t="n">
        <v>2155</v>
      </c>
      <c r="S109" s="295" t="n">
        <v>612</v>
      </c>
      <c r="T109" s="295" t="n">
        <v>621</v>
      </c>
      <c r="U109" s="295" t="n">
        <v>12831</v>
      </c>
      <c r="V109" s="295" t="n">
        <v>735</v>
      </c>
      <c r="W109" s="295" t="n">
        <v>10255</v>
      </c>
      <c r="X109" s="295" t="n">
        <v>47958</v>
      </c>
      <c r="Y109" s="295" t="n">
        <v>0</v>
      </c>
      <c r="Z109" s="295" t="n">
        <v>0</v>
      </c>
      <c r="AA109" s="295" t="n">
        <v>0</v>
      </c>
      <c r="AB109" s="295" t="n">
        <v>2276</v>
      </c>
      <c r="AC109" s="295" t="n">
        <v>1726</v>
      </c>
      <c r="AD109" s="295" t="n">
        <v>62275</v>
      </c>
      <c r="AE109" s="295" t="n">
        <v>132</v>
      </c>
      <c r="AF109" s="295" t="n">
        <v>69068</v>
      </c>
      <c r="AG109" s="297" t="n">
        <f aca="false">B109+SUM(F109:AF109)</f>
        <v>5035732</v>
      </c>
    </row>
    <row r="110" customFormat="false" ht="12" hidden="false" customHeight="false" outlineLevel="0" collapsed="false">
      <c r="A110" s="222" t="n">
        <v>2003</v>
      </c>
      <c r="B110" s="295" t="n">
        <v>2203765</v>
      </c>
      <c r="C110" s="296" t="n">
        <v>1412801</v>
      </c>
      <c r="D110" s="296" t="n">
        <v>636448</v>
      </c>
      <c r="E110" s="296" t="n">
        <v>154516</v>
      </c>
      <c r="F110" s="295" t="n">
        <v>2549162</v>
      </c>
      <c r="G110" s="295" t="n">
        <v>46603</v>
      </c>
      <c r="H110" s="295" t="n">
        <v>178</v>
      </c>
      <c r="I110" s="295" t="n">
        <v>6404</v>
      </c>
      <c r="J110" s="295" t="n">
        <v>21566</v>
      </c>
      <c r="K110" s="295" t="n">
        <v>220543</v>
      </c>
      <c r="L110" s="295" t="n">
        <v>0</v>
      </c>
      <c r="M110" s="295" t="n">
        <v>0</v>
      </c>
      <c r="N110" s="295" t="n">
        <v>26625</v>
      </c>
      <c r="O110" s="295" t="n">
        <v>844</v>
      </c>
      <c r="P110" s="295" t="n">
        <v>0</v>
      </c>
      <c r="Q110" s="295" t="n">
        <v>0</v>
      </c>
      <c r="R110" s="295" t="n">
        <v>6490</v>
      </c>
      <c r="S110" s="295" t="n">
        <v>1971</v>
      </c>
      <c r="T110" s="295" t="n">
        <v>365</v>
      </c>
      <c r="U110" s="295" t="n">
        <v>4009</v>
      </c>
      <c r="V110" s="295" t="n">
        <v>6788</v>
      </c>
      <c r="W110" s="295" t="n">
        <v>338</v>
      </c>
      <c r="X110" s="295" t="n">
        <v>56356</v>
      </c>
      <c r="Y110" s="295" t="n">
        <v>971</v>
      </c>
      <c r="Z110" s="295" t="n">
        <v>0</v>
      </c>
      <c r="AA110" s="295" t="n">
        <v>615</v>
      </c>
      <c r="AB110" s="295" t="n">
        <v>3881</v>
      </c>
      <c r="AC110" s="295" t="n">
        <v>8217</v>
      </c>
      <c r="AD110" s="295" t="n">
        <v>90133</v>
      </c>
      <c r="AE110" s="295" t="n">
        <v>1415</v>
      </c>
      <c r="AF110" s="295" t="n">
        <v>71098</v>
      </c>
      <c r="AG110" s="297" t="n">
        <f aca="false">B110+SUM(F110:AF110)</f>
        <v>5328337</v>
      </c>
    </row>
    <row r="111" customFormat="false" ht="12" hidden="false" customHeight="false" outlineLevel="0" collapsed="false">
      <c r="A111" s="222" t="n">
        <v>2004</v>
      </c>
      <c r="B111" s="295" t="n">
        <v>2365365</v>
      </c>
      <c r="C111" s="296" t="n">
        <v>1205576</v>
      </c>
      <c r="D111" s="296" t="n">
        <v>1096192</v>
      </c>
      <c r="E111" s="296" t="n">
        <v>63598</v>
      </c>
      <c r="F111" s="295" t="n">
        <v>2512073</v>
      </c>
      <c r="G111" s="295" t="n">
        <v>64954</v>
      </c>
      <c r="H111" s="295" t="n">
        <v>4900</v>
      </c>
      <c r="I111" s="295" t="n">
        <v>3692</v>
      </c>
      <c r="J111" s="295" t="n">
        <v>53381</v>
      </c>
      <c r="K111" s="295" t="n">
        <v>316161</v>
      </c>
      <c r="L111" s="295" t="n">
        <v>0</v>
      </c>
      <c r="M111" s="295" t="n">
        <v>0</v>
      </c>
      <c r="N111" s="295" t="n">
        <v>10716</v>
      </c>
      <c r="O111" s="295" t="n">
        <v>0</v>
      </c>
      <c r="P111" s="295" t="n">
        <v>0</v>
      </c>
      <c r="Q111" s="295" t="n">
        <v>2095</v>
      </c>
      <c r="R111" s="295" t="n">
        <v>1016</v>
      </c>
      <c r="S111" s="295" t="n">
        <v>205</v>
      </c>
      <c r="T111" s="295" t="n">
        <v>451</v>
      </c>
      <c r="U111" s="295" t="n">
        <v>2030</v>
      </c>
      <c r="V111" s="295" t="n">
        <v>402</v>
      </c>
      <c r="W111" s="295" t="n">
        <v>27991</v>
      </c>
      <c r="X111" s="295" t="n">
        <v>27999</v>
      </c>
      <c r="Y111" s="295" t="n">
        <v>7702</v>
      </c>
      <c r="Z111" s="295" t="n">
        <v>0</v>
      </c>
      <c r="AA111" s="295" t="n">
        <v>0</v>
      </c>
      <c r="AB111" s="295" t="n">
        <v>902</v>
      </c>
      <c r="AC111" s="295" t="n">
        <v>3146</v>
      </c>
      <c r="AD111" s="295" t="n">
        <v>54759</v>
      </c>
      <c r="AE111" s="295" t="n">
        <v>549</v>
      </c>
      <c r="AF111" s="295" t="n">
        <v>93503</v>
      </c>
      <c r="AG111" s="297" t="n">
        <f aca="false">B111+SUM(F111:AF111)</f>
        <v>5553992</v>
      </c>
    </row>
    <row r="112" customFormat="false" ht="12" hidden="false" customHeight="false" outlineLevel="0" collapsed="false">
      <c r="A112" s="222" t="n">
        <v>2005</v>
      </c>
      <c r="B112" s="295" t="n">
        <v>2312515</v>
      </c>
      <c r="C112" s="296" t="n">
        <v>1509818</v>
      </c>
      <c r="D112" s="296" t="n">
        <v>649850</v>
      </c>
      <c r="E112" s="296" t="n">
        <v>152847</v>
      </c>
      <c r="F112" s="295" t="n">
        <v>2351851</v>
      </c>
      <c r="G112" s="295" t="n">
        <v>45355</v>
      </c>
      <c r="H112" s="295" t="n">
        <v>266</v>
      </c>
      <c r="I112" s="295" t="n">
        <v>8512</v>
      </c>
      <c r="J112" s="295" t="n">
        <v>18820</v>
      </c>
      <c r="K112" s="295" t="n">
        <v>628622</v>
      </c>
      <c r="L112" s="295" t="n">
        <v>0</v>
      </c>
      <c r="M112" s="295" t="n">
        <v>2527</v>
      </c>
      <c r="N112" s="295" t="n">
        <v>27847</v>
      </c>
      <c r="O112" s="295" t="n">
        <v>0</v>
      </c>
      <c r="P112" s="295" t="n">
        <v>0</v>
      </c>
      <c r="Q112" s="295" t="n">
        <v>0</v>
      </c>
      <c r="R112" s="295" t="n">
        <v>10607</v>
      </c>
      <c r="S112" s="295" t="n">
        <v>0</v>
      </c>
      <c r="T112" s="295" t="n">
        <v>904</v>
      </c>
      <c r="U112" s="295" t="n">
        <v>23</v>
      </c>
      <c r="V112" s="295" t="n">
        <v>274</v>
      </c>
      <c r="W112" s="295" t="n">
        <v>9378</v>
      </c>
      <c r="X112" s="295" t="n">
        <v>36877</v>
      </c>
      <c r="Y112" s="295" t="n">
        <v>0</v>
      </c>
      <c r="Z112" s="295" t="n">
        <v>0</v>
      </c>
      <c r="AA112" s="295" t="n">
        <v>2472</v>
      </c>
      <c r="AB112" s="295" t="n">
        <v>1572</v>
      </c>
      <c r="AC112" s="295" t="n">
        <v>3100</v>
      </c>
      <c r="AD112" s="295" t="n">
        <v>30211</v>
      </c>
      <c r="AE112" s="295" t="n">
        <v>1356</v>
      </c>
      <c r="AF112" s="295" t="n">
        <v>63195</v>
      </c>
      <c r="AG112" s="297" t="n">
        <f aca="false">B112+SUM(F112:AF112)</f>
        <v>5556284</v>
      </c>
    </row>
    <row r="113" customFormat="false" ht="12" hidden="false" customHeight="false" outlineLevel="0" collapsed="false">
      <c r="A113" s="236" t="n">
        <v>2006</v>
      </c>
      <c r="B113" s="298" t="n">
        <v>2587330</v>
      </c>
      <c r="C113" s="298" t="n">
        <v>1706909</v>
      </c>
      <c r="D113" s="298" t="n">
        <v>685577</v>
      </c>
      <c r="E113" s="298" t="n">
        <v>194844</v>
      </c>
      <c r="F113" s="298" t="n">
        <v>2493350</v>
      </c>
      <c r="G113" s="298" t="n">
        <v>33620</v>
      </c>
      <c r="H113" s="298" t="n">
        <v>3025</v>
      </c>
      <c r="I113" s="298" t="n">
        <v>4037</v>
      </c>
      <c r="J113" s="298" t="n">
        <v>102390</v>
      </c>
      <c r="K113" s="298" t="n">
        <v>352430</v>
      </c>
      <c r="L113" s="298" t="n">
        <v>0</v>
      </c>
      <c r="M113" s="298" t="n">
        <v>1589</v>
      </c>
      <c r="N113" s="298" t="n">
        <v>14929</v>
      </c>
      <c r="O113" s="298" t="n">
        <v>5970</v>
      </c>
      <c r="P113" s="298" t="n">
        <v>0</v>
      </c>
      <c r="Q113" s="298" t="n">
        <v>0</v>
      </c>
      <c r="R113" s="298" t="n">
        <v>0</v>
      </c>
      <c r="S113" s="298" t="n">
        <v>0</v>
      </c>
      <c r="T113" s="298" t="n">
        <v>461</v>
      </c>
      <c r="U113" s="298" t="n">
        <v>11937</v>
      </c>
      <c r="V113" s="298" t="n">
        <v>620</v>
      </c>
      <c r="W113" s="298" t="n">
        <v>19531</v>
      </c>
      <c r="X113" s="298" t="n">
        <v>31727</v>
      </c>
      <c r="Y113" s="298" t="n">
        <v>12907</v>
      </c>
      <c r="Z113" s="298" t="n">
        <v>3364</v>
      </c>
      <c r="AA113" s="298" t="n">
        <v>0</v>
      </c>
      <c r="AB113" s="298" t="n">
        <v>2013</v>
      </c>
      <c r="AC113" s="298" t="n">
        <v>1272</v>
      </c>
      <c r="AD113" s="298" t="n">
        <v>36861</v>
      </c>
      <c r="AE113" s="298" t="n">
        <v>219</v>
      </c>
      <c r="AF113" s="298" t="n">
        <v>65117</v>
      </c>
      <c r="AG113" s="297" t="n">
        <f aca="false">B113+SUM(F113:AF113)</f>
        <v>5784699</v>
      </c>
    </row>
    <row r="114" customFormat="false" ht="12" hidden="false" customHeight="false" outlineLevel="0" collapsed="false">
      <c r="A114" s="236" t="n">
        <v>2007</v>
      </c>
      <c r="B114" s="298" t="n">
        <v>2410490</v>
      </c>
      <c r="C114" s="298" t="n">
        <v>1725363</v>
      </c>
      <c r="D114" s="298" t="n">
        <v>467397</v>
      </c>
      <c r="E114" s="298" t="n">
        <v>217730</v>
      </c>
      <c r="F114" s="298" t="n">
        <v>2510812</v>
      </c>
      <c r="G114" s="298" t="n">
        <v>74692</v>
      </c>
      <c r="H114" s="298" t="n">
        <v>973</v>
      </c>
      <c r="I114" s="298" t="n">
        <v>2724</v>
      </c>
      <c r="J114" s="298" t="n">
        <v>15204</v>
      </c>
      <c r="K114" s="298" t="n">
        <v>501361</v>
      </c>
      <c r="L114" s="298" t="n">
        <v>0</v>
      </c>
      <c r="M114" s="298" t="n">
        <v>3999</v>
      </c>
      <c r="N114" s="298" t="n">
        <v>4432</v>
      </c>
      <c r="O114" s="298" t="n">
        <v>832</v>
      </c>
      <c r="P114" s="298" t="n">
        <v>0</v>
      </c>
      <c r="Q114" s="298" t="n">
        <v>49</v>
      </c>
      <c r="R114" s="298" t="n">
        <v>1137</v>
      </c>
      <c r="S114" s="298" t="n">
        <v>0</v>
      </c>
      <c r="T114" s="298" t="n">
        <v>1086</v>
      </c>
      <c r="U114" s="298" t="n">
        <v>2264</v>
      </c>
      <c r="V114" s="298" t="n">
        <v>1617</v>
      </c>
      <c r="W114" s="298" t="n">
        <v>17761</v>
      </c>
      <c r="X114" s="298" t="n">
        <v>46956</v>
      </c>
      <c r="Y114" s="298" t="n">
        <v>11869</v>
      </c>
      <c r="Z114" s="298" t="n">
        <v>0</v>
      </c>
      <c r="AA114" s="298" t="n">
        <v>0</v>
      </c>
      <c r="AB114" s="298" t="n">
        <v>0</v>
      </c>
      <c r="AC114" s="298" t="n">
        <v>355</v>
      </c>
      <c r="AD114" s="298" t="n">
        <v>24545</v>
      </c>
      <c r="AE114" s="298" t="n">
        <v>4167</v>
      </c>
      <c r="AF114" s="298" t="n">
        <v>74195</v>
      </c>
      <c r="AG114" s="297" t="n">
        <f aca="false">B114+SUM(F114:AF114)</f>
        <v>5711520</v>
      </c>
    </row>
    <row r="115" customFormat="false" ht="12" hidden="false" customHeight="false" outlineLevel="0" collapsed="false">
      <c r="A115" s="236" t="n">
        <v>2008</v>
      </c>
      <c r="B115" s="298" t="n">
        <v>2718458</v>
      </c>
      <c r="C115" s="298" t="n">
        <v>1977018</v>
      </c>
      <c r="D115" s="298" t="n">
        <v>584094</v>
      </c>
      <c r="E115" s="298" t="n">
        <v>157346</v>
      </c>
      <c r="F115" s="298" t="n">
        <v>2599367</v>
      </c>
      <c r="G115" s="298" t="n">
        <v>57299</v>
      </c>
      <c r="H115" s="298" t="n">
        <v>10122</v>
      </c>
      <c r="I115" s="298" t="n">
        <v>207</v>
      </c>
      <c r="J115" s="298" t="n">
        <v>117598</v>
      </c>
      <c r="K115" s="298" t="n">
        <v>326134</v>
      </c>
      <c r="L115" s="298" t="n">
        <v>0</v>
      </c>
      <c r="M115" s="298" t="n">
        <v>3509</v>
      </c>
      <c r="N115" s="298" t="n">
        <v>51240</v>
      </c>
      <c r="O115" s="298" t="n">
        <v>0</v>
      </c>
      <c r="P115" s="298" t="n">
        <v>1510</v>
      </c>
      <c r="Q115" s="298" t="n">
        <v>731</v>
      </c>
      <c r="R115" s="298" t="n">
        <v>5253</v>
      </c>
      <c r="S115" s="298" t="n">
        <v>1902</v>
      </c>
      <c r="T115" s="298" t="n">
        <v>1871</v>
      </c>
      <c r="U115" s="298" t="n">
        <v>15473</v>
      </c>
      <c r="V115" s="298" t="n">
        <v>9805</v>
      </c>
      <c r="W115" s="298" t="n">
        <v>23173</v>
      </c>
      <c r="X115" s="298" t="n">
        <v>6869</v>
      </c>
      <c r="Y115" s="298" t="n">
        <v>7663</v>
      </c>
      <c r="Z115" s="298" t="n">
        <v>0</v>
      </c>
      <c r="AA115" s="298" t="n">
        <v>0</v>
      </c>
      <c r="AB115" s="298" t="n">
        <v>0</v>
      </c>
      <c r="AC115" s="298" t="n">
        <v>5081</v>
      </c>
      <c r="AD115" s="298" t="n">
        <v>7538</v>
      </c>
      <c r="AE115" s="298" t="n">
        <v>1654</v>
      </c>
      <c r="AF115" s="298" t="n">
        <v>79113</v>
      </c>
      <c r="AG115" s="297" t="n">
        <f aca="false">B115+SUM(F115:AF115)</f>
        <v>6051570</v>
      </c>
    </row>
    <row r="116" customFormat="false" ht="12" hidden="false" customHeight="false" outlineLevel="0" collapsed="false">
      <c r="A116" s="236" t="n">
        <v>2009</v>
      </c>
      <c r="B116" s="298" t="n">
        <v>2638438</v>
      </c>
      <c r="C116" s="298" t="n">
        <v>1765028</v>
      </c>
      <c r="D116" s="298" t="n">
        <v>714048</v>
      </c>
      <c r="E116" s="298" t="n">
        <v>159362</v>
      </c>
      <c r="F116" s="298" t="n">
        <v>2763358</v>
      </c>
      <c r="G116" s="298" t="n">
        <v>68231</v>
      </c>
      <c r="H116" s="298" t="n">
        <v>338</v>
      </c>
      <c r="I116" s="298" t="n">
        <v>745</v>
      </c>
      <c r="J116" s="298" t="n">
        <v>94180</v>
      </c>
      <c r="K116" s="298" t="n">
        <v>344967</v>
      </c>
      <c r="L116" s="298" t="n">
        <v>1155</v>
      </c>
      <c r="M116" s="298" t="n">
        <v>827</v>
      </c>
      <c r="N116" s="298" t="n">
        <v>14636</v>
      </c>
      <c r="O116" s="298" t="n">
        <v>0</v>
      </c>
      <c r="P116" s="298" t="n">
        <v>1721</v>
      </c>
      <c r="Q116" s="298" t="n">
        <v>499</v>
      </c>
      <c r="R116" s="298" t="n">
        <v>1058</v>
      </c>
      <c r="S116" s="298" t="n">
        <v>47876</v>
      </c>
      <c r="T116" s="298" t="n">
        <v>804</v>
      </c>
      <c r="U116" s="298" t="n">
        <v>52387</v>
      </c>
      <c r="V116" s="298" t="n">
        <v>5930</v>
      </c>
      <c r="W116" s="298" t="n">
        <v>7264</v>
      </c>
      <c r="X116" s="298" t="n">
        <v>17886</v>
      </c>
      <c r="Y116" s="298" t="n">
        <v>7813</v>
      </c>
      <c r="Z116" s="298" t="n">
        <v>0</v>
      </c>
      <c r="AA116" s="298" t="n">
        <v>19663</v>
      </c>
      <c r="AB116" s="298" t="n">
        <v>316</v>
      </c>
      <c r="AC116" s="298" t="n">
        <v>8864</v>
      </c>
      <c r="AD116" s="298" t="n">
        <v>61950</v>
      </c>
      <c r="AE116" s="298" t="n">
        <v>1900</v>
      </c>
      <c r="AF116" s="298" t="n">
        <v>46016</v>
      </c>
      <c r="AG116" s="297" t="n">
        <f aca="false">B116+SUM(F116:AF116)</f>
        <v>6208822</v>
      </c>
    </row>
    <row r="117" customFormat="false" ht="12" hidden="false" customHeight="false" outlineLevel="0" collapsed="false">
      <c r="A117" s="236" t="n">
        <v>2010</v>
      </c>
      <c r="B117" s="298" t="n">
        <v>2593710</v>
      </c>
      <c r="C117" s="298" t="n">
        <v>1849167</v>
      </c>
      <c r="D117" s="298" t="n">
        <v>493381</v>
      </c>
      <c r="E117" s="298" t="n">
        <v>251162</v>
      </c>
      <c r="F117" s="298" t="n">
        <v>2672983</v>
      </c>
      <c r="G117" s="298" t="n">
        <v>21776</v>
      </c>
      <c r="H117" s="298" t="n">
        <v>43854</v>
      </c>
      <c r="I117" s="298" t="n">
        <v>5125</v>
      </c>
      <c r="J117" s="298" t="n">
        <v>103691</v>
      </c>
      <c r="K117" s="298" t="n">
        <v>626745</v>
      </c>
      <c r="L117" s="298" t="n">
        <v>296</v>
      </c>
      <c r="M117" s="298" t="n">
        <v>2969</v>
      </c>
      <c r="N117" s="298" t="n">
        <v>28379</v>
      </c>
      <c r="O117" s="298" t="n">
        <v>0</v>
      </c>
      <c r="P117" s="298" t="n">
        <v>1527</v>
      </c>
      <c r="Q117" s="298" t="n">
        <v>0</v>
      </c>
      <c r="R117" s="298" t="n">
        <v>7199</v>
      </c>
      <c r="S117" s="298" t="n">
        <v>24344</v>
      </c>
      <c r="T117" s="298" t="n">
        <v>1486</v>
      </c>
      <c r="U117" s="298" t="n">
        <v>26822</v>
      </c>
      <c r="V117" s="298" t="n">
        <v>1284</v>
      </c>
      <c r="W117" s="298" t="n">
        <v>8538</v>
      </c>
      <c r="X117" s="298" t="n">
        <v>3050</v>
      </c>
      <c r="Y117" s="298" t="n">
        <v>19305</v>
      </c>
      <c r="Z117" s="298" t="n">
        <v>4380</v>
      </c>
      <c r="AA117" s="298" t="n">
        <v>0</v>
      </c>
      <c r="AB117" s="298" t="n">
        <v>1545</v>
      </c>
      <c r="AC117" s="298" t="n">
        <v>325</v>
      </c>
      <c r="AD117" s="298" t="n">
        <v>9361</v>
      </c>
      <c r="AE117" s="298" t="n">
        <v>5286</v>
      </c>
      <c r="AF117" s="298" t="n">
        <v>30360</v>
      </c>
      <c r="AG117" s="297" t="n">
        <f aca="false">B117+SUM(F117:AF117)</f>
        <v>6244340</v>
      </c>
    </row>
    <row r="118" customFormat="false" ht="12" hidden="false" customHeight="false" outlineLevel="0" collapsed="false">
      <c r="A118" s="236" t="n">
        <v>2011</v>
      </c>
      <c r="B118" s="298" t="n">
        <v>2801466</v>
      </c>
      <c r="C118" s="298" t="n">
        <v>1838646</v>
      </c>
      <c r="D118" s="298" t="n">
        <v>692226</v>
      </c>
      <c r="E118" s="298" t="n">
        <v>270594</v>
      </c>
      <c r="F118" s="298" t="n">
        <v>2831621</v>
      </c>
      <c r="G118" s="298" t="n">
        <v>56035</v>
      </c>
      <c r="H118" s="298" t="n">
        <v>1529</v>
      </c>
      <c r="I118" s="298" t="n">
        <v>6529</v>
      </c>
      <c r="J118" s="298" t="n">
        <v>111676</v>
      </c>
      <c r="K118" s="298" t="n">
        <v>415687</v>
      </c>
      <c r="L118" s="298" t="n">
        <v>986</v>
      </c>
      <c r="M118" s="298" t="n">
        <v>4127</v>
      </c>
      <c r="N118" s="298" t="n">
        <v>21276</v>
      </c>
      <c r="O118" s="298" t="n">
        <v>0</v>
      </c>
      <c r="P118" s="298" t="n">
        <v>4453</v>
      </c>
      <c r="Q118" s="298" t="n">
        <v>0</v>
      </c>
      <c r="R118" s="298" t="n">
        <v>2526</v>
      </c>
      <c r="S118" s="298" t="n">
        <v>5336</v>
      </c>
      <c r="T118" s="298" t="n">
        <v>2840</v>
      </c>
      <c r="U118" s="298" t="n">
        <v>47337</v>
      </c>
      <c r="V118" s="298" t="n">
        <v>1816</v>
      </c>
      <c r="W118" s="298" t="n">
        <v>744</v>
      </c>
      <c r="X118" s="298" t="n">
        <v>15779</v>
      </c>
      <c r="Y118" s="298" t="n">
        <v>5133</v>
      </c>
      <c r="Z118" s="298" t="n">
        <v>641</v>
      </c>
      <c r="AA118" s="298" t="n">
        <v>0</v>
      </c>
      <c r="AB118" s="298" t="n">
        <v>581</v>
      </c>
      <c r="AC118" s="298" t="n">
        <v>33351</v>
      </c>
      <c r="AD118" s="298" t="n">
        <v>48726</v>
      </c>
      <c r="AE118" s="298" t="n">
        <v>2046</v>
      </c>
      <c r="AF118" s="298" t="n">
        <v>39762</v>
      </c>
      <c r="AG118" s="297" t="n">
        <f aca="false">B118+SUM(F118:AF118)</f>
        <v>6462003</v>
      </c>
    </row>
    <row r="119" customFormat="false" ht="12" hidden="false" customHeight="false" outlineLevel="0" collapsed="false">
      <c r="A119" s="236" t="n">
        <v>2012</v>
      </c>
      <c r="B119" s="298" t="n">
        <v>2910750</v>
      </c>
      <c r="C119" s="298" t="n">
        <v>1877682</v>
      </c>
      <c r="D119" s="298" t="n">
        <v>755655</v>
      </c>
      <c r="E119" s="298" t="n">
        <v>277413</v>
      </c>
      <c r="F119" s="298" t="n">
        <v>2644694</v>
      </c>
      <c r="G119" s="298" t="n">
        <v>21768</v>
      </c>
      <c r="H119" s="298" t="n">
        <v>12028</v>
      </c>
      <c r="I119" s="298" t="n">
        <v>16530</v>
      </c>
      <c r="J119" s="298" t="n">
        <v>46769</v>
      </c>
      <c r="K119" s="298" t="n">
        <v>503138</v>
      </c>
      <c r="L119" s="298" t="n">
        <v>0</v>
      </c>
      <c r="M119" s="298" t="n">
        <v>1546</v>
      </c>
      <c r="N119" s="298" t="n">
        <v>38269</v>
      </c>
      <c r="O119" s="298" t="n">
        <v>575</v>
      </c>
      <c r="P119" s="298" t="n">
        <v>967</v>
      </c>
      <c r="Q119" s="298" t="n">
        <v>1568</v>
      </c>
      <c r="R119" s="298" t="n">
        <v>11225</v>
      </c>
      <c r="S119" s="298" t="n">
        <v>347</v>
      </c>
      <c r="T119" s="298" t="n">
        <v>2343</v>
      </c>
      <c r="U119" s="298" t="n">
        <v>18359</v>
      </c>
      <c r="V119" s="298" t="n">
        <v>1107</v>
      </c>
      <c r="W119" s="298" t="n">
        <v>46562</v>
      </c>
      <c r="X119" s="298" t="n">
        <v>3452</v>
      </c>
      <c r="Y119" s="298" t="n">
        <v>6581</v>
      </c>
      <c r="Z119" s="298" t="n">
        <v>13857</v>
      </c>
      <c r="AA119" s="298" t="n">
        <v>0</v>
      </c>
      <c r="AB119" s="298" t="n">
        <v>1788</v>
      </c>
      <c r="AC119" s="298" t="n">
        <v>5857</v>
      </c>
      <c r="AD119" s="298" t="n">
        <v>39062</v>
      </c>
      <c r="AE119" s="298" t="n">
        <v>7582</v>
      </c>
      <c r="AF119" s="298" t="n">
        <v>114115</v>
      </c>
      <c r="AG119" s="297" t="n">
        <f aca="false">B119+SUM(F119:AF119)</f>
        <v>6470839</v>
      </c>
    </row>
    <row r="120" customFormat="false" ht="12" hidden="false" customHeight="false" outlineLevel="0" collapsed="false">
      <c r="A120" s="236" t="n">
        <v>2013</v>
      </c>
      <c r="B120" s="298" t="n">
        <v>2728810</v>
      </c>
      <c r="C120" s="298" t="n">
        <v>1779665</v>
      </c>
      <c r="D120" s="298" t="n">
        <v>751446</v>
      </c>
      <c r="E120" s="298" t="n">
        <v>197698</v>
      </c>
      <c r="F120" s="298" t="n">
        <v>3087949</v>
      </c>
      <c r="G120" s="298" t="n">
        <v>64887</v>
      </c>
      <c r="H120" s="298" t="n">
        <v>22407</v>
      </c>
      <c r="I120" s="298" t="n">
        <v>37757</v>
      </c>
      <c r="J120" s="298" t="n">
        <v>76259</v>
      </c>
      <c r="K120" s="298" t="n">
        <v>274604</v>
      </c>
      <c r="L120" s="298" t="n">
        <v>8898</v>
      </c>
      <c r="M120" s="298" t="n">
        <v>659</v>
      </c>
      <c r="N120" s="298" t="n">
        <v>8424</v>
      </c>
      <c r="O120" s="298" t="n">
        <v>1738</v>
      </c>
      <c r="P120" s="298" t="n">
        <v>0</v>
      </c>
      <c r="Q120" s="298" t="n">
        <v>46</v>
      </c>
      <c r="R120" s="298" t="n">
        <v>414</v>
      </c>
      <c r="S120" s="298" t="n">
        <v>2881</v>
      </c>
      <c r="T120" s="298" t="n">
        <v>6544</v>
      </c>
      <c r="U120" s="298" t="n">
        <v>47772</v>
      </c>
      <c r="V120" s="298" t="n">
        <v>773</v>
      </c>
      <c r="W120" s="298" t="n">
        <v>61933</v>
      </c>
      <c r="X120" s="298" t="n">
        <v>21830</v>
      </c>
      <c r="Y120" s="298" t="n">
        <v>21895</v>
      </c>
      <c r="Z120" s="298" t="n">
        <v>0</v>
      </c>
      <c r="AA120" s="298" t="n">
        <v>0</v>
      </c>
      <c r="AB120" s="298" t="n">
        <v>798</v>
      </c>
      <c r="AC120" s="298" t="n">
        <v>0</v>
      </c>
      <c r="AD120" s="298" t="n">
        <v>25832</v>
      </c>
      <c r="AE120" s="298" t="n">
        <v>3146</v>
      </c>
      <c r="AF120" s="298" t="n">
        <v>107476</v>
      </c>
      <c r="AG120" s="297" t="n">
        <f aca="false">B120+SUM(F120:AF120)</f>
        <v>6613732</v>
      </c>
    </row>
    <row r="121" customFormat="false" ht="12" hidden="false" customHeight="false" outlineLevel="0" collapsed="false">
      <c r="A121" s="236" t="n">
        <v>2014</v>
      </c>
      <c r="B121" s="298" t="n">
        <v>3268837</v>
      </c>
      <c r="C121" s="298" t="n">
        <v>2270380</v>
      </c>
      <c r="D121" s="298" t="n">
        <v>764249</v>
      </c>
      <c r="E121" s="298" t="n">
        <v>234207</v>
      </c>
      <c r="F121" s="298" t="n">
        <v>2959015</v>
      </c>
      <c r="G121" s="298" t="n">
        <v>80827</v>
      </c>
      <c r="H121" s="298" t="n">
        <v>6640</v>
      </c>
      <c r="I121" s="298" t="n">
        <v>15188</v>
      </c>
      <c r="J121" s="298" t="n">
        <v>18174</v>
      </c>
      <c r="K121" s="298" t="n">
        <v>296434</v>
      </c>
      <c r="L121" s="298" t="n">
        <v>0</v>
      </c>
      <c r="M121" s="298" t="n">
        <v>1166</v>
      </c>
      <c r="N121" s="298" t="n">
        <v>13814</v>
      </c>
      <c r="O121" s="298" t="n">
        <v>101</v>
      </c>
      <c r="P121" s="298" t="n">
        <v>21729</v>
      </c>
      <c r="Q121" s="298" t="n">
        <v>0</v>
      </c>
      <c r="R121" s="298" t="n">
        <v>8724</v>
      </c>
      <c r="S121" s="298" t="n">
        <v>16570</v>
      </c>
      <c r="T121" s="298" t="n">
        <v>9033</v>
      </c>
      <c r="U121" s="298" t="n">
        <v>19977</v>
      </c>
      <c r="V121" s="298" t="n">
        <v>15835</v>
      </c>
      <c r="W121" s="298" t="n">
        <v>35363</v>
      </c>
      <c r="X121" s="298" t="n">
        <v>17948</v>
      </c>
      <c r="Y121" s="298" t="n">
        <v>4512</v>
      </c>
      <c r="Z121" s="298" t="n">
        <v>0</v>
      </c>
      <c r="AA121" s="298" t="n">
        <v>0</v>
      </c>
      <c r="AB121" s="298" t="n">
        <v>3609</v>
      </c>
      <c r="AC121" s="298" t="n">
        <v>115</v>
      </c>
      <c r="AD121" s="298" t="n">
        <v>48580</v>
      </c>
      <c r="AE121" s="298" t="n">
        <v>4638</v>
      </c>
      <c r="AF121" s="298" t="n">
        <v>116126</v>
      </c>
      <c r="AG121" s="297" t="n">
        <f aca="false">B121+SUM(F121:AF121)</f>
        <v>6982955</v>
      </c>
    </row>
    <row r="122" customFormat="false" ht="12" hidden="false" customHeight="false" outlineLevel="0" collapsed="false">
      <c r="A122" s="236" t="n">
        <v>2015</v>
      </c>
      <c r="B122" s="298" t="n">
        <v>2897233</v>
      </c>
      <c r="C122" s="298" t="n">
        <v>1959194</v>
      </c>
      <c r="D122" s="298" t="n">
        <v>667019</v>
      </c>
      <c r="E122" s="298" t="n">
        <v>271020</v>
      </c>
      <c r="F122" s="298" t="n">
        <v>3118767</v>
      </c>
      <c r="G122" s="298" t="n">
        <v>97840</v>
      </c>
      <c r="H122" s="298" t="n">
        <v>766</v>
      </c>
      <c r="I122" s="298" t="n">
        <v>6845</v>
      </c>
      <c r="J122" s="298" t="n">
        <v>30986</v>
      </c>
      <c r="K122" s="298" t="n">
        <v>545093</v>
      </c>
      <c r="L122" s="298" t="n">
        <v>0</v>
      </c>
      <c r="M122" s="298" t="n">
        <v>1102</v>
      </c>
      <c r="N122" s="298" t="n">
        <v>19637</v>
      </c>
      <c r="O122" s="298" t="n">
        <v>3702</v>
      </c>
      <c r="P122" s="298" t="n">
        <v>0</v>
      </c>
      <c r="Q122" s="298" t="n">
        <v>1394</v>
      </c>
      <c r="R122" s="298" t="n">
        <v>6450</v>
      </c>
      <c r="S122" s="298" t="n">
        <v>2043</v>
      </c>
      <c r="T122" s="298" t="n">
        <v>2701</v>
      </c>
      <c r="U122" s="298" t="n">
        <v>90239</v>
      </c>
      <c r="V122" s="298" t="n">
        <v>13125</v>
      </c>
      <c r="W122" s="298" t="n">
        <v>17338</v>
      </c>
      <c r="X122" s="298" t="n">
        <v>5977</v>
      </c>
      <c r="Y122" s="298" t="n">
        <v>5941</v>
      </c>
      <c r="Z122" s="298" t="n">
        <v>0</v>
      </c>
      <c r="AA122" s="298" t="n">
        <v>0</v>
      </c>
      <c r="AB122" s="298" t="n">
        <v>7660</v>
      </c>
      <c r="AC122" s="298" t="n">
        <v>27691</v>
      </c>
      <c r="AD122" s="298" t="n">
        <v>51617</v>
      </c>
      <c r="AE122" s="298" t="n">
        <v>0</v>
      </c>
      <c r="AF122" s="298" t="n">
        <v>91597</v>
      </c>
      <c r="AG122" s="297" t="n">
        <f aca="false">B122+SUM(F122:AF122)</f>
        <v>7045744</v>
      </c>
    </row>
    <row r="123" customFormat="false" ht="12" hidden="false" customHeight="false" outlineLevel="0" collapsed="false">
      <c r="A123" s="236" t="n">
        <v>2016</v>
      </c>
      <c r="B123" s="298" t="n">
        <v>3020802</v>
      </c>
      <c r="C123" s="298" t="n">
        <v>1822385</v>
      </c>
      <c r="D123" s="298" t="n">
        <v>855427</v>
      </c>
      <c r="E123" s="298" t="n">
        <v>342990</v>
      </c>
      <c r="F123" s="298" t="n">
        <v>3430323</v>
      </c>
      <c r="G123" s="298" t="n">
        <v>96981</v>
      </c>
      <c r="H123" s="298" t="n">
        <v>28459</v>
      </c>
      <c r="I123" s="298" t="n">
        <v>26570</v>
      </c>
      <c r="J123" s="298" t="n">
        <v>80470</v>
      </c>
      <c r="K123" s="298" t="n">
        <v>429010</v>
      </c>
      <c r="L123" s="298" t="n">
        <v>32</v>
      </c>
      <c r="M123" s="298" t="n">
        <v>6588</v>
      </c>
      <c r="N123" s="298" t="n">
        <v>8954</v>
      </c>
      <c r="O123" s="298" t="n">
        <v>974</v>
      </c>
      <c r="P123" s="298" t="n">
        <v>0</v>
      </c>
      <c r="Q123" s="298" t="n">
        <v>681</v>
      </c>
      <c r="R123" s="298" t="n">
        <v>2512</v>
      </c>
      <c r="S123" s="298" t="n">
        <v>1626</v>
      </c>
      <c r="T123" s="298" t="n">
        <v>661</v>
      </c>
      <c r="U123" s="298" t="n">
        <v>3314</v>
      </c>
      <c r="V123" s="298" t="n">
        <v>15956</v>
      </c>
      <c r="W123" s="298" t="n">
        <v>33996</v>
      </c>
      <c r="X123" s="298" t="n">
        <v>3777</v>
      </c>
      <c r="Y123" s="298" t="n">
        <v>31583</v>
      </c>
      <c r="Z123" s="298" t="n">
        <v>782</v>
      </c>
      <c r="AA123" s="298" t="n">
        <v>0</v>
      </c>
      <c r="AB123" s="298" t="n">
        <v>14830</v>
      </c>
      <c r="AC123" s="298" t="n">
        <v>4663</v>
      </c>
      <c r="AD123" s="298" t="n">
        <v>15552</v>
      </c>
      <c r="AE123" s="298" t="n">
        <v>2324</v>
      </c>
      <c r="AF123" s="298" t="n">
        <v>70792</v>
      </c>
      <c r="AG123" s="297" t="n">
        <f aca="false">B123+SUM(F123:AF123)</f>
        <v>7332212</v>
      </c>
    </row>
    <row r="124" customFormat="false" ht="12" hidden="false" customHeight="false" outlineLevel="0" collapsed="false">
      <c r="A124" s="236" t="n">
        <v>2017</v>
      </c>
      <c r="B124" s="298" t="n">
        <v>3389053</v>
      </c>
      <c r="C124" s="298" t="n">
        <v>2505034</v>
      </c>
      <c r="D124" s="298" t="n">
        <v>717879</v>
      </c>
      <c r="E124" s="298" t="n">
        <v>166140</v>
      </c>
      <c r="F124" s="298" t="n">
        <v>2951168</v>
      </c>
      <c r="G124" s="298" t="n">
        <v>20470</v>
      </c>
      <c r="H124" s="298" t="n">
        <v>35542</v>
      </c>
      <c r="I124" s="298" t="n">
        <v>10801</v>
      </c>
      <c r="J124" s="298" t="n">
        <v>58483</v>
      </c>
      <c r="K124" s="298" t="n">
        <v>722497</v>
      </c>
      <c r="L124" s="298" t="n">
        <v>736</v>
      </c>
      <c r="M124" s="298" t="n">
        <v>5583</v>
      </c>
      <c r="N124" s="298" t="n">
        <v>13407</v>
      </c>
      <c r="O124" s="298" t="n">
        <v>3108</v>
      </c>
      <c r="P124" s="298" t="n">
        <v>4610</v>
      </c>
      <c r="Q124" s="298" t="n">
        <v>263</v>
      </c>
      <c r="R124" s="298" t="n">
        <v>1226</v>
      </c>
      <c r="S124" s="298" t="n">
        <v>27815</v>
      </c>
      <c r="T124" s="298" t="n">
        <v>3870</v>
      </c>
      <c r="U124" s="298" t="n">
        <v>55194</v>
      </c>
      <c r="V124" s="298" t="n">
        <v>210</v>
      </c>
      <c r="W124" s="298" t="n">
        <v>9383</v>
      </c>
      <c r="X124" s="298" t="n">
        <v>1675</v>
      </c>
      <c r="Y124" s="298" t="n">
        <v>44104</v>
      </c>
      <c r="Z124" s="298" t="n">
        <v>560</v>
      </c>
      <c r="AA124" s="298" t="n">
        <v>353</v>
      </c>
      <c r="AB124" s="298" t="n">
        <v>1795</v>
      </c>
      <c r="AC124" s="298" t="n">
        <v>7043</v>
      </c>
      <c r="AD124" s="298" t="n">
        <v>51277</v>
      </c>
      <c r="AE124" s="298" t="n">
        <v>7658</v>
      </c>
      <c r="AF124" s="298" t="n">
        <v>83629</v>
      </c>
      <c r="AG124" s="297" t="n">
        <f aca="false">B124+SUM(F124:AF124)</f>
        <v>7511513</v>
      </c>
    </row>
    <row r="125" customFormat="false" ht="12" hidden="false" customHeight="false" outlineLevel="0" collapsed="false">
      <c r="A125" s="236" t="n">
        <v>2018</v>
      </c>
      <c r="B125" s="298" t="n">
        <v>3343818</v>
      </c>
      <c r="C125" s="298" t="n">
        <v>2589051</v>
      </c>
      <c r="D125" s="298" t="n">
        <v>462988</v>
      </c>
      <c r="E125" s="298" t="n">
        <v>291779</v>
      </c>
      <c r="F125" s="298" t="n">
        <v>3014445</v>
      </c>
      <c r="G125" s="298" t="n">
        <v>95823</v>
      </c>
      <c r="H125" s="298" t="n">
        <v>22944</v>
      </c>
      <c r="I125" s="298" t="n">
        <v>33078</v>
      </c>
      <c r="J125" s="298" t="n">
        <v>87242</v>
      </c>
      <c r="K125" s="298" t="n">
        <v>745418</v>
      </c>
      <c r="L125" s="298" t="n">
        <v>64</v>
      </c>
      <c r="M125" s="298" t="n">
        <v>9400</v>
      </c>
      <c r="N125" s="298" t="n">
        <v>30617</v>
      </c>
      <c r="O125" s="298" t="n">
        <v>2744</v>
      </c>
      <c r="P125" s="298" t="n">
        <v>550</v>
      </c>
      <c r="Q125" s="298" t="n">
        <v>0</v>
      </c>
      <c r="R125" s="298" t="n">
        <v>17240</v>
      </c>
      <c r="S125" s="298" t="n">
        <v>3096</v>
      </c>
      <c r="T125" s="298" t="n">
        <v>5566</v>
      </c>
      <c r="U125" s="298" t="n">
        <v>10129</v>
      </c>
      <c r="V125" s="298" t="n">
        <v>484</v>
      </c>
      <c r="W125" s="298" t="n">
        <v>16853</v>
      </c>
      <c r="X125" s="298" t="n">
        <v>24120</v>
      </c>
      <c r="Y125" s="298" t="n">
        <v>18115</v>
      </c>
      <c r="Z125" s="298" t="n">
        <v>3115</v>
      </c>
      <c r="AA125" s="298" t="n">
        <v>0</v>
      </c>
      <c r="AB125" s="298" t="n">
        <v>3378</v>
      </c>
      <c r="AC125" s="298" t="n">
        <v>19189</v>
      </c>
      <c r="AD125" s="298" t="n">
        <v>63710</v>
      </c>
      <c r="AE125" s="298" t="n">
        <v>772</v>
      </c>
      <c r="AF125" s="298" t="n">
        <v>88662</v>
      </c>
      <c r="AG125" s="297" t="n">
        <f aca="false">B125+SUM(F125:AF125)</f>
        <v>7660572</v>
      </c>
    </row>
    <row r="126" customFormat="false" ht="12" hidden="false" customHeight="false" outlineLevel="0" collapsed="false">
      <c r="A126" s="236" t="n">
        <v>2019</v>
      </c>
      <c r="B126" s="298" t="n">
        <v>3372796</v>
      </c>
      <c r="C126" s="298" t="n">
        <v>2496368</v>
      </c>
      <c r="D126" s="298" t="n">
        <v>639373</v>
      </c>
      <c r="E126" s="298" t="n">
        <v>237056</v>
      </c>
      <c r="F126" s="298" t="n">
        <v>3485862</v>
      </c>
      <c r="G126" s="298" t="n">
        <v>78577</v>
      </c>
      <c r="H126" s="298" t="n">
        <v>51427</v>
      </c>
      <c r="I126" s="298" t="n">
        <v>8849</v>
      </c>
      <c r="J126" s="298" t="n">
        <v>65737</v>
      </c>
      <c r="K126" s="298" t="n">
        <v>442829</v>
      </c>
      <c r="L126" s="298" t="n">
        <v>0</v>
      </c>
      <c r="M126" s="298" t="n">
        <v>30965</v>
      </c>
      <c r="N126" s="298" t="n">
        <v>18073</v>
      </c>
      <c r="O126" s="298" t="n">
        <v>2545</v>
      </c>
      <c r="P126" s="298" t="n">
        <v>1062</v>
      </c>
      <c r="Q126" s="298" t="n">
        <v>0</v>
      </c>
      <c r="R126" s="298" t="n">
        <v>16295</v>
      </c>
      <c r="S126" s="298" t="n">
        <v>14346</v>
      </c>
      <c r="T126" s="298" t="n">
        <v>14074</v>
      </c>
      <c r="U126" s="298" t="n">
        <v>614</v>
      </c>
      <c r="V126" s="298" t="n">
        <v>9275</v>
      </c>
      <c r="W126" s="298" t="n">
        <v>55548</v>
      </c>
      <c r="X126" s="298" t="n">
        <v>8958</v>
      </c>
      <c r="Y126" s="298" t="n">
        <v>64607</v>
      </c>
      <c r="Z126" s="298" t="n">
        <v>410</v>
      </c>
      <c r="AA126" s="298" t="n">
        <v>0</v>
      </c>
      <c r="AB126" s="298" t="n">
        <v>3722</v>
      </c>
      <c r="AC126" s="298" t="n">
        <v>1022</v>
      </c>
      <c r="AD126" s="298" t="n">
        <v>66615</v>
      </c>
      <c r="AE126" s="298" t="n">
        <v>2508</v>
      </c>
      <c r="AF126" s="298" t="n">
        <v>57449</v>
      </c>
      <c r="AG126" s="297" t="n">
        <f aca="false">B126+SUM(F126:AF126)</f>
        <v>7874165</v>
      </c>
    </row>
    <row r="127" customFormat="false" ht="12" hidden="false" customHeight="false" outlineLevel="0" collapsed="false">
      <c r="A127" s="236" t="n">
        <v>2020</v>
      </c>
      <c r="B127" s="298" t="n">
        <v>1954203</v>
      </c>
      <c r="C127" s="298" t="n">
        <v>1375090</v>
      </c>
      <c r="D127" s="298" t="n">
        <v>409423</v>
      </c>
      <c r="E127" s="298" t="n">
        <v>169690</v>
      </c>
      <c r="F127" s="298" t="n">
        <v>1122594</v>
      </c>
      <c r="G127" s="298" t="n">
        <v>34275</v>
      </c>
      <c r="H127" s="298" t="n">
        <v>610</v>
      </c>
      <c r="I127" s="298" t="n">
        <v>59173</v>
      </c>
      <c r="J127" s="298" t="n">
        <v>12596</v>
      </c>
      <c r="K127" s="298" t="n">
        <v>206385</v>
      </c>
      <c r="L127" s="298" t="n">
        <v>122</v>
      </c>
      <c r="M127" s="298" t="n">
        <v>2475</v>
      </c>
      <c r="N127" s="298" t="n">
        <v>10024</v>
      </c>
      <c r="O127" s="298" t="n">
        <v>88</v>
      </c>
      <c r="P127" s="298" t="n">
        <v>30574</v>
      </c>
      <c r="Q127" s="298" t="n">
        <v>0</v>
      </c>
      <c r="R127" s="298" t="n">
        <v>2827</v>
      </c>
      <c r="S127" s="298" t="n">
        <v>0</v>
      </c>
      <c r="T127" s="298" t="n">
        <v>787</v>
      </c>
      <c r="U127" s="298" t="n">
        <v>15994</v>
      </c>
      <c r="V127" s="298" t="n">
        <v>349</v>
      </c>
      <c r="W127" s="298" t="n">
        <v>17158</v>
      </c>
      <c r="X127" s="298" t="n">
        <v>27197</v>
      </c>
      <c r="Y127" s="298" t="n">
        <v>67594</v>
      </c>
      <c r="Z127" s="298" t="n">
        <v>0</v>
      </c>
      <c r="AA127" s="298" t="n">
        <v>0</v>
      </c>
      <c r="AB127" s="298" t="n">
        <v>855</v>
      </c>
      <c r="AC127" s="298" t="n">
        <v>0</v>
      </c>
      <c r="AD127" s="298" t="n">
        <v>37647</v>
      </c>
      <c r="AE127" s="298" t="n">
        <v>1614</v>
      </c>
      <c r="AF127" s="298" t="n">
        <v>37897</v>
      </c>
      <c r="AG127" s="297" t="n">
        <f aca="false">B127+SUM(F127:AF127)</f>
        <v>3643038</v>
      </c>
    </row>
    <row r="128" customFormat="false" ht="12" hidden="false" customHeight="false" outlineLevel="0" collapsed="false">
      <c r="A128" s="236" t="n">
        <v>2021</v>
      </c>
      <c r="B128" s="298" t="n">
        <v>2285673</v>
      </c>
      <c r="C128" s="298" t="n">
        <v>1700847</v>
      </c>
      <c r="D128" s="298" t="n">
        <v>458152</v>
      </c>
      <c r="E128" s="298" t="n">
        <v>126674</v>
      </c>
      <c r="F128" s="298" t="n">
        <v>1711269</v>
      </c>
      <c r="G128" s="298" t="n">
        <v>60288</v>
      </c>
      <c r="H128" s="298" t="n">
        <v>2122</v>
      </c>
      <c r="I128" s="298" t="n">
        <v>2305</v>
      </c>
      <c r="J128" s="298" t="n">
        <v>37958</v>
      </c>
      <c r="K128" s="298" t="n">
        <v>378776</v>
      </c>
      <c r="L128" s="298" t="n">
        <v>258</v>
      </c>
      <c r="M128" s="298" t="n">
        <v>9645</v>
      </c>
      <c r="N128" s="298" t="n">
        <v>7073</v>
      </c>
      <c r="O128" s="298" t="n">
        <v>23172</v>
      </c>
      <c r="P128" s="298" t="n">
        <v>1054</v>
      </c>
      <c r="Q128" s="298" t="n">
        <v>3768</v>
      </c>
      <c r="R128" s="298" t="n">
        <v>2772</v>
      </c>
      <c r="S128" s="298" t="n">
        <v>7833</v>
      </c>
      <c r="T128" s="298" t="n">
        <v>3190</v>
      </c>
      <c r="U128" s="298" t="n">
        <v>4053</v>
      </c>
      <c r="V128" s="298" t="n">
        <v>2007</v>
      </c>
      <c r="W128" s="298" t="n">
        <v>4033</v>
      </c>
      <c r="X128" s="298" t="n">
        <v>5489</v>
      </c>
      <c r="Y128" s="298" t="n">
        <v>0</v>
      </c>
      <c r="Z128" s="298" t="n">
        <v>1169</v>
      </c>
      <c r="AA128" s="298" t="n">
        <v>0</v>
      </c>
      <c r="AB128" s="298" t="n">
        <v>611</v>
      </c>
      <c r="AC128" s="298" t="n">
        <v>16098</v>
      </c>
      <c r="AD128" s="298" t="n">
        <v>73294</v>
      </c>
      <c r="AE128" s="298" t="n">
        <v>1812</v>
      </c>
      <c r="AF128" s="298" t="n">
        <v>30413</v>
      </c>
      <c r="AG128" s="297" t="n">
        <f aca="false">B128+SUM(F128:AF128)</f>
        <v>4676135</v>
      </c>
    </row>
    <row r="129" customFormat="false" ht="12" hidden="false" customHeight="false" outlineLevel="0" collapsed="false">
      <c r="A129" s="236" t="n">
        <v>2022</v>
      </c>
      <c r="B129" s="298" t="n">
        <v>4062154</v>
      </c>
      <c r="C129" s="298" t="n">
        <v>3124846</v>
      </c>
      <c r="D129" s="298" t="n">
        <v>577083</v>
      </c>
      <c r="E129" s="298" t="n">
        <v>360225</v>
      </c>
      <c r="F129" s="298" t="n">
        <v>2139606</v>
      </c>
      <c r="G129" s="298" t="n">
        <v>78286</v>
      </c>
      <c r="H129" s="298" t="n">
        <v>5842</v>
      </c>
      <c r="I129" s="298" t="n">
        <v>10140</v>
      </c>
      <c r="J129" s="298" t="n">
        <v>78599</v>
      </c>
      <c r="K129" s="298" t="n">
        <v>600558</v>
      </c>
      <c r="L129" s="298" t="n">
        <v>20059</v>
      </c>
      <c r="M129" s="298" t="n">
        <v>3734</v>
      </c>
      <c r="N129" s="298" t="n">
        <v>19124</v>
      </c>
      <c r="O129" s="298" t="n">
        <v>974</v>
      </c>
      <c r="P129" s="298" t="n">
        <v>12595</v>
      </c>
      <c r="Q129" s="298" t="n">
        <v>0</v>
      </c>
      <c r="R129" s="298" t="n">
        <v>10794</v>
      </c>
      <c r="S129" s="298" t="n">
        <v>3025</v>
      </c>
      <c r="T129" s="298" t="n">
        <v>1602</v>
      </c>
      <c r="U129" s="298" t="n">
        <v>112493</v>
      </c>
      <c r="V129" s="298" t="n">
        <v>1031</v>
      </c>
      <c r="W129" s="298" t="n">
        <v>45873</v>
      </c>
      <c r="X129" s="298" t="n">
        <v>13437</v>
      </c>
      <c r="Y129" s="298" t="n">
        <v>31494</v>
      </c>
      <c r="Z129" s="298" t="n">
        <v>0</v>
      </c>
      <c r="AA129" s="298" t="n">
        <v>0</v>
      </c>
      <c r="AB129" s="298" t="n">
        <v>1396</v>
      </c>
      <c r="AC129" s="298" t="n">
        <v>21213</v>
      </c>
      <c r="AD129" s="298" t="n">
        <v>212676</v>
      </c>
      <c r="AE129" s="298" t="n">
        <v>22527</v>
      </c>
      <c r="AF129" s="298" t="n">
        <v>35884</v>
      </c>
      <c r="AG129" s="297" t="n">
        <f aca="false">B129+SUM(F129:AF129)</f>
        <v>7545116</v>
      </c>
    </row>
    <row r="130" customFormat="false" ht="12" hidden="false" customHeight="false" outlineLevel="0" collapsed="false">
      <c r="A130" s="236" t="n">
        <v>2023</v>
      </c>
      <c r="B130" s="298" t="n">
        <v>3820699</v>
      </c>
      <c r="C130" s="298" t="n">
        <v>2795553</v>
      </c>
      <c r="D130" s="298" t="n">
        <v>802281</v>
      </c>
      <c r="E130" s="298" t="n">
        <v>222865</v>
      </c>
      <c r="F130" s="298" t="n">
        <v>2539787</v>
      </c>
      <c r="G130" s="298" t="n">
        <v>65451</v>
      </c>
      <c r="H130" s="298" t="n">
        <v>4718</v>
      </c>
      <c r="I130" s="298" t="n">
        <v>0</v>
      </c>
      <c r="J130" s="298" t="n">
        <v>70079</v>
      </c>
      <c r="K130" s="298" t="n">
        <v>613222</v>
      </c>
      <c r="L130" s="298" t="n">
        <v>428</v>
      </c>
      <c r="M130" s="298" t="n">
        <v>50811</v>
      </c>
      <c r="N130" s="298" t="n">
        <v>12847</v>
      </c>
      <c r="O130" s="298" t="n">
        <v>4711</v>
      </c>
      <c r="P130" s="298" t="n">
        <v>2040</v>
      </c>
      <c r="Q130" s="298" t="n">
        <v>8108</v>
      </c>
      <c r="R130" s="298" t="n">
        <v>7571</v>
      </c>
      <c r="S130" s="298" t="n">
        <v>11033</v>
      </c>
      <c r="T130" s="298" t="n">
        <v>9010</v>
      </c>
      <c r="U130" s="298" t="n">
        <v>39417</v>
      </c>
      <c r="V130" s="298" t="n">
        <v>5516</v>
      </c>
      <c r="W130" s="298" t="n">
        <v>27971</v>
      </c>
      <c r="X130" s="298" t="n">
        <v>80189</v>
      </c>
      <c r="Y130" s="298" t="n">
        <v>12405</v>
      </c>
      <c r="Z130" s="298" t="n">
        <v>0</v>
      </c>
      <c r="AA130" s="298" t="n">
        <v>0</v>
      </c>
      <c r="AB130" s="298" t="n">
        <v>7089</v>
      </c>
      <c r="AC130" s="298" t="n">
        <v>4367</v>
      </c>
      <c r="AD130" s="298" t="n">
        <v>163557</v>
      </c>
      <c r="AE130" s="298" t="n">
        <v>8463</v>
      </c>
      <c r="AF130" s="298" t="n">
        <v>12520</v>
      </c>
      <c r="AG130" s="297" t="n">
        <f aca="false">B130+SUM(F130:AF130)</f>
        <v>7582009</v>
      </c>
    </row>
    <row r="131" s="193" customFormat="true" ht="12" hidden="false" customHeight="false" outlineLevel="0" collapsed="false">
      <c r="A131" s="322" t="s">
        <v>212</v>
      </c>
      <c r="B131" s="336"/>
      <c r="C131" s="336"/>
      <c r="D131" s="336"/>
      <c r="E131" s="336"/>
      <c r="F131" s="336"/>
      <c r="G131" s="336"/>
      <c r="H131" s="336"/>
      <c r="I131" s="337"/>
    </row>
    <row r="132" customFormat="false" ht="12" hidden="false" customHeight="false" outlineLevel="0" collapsed="false">
      <c r="A132" s="152"/>
      <c r="B132" s="338"/>
      <c r="C132" s="339"/>
      <c r="D132" s="339"/>
      <c r="E132" s="339"/>
      <c r="F132" s="338"/>
      <c r="G132" s="338"/>
      <c r="H132" s="338"/>
      <c r="I132" s="338"/>
      <c r="J132" s="338"/>
      <c r="K132" s="338"/>
      <c r="L132" s="338"/>
      <c r="M132" s="338"/>
      <c r="N132" s="338"/>
      <c r="O132" s="338"/>
      <c r="P132" s="338"/>
      <c r="Q132" s="338"/>
      <c r="R132" s="338"/>
      <c r="S132" s="338"/>
      <c r="T132" s="338"/>
      <c r="U132" s="338"/>
      <c r="V132" s="338"/>
      <c r="W132" s="338"/>
      <c r="X132" s="338"/>
      <c r="Y132" s="338"/>
      <c r="Z132" s="338"/>
      <c r="AA132" s="338"/>
      <c r="AB132" s="338"/>
      <c r="AC132" s="338"/>
      <c r="AD132" s="338"/>
      <c r="AE132" s="338"/>
      <c r="AF132" s="338"/>
      <c r="AG132" s="340"/>
    </row>
  </sheetData>
  <hyperlinks>
    <hyperlink ref="A2" location="Sommaire!A1" display="Retour au menu &quot;Fréquentation et films dans les salles de cinéma&quot;"/>
  </hyperlinks>
  <printOptions headings="false" gridLines="false" gridLinesSet="true" horizontalCentered="false" verticalCentered="false"/>
  <pageMargins left="0.590277777777778" right="0.590277777777778" top="0.590277777777778" bottom="0.59027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&amp;RFréquentation et films dans les salles de cinéma</oddFooter>
  </headerFooter>
  <rowBreaks count="1" manualBreakCount="1">
    <brk id="69" man="true" max="16383" min="0"/>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 zeroHeight="false" outlineLevelRow="0" outlineLevelCol="0"/>
  <cols>
    <col collapsed="false" customWidth="true" hidden="false" outlineLevel="0" max="1" min="1" style="269" width="14.43"/>
    <col collapsed="false" customWidth="true" hidden="false" outlineLevel="0" max="7" min="2" style="299" width="10.86"/>
    <col collapsed="false" customWidth="true" hidden="false" outlineLevel="0" max="8" min="8" style="299" width="8.57"/>
    <col collapsed="false" customWidth="true" hidden="false" outlineLevel="0" max="9" min="9" style="299" width="7.86"/>
    <col collapsed="false" customWidth="false" hidden="false" outlineLevel="0" max="16384" min="10" style="269" width="11.43"/>
  </cols>
  <sheetData>
    <row r="1" s="194" customFormat="true" ht="12.75" hidden="false" customHeight="false" outlineLevel="0" collapsed="false">
      <c r="B1" s="196"/>
      <c r="C1" s="196"/>
      <c r="D1" s="196"/>
      <c r="E1" s="196"/>
      <c r="F1" s="196"/>
      <c r="G1" s="196"/>
      <c r="H1" s="196"/>
      <c r="I1" s="196"/>
    </row>
    <row r="2" s="200" customFormat="true" ht="12.75" hidden="false" customHeight="false" outlineLevel="0" collapsed="false">
      <c r="A2" s="197" t="s">
        <v>26</v>
      </c>
      <c r="B2" s="199"/>
      <c r="C2" s="199"/>
      <c r="D2" s="199"/>
      <c r="E2" s="199"/>
      <c r="F2" s="199"/>
      <c r="G2" s="199"/>
      <c r="H2" s="199"/>
      <c r="I2" s="199"/>
    </row>
    <row r="3" s="194" customFormat="true" ht="12.75" hidden="false" customHeight="false" outlineLevel="0" collapsed="false">
      <c r="B3" s="196"/>
      <c r="C3" s="196"/>
      <c r="D3" s="196"/>
      <c r="E3" s="196"/>
      <c r="F3" s="196"/>
      <c r="G3" s="196"/>
      <c r="H3" s="196"/>
      <c r="I3" s="196"/>
    </row>
    <row r="4" s="194" customFormat="true" ht="12.75" hidden="false" customHeight="false" outlineLevel="0" collapsed="false">
      <c r="B4" s="196"/>
      <c r="C4" s="196"/>
      <c r="D4" s="196"/>
      <c r="E4" s="196"/>
      <c r="F4" s="196"/>
      <c r="G4" s="196"/>
      <c r="H4" s="196"/>
      <c r="I4" s="196"/>
    </row>
    <row r="5" s="194" customFormat="true" ht="12.75" hidden="false" customHeight="false" outlineLevel="0" collapsed="false">
      <c r="A5" s="300" t="s">
        <v>22</v>
      </c>
      <c r="B5" s="301"/>
      <c r="C5" s="301"/>
      <c r="D5" s="301"/>
      <c r="E5" s="301"/>
      <c r="F5" s="301"/>
      <c r="G5" s="301"/>
      <c r="H5" s="301"/>
      <c r="I5" s="301"/>
    </row>
    <row r="6" customFormat="false" ht="3" hidden="false" customHeight="true" outlineLevel="0" collapsed="false"/>
    <row r="7" s="303" customFormat="true" ht="36" hidden="false" customHeight="false" outlineLevel="0" collapsed="false">
      <c r="A7" s="302" t="s">
        <v>142</v>
      </c>
      <c r="B7" s="205" t="s">
        <v>195</v>
      </c>
      <c r="C7" s="205" t="s">
        <v>184</v>
      </c>
      <c r="D7" s="205" t="s">
        <v>185</v>
      </c>
      <c r="E7" s="205" t="s">
        <v>186</v>
      </c>
      <c r="F7" s="205" t="s">
        <v>187</v>
      </c>
      <c r="G7" s="205" t="s">
        <v>188</v>
      </c>
      <c r="H7" s="205" t="s">
        <v>189</v>
      </c>
      <c r="I7" s="205" t="s">
        <v>42</v>
      </c>
    </row>
    <row r="8" s="276" customFormat="true" ht="12" hidden="false" customHeight="false" outlineLevel="0" collapsed="false">
      <c r="A8" s="207" t="n">
        <v>1996</v>
      </c>
      <c r="B8" s="211" t="n">
        <v>13</v>
      </c>
      <c r="C8" s="211" t="n">
        <v>17</v>
      </c>
      <c r="D8" s="211" t="n">
        <v>31</v>
      </c>
      <c r="E8" s="211" t="n">
        <v>46</v>
      </c>
      <c r="F8" s="211" t="n">
        <v>46</v>
      </c>
      <c r="G8" s="211" t="n">
        <v>37</v>
      </c>
      <c r="H8" s="211" t="n">
        <v>204</v>
      </c>
      <c r="I8" s="304" t="n">
        <f aca="false">SUM(B8:H8)</f>
        <v>394</v>
      </c>
    </row>
    <row r="9" s="276" customFormat="true" ht="12" hidden="false" customHeight="false" outlineLevel="0" collapsed="false">
      <c r="A9" s="207" t="n">
        <v>1997</v>
      </c>
      <c r="B9" s="211" t="n">
        <v>17</v>
      </c>
      <c r="C9" s="211" t="n">
        <v>20</v>
      </c>
      <c r="D9" s="211" t="n">
        <v>23</v>
      </c>
      <c r="E9" s="211" t="n">
        <v>49</v>
      </c>
      <c r="F9" s="211" t="n">
        <v>37</v>
      </c>
      <c r="G9" s="211" t="n">
        <v>33</v>
      </c>
      <c r="H9" s="211" t="n">
        <v>240</v>
      </c>
      <c r="I9" s="304" t="n">
        <f aca="false">SUM(B9:H9)</f>
        <v>419</v>
      </c>
    </row>
    <row r="10" s="276" customFormat="true" ht="12" hidden="false" customHeight="false" outlineLevel="0" collapsed="false">
      <c r="A10" s="207" t="n">
        <v>1998</v>
      </c>
      <c r="B10" s="211" t="n">
        <v>17</v>
      </c>
      <c r="C10" s="211" t="n">
        <v>21</v>
      </c>
      <c r="D10" s="211" t="n">
        <v>20</v>
      </c>
      <c r="E10" s="211" t="n">
        <v>47</v>
      </c>
      <c r="F10" s="211" t="n">
        <v>36</v>
      </c>
      <c r="G10" s="211" t="n">
        <v>50</v>
      </c>
      <c r="H10" s="211" t="n">
        <v>259</v>
      </c>
      <c r="I10" s="304" t="n">
        <f aca="false">SUM(B10:H10)</f>
        <v>450</v>
      </c>
    </row>
    <row r="11" s="276" customFormat="true" ht="12" hidden="false" customHeight="false" outlineLevel="0" collapsed="false">
      <c r="A11" s="207" t="n">
        <v>1999</v>
      </c>
      <c r="B11" s="211" t="n">
        <v>13</v>
      </c>
      <c r="C11" s="211" t="n">
        <v>22</v>
      </c>
      <c r="D11" s="211" t="n">
        <v>36</v>
      </c>
      <c r="E11" s="211" t="n">
        <v>46</v>
      </c>
      <c r="F11" s="211" t="n">
        <v>45</v>
      </c>
      <c r="G11" s="211" t="n">
        <v>47</v>
      </c>
      <c r="H11" s="211" t="n">
        <v>321</v>
      </c>
      <c r="I11" s="304" t="n">
        <f aca="false">SUM(B11:H11)</f>
        <v>530</v>
      </c>
    </row>
    <row r="12" s="276" customFormat="true" ht="12" hidden="false" customHeight="false" outlineLevel="0" collapsed="false">
      <c r="A12" s="207" t="n">
        <v>2000</v>
      </c>
      <c r="B12" s="211" t="n">
        <v>16</v>
      </c>
      <c r="C12" s="211" t="n">
        <v>18</v>
      </c>
      <c r="D12" s="211" t="n">
        <v>35</v>
      </c>
      <c r="E12" s="211" t="n">
        <v>59</v>
      </c>
      <c r="F12" s="211" t="n">
        <v>39</v>
      </c>
      <c r="G12" s="211" t="n">
        <v>51</v>
      </c>
      <c r="H12" s="211" t="n">
        <v>314</v>
      </c>
      <c r="I12" s="304" t="n">
        <f aca="false">SUM(B12:H12)</f>
        <v>532</v>
      </c>
    </row>
    <row r="13" s="276" customFormat="true" ht="12" hidden="false" customHeight="false" outlineLevel="0" collapsed="false">
      <c r="A13" s="207" t="n">
        <v>2001</v>
      </c>
      <c r="B13" s="211" t="n">
        <v>25</v>
      </c>
      <c r="C13" s="211" t="n">
        <v>21</v>
      </c>
      <c r="D13" s="211" t="n">
        <v>26</v>
      </c>
      <c r="E13" s="211" t="n">
        <v>61</v>
      </c>
      <c r="F13" s="211" t="n">
        <v>41</v>
      </c>
      <c r="G13" s="211" t="n">
        <v>63</v>
      </c>
      <c r="H13" s="211" t="n">
        <v>267</v>
      </c>
      <c r="I13" s="304" t="n">
        <f aca="false">SUM(B13:H13)</f>
        <v>504</v>
      </c>
    </row>
    <row r="14" s="276" customFormat="true" ht="12" hidden="false" customHeight="false" outlineLevel="0" collapsed="false">
      <c r="A14" s="207" t="n">
        <v>2002</v>
      </c>
      <c r="B14" s="211" t="n">
        <v>17</v>
      </c>
      <c r="C14" s="211" t="n">
        <v>24</v>
      </c>
      <c r="D14" s="211" t="n">
        <v>31</v>
      </c>
      <c r="E14" s="211" t="n">
        <v>62</v>
      </c>
      <c r="F14" s="211" t="n">
        <v>41</v>
      </c>
      <c r="G14" s="211" t="n">
        <v>46</v>
      </c>
      <c r="H14" s="211" t="n">
        <v>247</v>
      </c>
      <c r="I14" s="304" t="n">
        <f aca="false">SUM(B14:H14)</f>
        <v>468</v>
      </c>
    </row>
    <row r="15" s="276" customFormat="true" ht="12" hidden="false" customHeight="false" outlineLevel="0" collapsed="false">
      <c r="A15" s="207" t="n">
        <v>2003</v>
      </c>
      <c r="B15" s="211" t="n">
        <v>15</v>
      </c>
      <c r="C15" s="211" t="n">
        <v>30</v>
      </c>
      <c r="D15" s="211" t="n">
        <v>34</v>
      </c>
      <c r="E15" s="211" t="n">
        <v>60</v>
      </c>
      <c r="F15" s="211" t="n">
        <v>53</v>
      </c>
      <c r="G15" s="211" t="n">
        <v>57</v>
      </c>
      <c r="H15" s="211" t="n">
        <v>260</v>
      </c>
      <c r="I15" s="304" t="n">
        <f aca="false">SUM(B15:H15)</f>
        <v>509</v>
      </c>
    </row>
    <row r="16" s="276" customFormat="true" ht="12" hidden="false" customHeight="false" outlineLevel="0" collapsed="false">
      <c r="A16" s="207" t="n">
        <v>2004</v>
      </c>
      <c r="B16" s="211" t="n">
        <v>20</v>
      </c>
      <c r="C16" s="211" t="n">
        <v>29</v>
      </c>
      <c r="D16" s="211" t="n">
        <v>40</v>
      </c>
      <c r="E16" s="211" t="n">
        <v>68</v>
      </c>
      <c r="F16" s="211" t="n">
        <v>44</v>
      </c>
      <c r="G16" s="211" t="n">
        <v>40</v>
      </c>
      <c r="H16" s="211" t="n">
        <v>315</v>
      </c>
      <c r="I16" s="304" t="n">
        <f aca="false">SUM(B16:H16)</f>
        <v>556</v>
      </c>
    </row>
    <row r="17" s="276" customFormat="true" ht="12" hidden="false" customHeight="false" outlineLevel="0" collapsed="false">
      <c r="A17" s="207" t="n">
        <v>2005</v>
      </c>
      <c r="B17" s="211" t="n">
        <v>18</v>
      </c>
      <c r="C17" s="211" t="n">
        <v>27</v>
      </c>
      <c r="D17" s="211" t="n">
        <v>38</v>
      </c>
      <c r="E17" s="211" t="n">
        <v>56</v>
      </c>
      <c r="F17" s="211" t="n">
        <v>56</v>
      </c>
      <c r="G17" s="211" t="n">
        <v>48</v>
      </c>
      <c r="H17" s="211" t="n">
        <v>304</v>
      </c>
      <c r="I17" s="304" t="n">
        <f aca="false">SUM(B17:H17)</f>
        <v>547</v>
      </c>
    </row>
    <row r="18" s="276" customFormat="true" ht="12" hidden="false" customHeight="false" outlineLevel="0" collapsed="false">
      <c r="A18" s="341" t="n">
        <v>2006</v>
      </c>
      <c r="B18" s="305" t="n">
        <v>17</v>
      </c>
      <c r="C18" s="305" t="n">
        <v>25</v>
      </c>
      <c r="D18" s="305" t="n">
        <v>48</v>
      </c>
      <c r="E18" s="305" t="n">
        <v>67</v>
      </c>
      <c r="F18" s="305" t="n">
        <v>50</v>
      </c>
      <c r="G18" s="305" t="n">
        <v>54</v>
      </c>
      <c r="H18" s="305" t="n">
        <v>324</v>
      </c>
      <c r="I18" s="304" t="n">
        <f aca="false">SUM(B18:H18)</f>
        <v>585</v>
      </c>
    </row>
    <row r="19" s="276" customFormat="true" ht="12" hidden="false" customHeight="false" outlineLevel="0" collapsed="false">
      <c r="A19" s="341" t="n">
        <v>2007</v>
      </c>
      <c r="B19" s="305" t="n">
        <v>13</v>
      </c>
      <c r="C19" s="305" t="n">
        <v>25</v>
      </c>
      <c r="D19" s="305" t="n">
        <v>34</v>
      </c>
      <c r="E19" s="305" t="n">
        <v>82</v>
      </c>
      <c r="F19" s="305" t="n">
        <v>67</v>
      </c>
      <c r="G19" s="305" t="n">
        <v>58</v>
      </c>
      <c r="H19" s="305" t="n">
        <v>287</v>
      </c>
      <c r="I19" s="304" t="n">
        <f aca="false">SUM(B19:H19)</f>
        <v>566</v>
      </c>
    </row>
    <row r="20" s="276" customFormat="true" ht="12" hidden="false" customHeight="false" outlineLevel="0" collapsed="false">
      <c r="A20" s="341" t="n">
        <v>2008</v>
      </c>
      <c r="B20" s="305" t="n">
        <v>14</v>
      </c>
      <c r="C20" s="305" t="n">
        <v>31</v>
      </c>
      <c r="D20" s="305" t="n">
        <v>44</v>
      </c>
      <c r="E20" s="305" t="n">
        <v>68</v>
      </c>
      <c r="F20" s="305" t="n">
        <v>47</v>
      </c>
      <c r="G20" s="305" t="n">
        <v>62</v>
      </c>
      <c r="H20" s="305" t="n">
        <v>289</v>
      </c>
      <c r="I20" s="304" t="n">
        <f aca="false">SUM(B20:H20)</f>
        <v>555</v>
      </c>
    </row>
    <row r="21" s="276" customFormat="true" ht="12" hidden="false" customHeight="false" outlineLevel="0" collapsed="false">
      <c r="A21" s="341" t="n">
        <v>2009</v>
      </c>
      <c r="B21" s="305" t="n">
        <v>21</v>
      </c>
      <c r="C21" s="305" t="n">
        <v>29</v>
      </c>
      <c r="D21" s="305" t="n">
        <v>47</v>
      </c>
      <c r="E21" s="305" t="n">
        <v>61</v>
      </c>
      <c r="F21" s="305" t="n">
        <v>62</v>
      </c>
      <c r="G21" s="305" t="n">
        <v>48</v>
      </c>
      <c r="H21" s="305" t="n">
        <v>317</v>
      </c>
      <c r="I21" s="304" t="n">
        <f aca="false">SUM(B21:H21)</f>
        <v>585</v>
      </c>
    </row>
    <row r="22" s="276" customFormat="true" ht="12" hidden="false" customHeight="false" outlineLevel="0" collapsed="false">
      <c r="A22" s="341" t="n">
        <v>2010</v>
      </c>
      <c r="B22" s="305" t="n">
        <v>25</v>
      </c>
      <c r="C22" s="305" t="n">
        <v>25</v>
      </c>
      <c r="D22" s="305" t="n">
        <v>42</v>
      </c>
      <c r="E22" s="305" t="n">
        <v>68</v>
      </c>
      <c r="F22" s="305" t="n">
        <v>50</v>
      </c>
      <c r="G22" s="305" t="n">
        <v>49</v>
      </c>
      <c r="H22" s="305" t="n">
        <v>319</v>
      </c>
      <c r="I22" s="304" t="n">
        <f aca="false">SUM(B22:H22)</f>
        <v>578</v>
      </c>
    </row>
    <row r="23" s="276" customFormat="true" ht="12" hidden="false" customHeight="false" outlineLevel="0" collapsed="false">
      <c r="A23" s="341" t="n">
        <v>2011</v>
      </c>
      <c r="B23" s="305" t="n">
        <v>20</v>
      </c>
      <c r="C23" s="305" t="n">
        <v>33</v>
      </c>
      <c r="D23" s="305" t="n">
        <v>52</v>
      </c>
      <c r="E23" s="305" t="n">
        <v>71</v>
      </c>
      <c r="F23" s="305" t="n">
        <v>52</v>
      </c>
      <c r="G23" s="305" t="n">
        <v>41</v>
      </c>
      <c r="H23" s="305" t="n">
        <v>316</v>
      </c>
      <c r="I23" s="304" t="n">
        <f aca="false">SUM(B23:H23)</f>
        <v>585</v>
      </c>
    </row>
    <row r="24" s="276" customFormat="true" ht="12" hidden="false" customHeight="false" outlineLevel="0" collapsed="false">
      <c r="A24" s="341" t="n">
        <v>2012</v>
      </c>
      <c r="B24" s="305" t="n">
        <v>19</v>
      </c>
      <c r="C24" s="305" t="n">
        <v>31</v>
      </c>
      <c r="D24" s="305" t="n">
        <v>39</v>
      </c>
      <c r="E24" s="305" t="n">
        <v>74</v>
      </c>
      <c r="F24" s="305" t="n">
        <v>57</v>
      </c>
      <c r="G24" s="305" t="n">
        <v>56</v>
      </c>
      <c r="H24" s="305" t="n">
        <v>338</v>
      </c>
      <c r="I24" s="304" t="n">
        <f aca="false">SUM(B24:H24)</f>
        <v>614</v>
      </c>
    </row>
    <row r="25" s="276" customFormat="true" ht="12" hidden="false" customHeight="false" outlineLevel="0" collapsed="false">
      <c r="A25" s="341" t="n">
        <v>2013</v>
      </c>
      <c r="B25" s="305" t="n">
        <v>19</v>
      </c>
      <c r="C25" s="305" t="n">
        <v>34</v>
      </c>
      <c r="D25" s="305" t="n">
        <v>34</v>
      </c>
      <c r="E25" s="305" t="n">
        <v>88</v>
      </c>
      <c r="F25" s="305" t="n">
        <v>61</v>
      </c>
      <c r="G25" s="305" t="n">
        <v>57</v>
      </c>
      <c r="H25" s="305" t="n">
        <v>361</v>
      </c>
      <c r="I25" s="304" t="n">
        <f aca="false">SUM(B25:H25)</f>
        <v>654</v>
      </c>
    </row>
    <row r="26" s="276" customFormat="true" ht="12" hidden="false" customHeight="false" outlineLevel="0" collapsed="false">
      <c r="A26" s="341" t="n">
        <v>2014</v>
      </c>
      <c r="B26" s="305" t="n">
        <v>22</v>
      </c>
      <c r="C26" s="305" t="n">
        <v>32</v>
      </c>
      <c r="D26" s="305" t="n">
        <v>33</v>
      </c>
      <c r="E26" s="305" t="n">
        <v>82</v>
      </c>
      <c r="F26" s="305" t="n">
        <v>65</v>
      </c>
      <c r="G26" s="305" t="n">
        <v>57</v>
      </c>
      <c r="H26" s="305" t="n">
        <v>372</v>
      </c>
      <c r="I26" s="304" t="n">
        <f aca="false">SUM(B26:H26)</f>
        <v>663</v>
      </c>
    </row>
    <row r="27" s="276" customFormat="true" ht="12" hidden="false" customHeight="false" outlineLevel="0" collapsed="false">
      <c r="A27" s="341" t="n">
        <v>2015</v>
      </c>
      <c r="B27" s="305" t="n">
        <v>23</v>
      </c>
      <c r="C27" s="305" t="n">
        <v>20</v>
      </c>
      <c r="D27" s="305" t="n">
        <v>46</v>
      </c>
      <c r="E27" s="305" t="n">
        <v>69</v>
      </c>
      <c r="F27" s="305" t="n">
        <v>60</v>
      </c>
      <c r="G27" s="305" t="n">
        <v>67</v>
      </c>
      <c r="H27" s="305" t="n">
        <v>367</v>
      </c>
      <c r="I27" s="304" t="n">
        <f aca="false">SUM(B27:H27)</f>
        <v>652</v>
      </c>
    </row>
    <row r="28" s="276" customFormat="true" ht="12" hidden="false" customHeight="false" outlineLevel="0" collapsed="false">
      <c r="A28" s="341" t="n">
        <v>2016</v>
      </c>
      <c r="B28" s="305" t="n">
        <v>25</v>
      </c>
      <c r="C28" s="305" t="n">
        <v>27</v>
      </c>
      <c r="D28" s="305" t="n">
        <v>50</v>
      </c>
      <c r="E28" s="305" t="n">
        <v>67</v>
      </c>
      <c r="F28" s="305" t="n">
        <v>69</v>
      </c>
      <c r="G28" s="305" t="n">
        <v>62</v>
      </c>
      <c r="H28" s="305" t="n">
        <v>416</v>
      </c>
      <c r="I28" s="304" t="n">
        <f aca="false">SUM(B28:H28)</f>
        <v>716</v>
      </c>
    </row>
    <row r="29" s="276" customFormat="true" ht="12" hidden="false" customHeight="false" outlineLevel="0" collapsed="false">
      <c r="A29" s="341" t="n">
        <v>2017</v>
      </c>
      <c r="B29" s="305" t="n">
        <v>24</v>
      </c>
      <c r="C29" s="305" t="n">
        <v>29</v>
      </c>
      <c r="D29" s="305" t="n">
        <v>35</v>
      </c>
      <c r="E29" s="305" t="n">
        <v>81</v>
      </c>
      <c r="F29" s="305" t="n">
        <v>64</v>
      </c>
      <c r="G29" s="305" t="n">
        <v>75</v>
      </c>
      <c r="H29" s="305" t="n">
        <v>385</v>
      </c>
      <c r="I29" s="304" t="n">
        <f aca="false">SUM(B29:H29)</f>
        <v>693</v>
      </c>
    </row>
    <row r="30" s="276" customFormat="true" ht="12" hidden="false" customHeight="false" outlineLevel="0" collapsed="false">
      <c r="A30" s="341" t="n">
        <v>2018</v>
      </c>
      <c r="B30" s="305" t="n">
        <v>21</v>
      </c>
      <c r="C30" s="305" t="n">
        <v>17</v>
      </c>
      <c r="D30" s="305" t="n">
        <v>51</v>
      </c>
      <c r="E30" s="305" t="n">
        <v>75</v>
      </c>
      <c r="F30" s="305" t="n">
        <v>64</v>
      </c>
      <c r="G30" s="305" t="n">
        <v>55</v>
      </c>
      <c r="H30" s="305" t="n">
        <v>400</v>
      </c>
      <c r="I30" s="304" t="n">
        <f aca="false">SUM(B30:H30)</f>
        <v>683</v>
      </c>
    </row>
    <row r="31" s="276" customFormat="true" ht="12" hidden="false" customHeight="false" outlineLevel="0" collapsed="false">
      <c r="A31" s="341" t="n">
        <v>2019</v>
      </c>
      <c r="B31" s="305" t="n">
        <v>22</v>
      </c>
      <c r="C31" s="305" t="n">
        <v>27</v>
      </c>
      <c r="D31" s="305" t="n">
        <v>45</v>
      </c>
      <c r="E31" s="305" t="n">
        <v>61</v>
      </c>
      <c r="F31" s="305" t="n">
        <v>65</v>
      </c>
      <c r="G31" s="305" t="n">
        <v>62</v>
      </c>
      <c r="H31" s="305" t="n">
        <v>464</v>
      </c>
      <c r="I31" s="304" t="n">
        <f aca="false">SUM(B31:H31)</f>
        <v>746</v>
      </c>
    </row>
    <row r="32" s="276" customFormat="true" ht="12" hidden="false" customHeight="false" outlineLevel="0" collapsed="false">
      <c r="A32" s="341" t="n">
        <v>2020</v>
      </c>
      <c r="B32" s="305" t="n">
        <v>3</v>
      </c>
      <c r="C32" s="305" t="n">
        <v>9</v>
      </c>
      <c r="D32" s="305" t="n">
        <v>17</v>
      </c>
      <c r="E32" s="305" t="n">
        <v>38</v>
      </c>
      <c r="F32" s="305" t="n">
        <v>37</v>
      </c>
      <c r="G32" s="305" t="n">
        <v>33</v>
      </c>
      <c r="H32" s="305" t="n">
        <v>227</v>
      </c>
      <c r="I32" s="304" t="n">
        <f aca="false">SUM(B32:H32)</f>
        <v>364</v>
      </c>
    </row>
    <row r="33" s="276" customFormat="true" ht="12" hidden="false" customHeight="false" outlineLevel="0" collapsed="false">
      <c r="A33" s="341" t="n">
        <v>2021</v>
      </c>
      <c r="B33" s="305" t="n">
        <v>6</v>
      </c>
      <c r="C33" s="305" t="n">
        <v>18</v>
      </c>
      <c r="D33" s="305" t="n">
        <v>18</v>
      </c>
      <c r="E33" s="305" t="n">
        <v>52</v>
      </c>
      <c r="F33" s="305" t="n">
        <v>35</v>
      </c>
      <c r="G33" s="305" t="n">
        <v>38</v>
      </c>
      <c r="H33" s="305" t="n">
        <v>287</v>
      </c>
      <c r="I33" s="304" t="n">
        <f aca="false">SUM(B33:H33)</f>
        <v>454</v>
      </c>
    </row>
    <row r="34" s="276" customFormat="true" ht="12" hidden="false" customHeight="false" outlineLevel="0" collapsed="false">
      <c r="A34" s="341" t="n">
        <v>2022</v>
      </c>
      <c r="B34" s="305" t="n">
        <v>16</v>
      </c>
      <c r="C34" s="305" t="n">
        <v>11</v>
      </c>
      <c r="D34" s="305" t="n">
        <v>29</v>
      </c>
      <c r="E34" s="305" t="n">
        <v>75</v>
      </c>
      <c r="F34" s="305" t="n">
        <v>58</v>
      </c>
      <c r="G34" s="305" t="n">
        <v>61</v>
      </c>
      <c r="H34" s="305" t="n">
        <v>431</v>
      </c>
      <c r="I34" s="304" t="n">
        <f aca="false">SUM(B34:H34)</f>
        <v>681</v>
      </c>
    </row>
    <row r="35" s="276" customFormat="true" ht="12" hidden="false" customHeight="false" outlineLevel="0" collapsed="false">
      <c r="A35" s="341" t="n">
        <v>2023</v>
      </c>
      <c r="B35" s="305" t="n">
        <v>15</v>
      </c>
      <c r="C35" s="305" t="n">
        <v>26</v>
      </c>
      <c r="D35" s="305" t="n">
        <v>38</v>
      </c>
      <c r="E35" s="305" t="n">
        <v>62</v>
      </c>
      <c r="F35" s="305" t="n">
        <v>65</v>
      </c>
      <c r="G35" s="305" t="n">
        <v>81</v>
      </c>
      <c r="H35" s="305" t="n">
        <v>429</v>
      </c>
      <c r="I35" s="304" t="n">
        <f aca="false">SUM(B35:H35)</f>
        <v>716</v>
      </c>
    </row>
    <row r="36" s="276" customFormat="true" ht="12" hidden="false" customHeight="false" outlineLevel="0" collapsed="false">
      <c r="B36" s="306"/>
      <c r="C36" s="306"/>
      <c r="D36" s="306"/>
      <c r="E36" s="306"/>
      <c r="F36" s="306"/>
      <c r="G36" s="306"/>
      <c r="H36" s="306"/>
      <c r="I36" s="306"/>
    </row>
    <row r="37" s="276" customFormat="true" ht="12" hidden="false" customHeight="false" outlineLevel="0" collapsed="false">
      <c r="B37" s="306"/>
      <c r="C37" s="306"/>
      <c r="D37" s="306"/>
      <c r="E37" s="306"/>
      <c r="F37" s="306"/>
      <c r="G37" s="306"/>
      <c r="H37" s="306"/>
      <c r="I37" s="306"/>
    </row>
    <row r="38" s="303" customFormat="true" ht="36" hidden="false" customHeight="false" outlineLevel="0" collapsed="false">
      <c r="A38" s="302" t="s">
        <v>213</v>
      </c>
      <c r="B38" s="205" t="s">
        <v>195</v>
      </c>
      <c r="C38" s="205" t="s">
        <v>184</v>
      </c>
      <c r="D38" s="205" t="s">
        <v>185</v>
      </c>
      <c r="E38" s="205" t="s">
        <v>186</v>
      </c>
      <c r="F38" s="205" t="s">
        <v>187</v>
      </c>
      <c r="G38" s="205" t="s">
        <v>188</v>
      </c>
      <c r="H38" s="205" t="s">
        <v>189</v>
      </c>
      <c r="I38" s="205" t="s">
        <v>42</v>
      </c>
    </row>
    <row r="39" customFormat="false" ht="12" hidden="false" customHeight="false" outlineLevel="0" collapsed="false">
      <c r="A39" s="309" t="n">
        <v>1996</v>
      </c>
      <c r="B39" s="310" t="n">
        <v>43664319</v>
      </c>
      <c r="C39" s="310" t="n">
        <v>25048851</v>
      </c>
      <c r="D39" s="310" t="n">
        <v>21320087</v>
      </c>
      <c r="E39" s="310" t="n">
        <v>14740970</v>
      </c>
      <c r="F39" s="310" t="n">
        <v>6354520</v>
      </c>
      <c r="G39" s="310" t="n">
        <v>2710575</v>
      </c>
      <c r="H39" s="310" t="n">
        <v>2131467</v>
      </c>
      <c r="I39" s="308" t="n">
        <f aca="false">SUM(B39:H39)</f>
        <v>115970789</v>
      </c>
    </row>
    <row r="40" customFormat="false" ht="12" hidden="false" customHeight="false" outlineLevel="0" collapsed="false">
      <c r="A40" s="309" t="n">
        <v>1997</v>
      </c>
      <c r="B40" s="310" t="n">
        <v>58267314</v>
      </c>
      <c r="C40" s="310" t="n">
        <v>28053583</v>
      </c>
      <c r="D40" s="310" t="n">
        <v>16408575</v>
      </c>
      <c r="E40" s="310" t="n">
        <v>16246473</v>
      </c>
      <c r="F40" s="310" t="n">
        <v>5419765</v>
      </c>
      <c r="G40" s="310" t="n">
        <v>2334205</v>
      </c>
      <c r="H40" s="310" t="n">
        <v>2773969</v>
      </c>
      <c r="I40" s="308" t="n">
        <f aca="false">SUM(B40:H40)</f>
        <v>129503884</v>
      </c>
    </row>
    <row r="41" customFormat="false" ht="12" hidden="false" customHeight="false" outlineLevel="0" collapsed="false">
      <c r="A41" s="309" t="n">
        <v>1998</v>
      </c>
      <c r="B41" s="310" t="n">
        <v>85034223</v>
      </c>
      <c r="C41" s="310" t="n">
        <v>26320625</v>
      </c>
      <c r="D41" s="310" t="n">
        <v>13972388</v>
      </c>
      <c r="E41" s="310" t="n">
        <v>16337861</v>
      </c>
      <c r="F41" s="310" t="n">
        <v>5612891</v>
      </c>
      <c r="G41" s="310" t="n">
        <v>3726790</v>
      </c>
      <c r="H41" s="310" t="n">
        <v>2785576</v>
      </c>
      <c r="I41" s="308" t="n">
        <f aca="false">SUM(B41:H41)</f>
        <v>153790354</v>
      </c>
    </row>
    <row r="42" customFormat="false" ht="12" hidden="false" customHeight="false" outlineLevel="0" collapsed="false">
      <c r="A42" s="309" t="n">
        <v>1999</v>
      </c>
      <c r="B42" s="310" t="n">
        <v>53725849</v>
      </c>
      <c r="C42" s="310" t="n">
        <v>28902138</v>
      </c>
      <c r="D42" s="310" t="n">
        <v>27164668</v>
      </c>
      <c r="E42" s="310" t="n">
        <v>14409118</v>
      </c>
      <c r="F42" s="310" t="n">
        <v>6586917</v>
      </c>
      <c r="G42" s="310" t="n">
        <v>3270203</v>
      </c>
      <c r="H42" s="310" t="n">
        <v>3533884</v>
      </c>
      <c r="I42" s="308" t="n">
        <f aca="false">SUM(B42:H42)</f>
        <v>137592777</v>
      </c>
    </row>
    <row r="43" customFormat="false" ht="12" hidden="false" customHeight="false" outlineLevel="0" collapsed="false">
      <c r="A43" s="309" t="n">
        <v>2000</v>
      </c>
      <c r="B43" s="310" t="n">
        <v>63861422</v>
      </c>
      <c r="C43" s="310" t="n">
        <v>27641079</v>
      </c>
      <c r="D43" s="310" t="n">
        <v>24630815</v>
      </c>
      <c r="E43" s="310" t="n">
        <v>20192430</v>
      </c>
      <c r="F43" s="310" t="n">
        <v>5510322</v>
      </c>
      <c r="G43" s="310" t="n">
        <v>3765110</v>
      </c>
      <c r="H43" s="310" t="n">
        <v>3623557</v>
      </c>
      <c r="I43" s="308" t="n">
        <f aca="false">SUM(B43:H43)</f>
        <v>149224735</v>
      </c>
    </row>
    <row r="44" customFormat="false" ht="12" hidden="false" customHeight="false" outlineLevel="0" collapsed="false">
      <c r="A44" s="309" t="n">
        <v>2001</v>
      </c>
      <c r="B44" s="310" t="n">
        <v>88682154</v>
      </c>
      <c r="C44" s="310" t="n">
        <v>29930817</v>
      </c>
      <c r="D44" s="310" t="n">
        <v>16969691</v>
      </c>
      <c r="E44" s="310" t="n">
        <v>19002082</v>
      </c>
      <c r="F44" s="310" t="n">
        <v>5718726</v>
      </c>
      <c r="G44" s="310" t="n">
        <v>4547947</v>
      </c>
      <c r="H44" s="310" t="n">
        <v>3374513</v>
      </c>
      <c r="I44" s="308" t="n">
        <f aca="false">SUM(B44:H44)</f>
        <v>168225930</v>
      </c>
    </row>
    <row r="45" customFormat="false" ht="12" hidden="false" customHeight="false" outlineLevel="0" collapsed="false">
      <c r="A45" s="309" t="n">
        <v>2002</v>
      </c>
      <c r="B45" s="310" t="n">
        <v>77719057</v>
      </c>
      <c r="C45" s="310" t="n">
        <v>33131968</v>
      </c>
      <c r="D45" s="310" t="n">
        <v>21606750</v>
      </c>
      <c r="E45" s="310" t="n">
        <v>19426046</v>
      </c>
      <c r="F45" s="310" t="n">
        <v>5861968</v>
      </c>
      <c r="G45" s="310" t="n">
        <v>3121476</v>
      </c>
      <c r="H45" s="310" t="n">
        <v>3194073</v>
      </c>
      <c r="I45" s="308" t="n">
        <f aca="false">SUM(B45:H45)</f>
        <v>164061338</v>
      </c>
    </row>
    <row r="46" customFormat="false" ht="12" hidden="false" customHeight="false" outlineLevel="0" collapsed="false">
      <c r="A46" s="309" t="n">
        <v>2003</v>
      </c>
      <c r="B46" s="310" t="n">
        <v>59259413</v>
      </c>
      <c r="C46" s="310" t="n">
        <v>40156964</v>
      </c>
      <c r="D46" s="310" t="n">
        <v>24022811</v>
      </c>
      <c r="E46" s="310" t="n">
        <v>20826812</v>
      </c>
      <c r="F46" s="310" t="n">
        <v>7524634</v>
      </c>
      <c r="G46" s="310" t="n">
        <v>4079628</v>
      </c>
      <c r="H46" s="310" t="n">
        <v>3204708</v>
      </c>
      <c r="I46" s="308" t="n">
        <f aca="false">SUM(B46:H46)</f>
        <v>159074970</v>
      </c>
    </row>
    <row r="47" customFormat="false" ht="12" hidden="false" customHeight="false" outlineLevel="0" collapsed="false">
      <c r="A47" s="309" t="n">
        <v>2004</v>
      </c>
      <c r="B47" s="310" t="n">
        <v>74602868</v>
      </c>
      <c r="C47" s="310" t="n">
        <v>40899315</v>
      </c>
      <c r="D47" s="310" t="n">
        <v>29118674</v>
      </c>
      <c r="E47" s="310" t="n">
        <v>22053237</v>
      </c>
      <c r="F47" s="310" t="n">
        <v>6203289</v>
      </c>
      <c r="G47" s="310" t="n">
        <v>2764887</v>
      </c>
      <c r="H47" s="310" t="n">
        <v>4189418</v>
      </c>
      <c r="I47" s="308" t="n">
        <f aca="false">SUM(B47:H47)</f>
        <v>179831688</v>
      </c>
    </row>
    <row r="48" customFormat="false" ht="12" hidden="false" customHeight="false" outlineLevel="0" collapsed="false">
      <c r="A48" s="309" t="n">
        <v>2005</v>
      </c>
      <c r="B48" s="310" t="n">
        <v>60210775</v>
      </c>
      <c r="C48" s="310" t="n">
        <v>37903538</v>
      </c>
      <c r="D48" s="310" t="n">
        <v>26685585</v>
      </c>
      <c r="E48" s="310" t="n">
        <v>19534254</v>
      </c>
      <c r="F48" s="310" t="n">
        <v>8365874</v>
      </c>
      <c r="G48" s="310" t="n">
        <v>3344406</v>
      </c>
      <c r="H48" s="310" t="n">
        <v>3569441</v>
      </c>
      <c r="I48" s="308" t="n">
        <f aca="false">SUM(B48:H48)</f>
        <v>159613873</v>
      </c>
    </row>
    <row r="49" customFormat="false" ht="12" hidden="false" customHeight="false" outlineLevel="0" collapsed="false">
      <c r="A49" s="309" t="n">
        <v>2006</v>
      </c>
      <c r="B49" s="310" t="n">
        <v>67385139</v>
      </c>
      <c r="C49" s="310" t="n">
        <v>34519927</v>
      </c>
      <c r="D49" s="310" t="n">
        <v>33801524</v>
      </c>
      <c r="E49" s="310" t="n">
        <v>23215783</v>
      </c>
      <c r="F49" s="310" t="n">
        <v>6993521</v>
      </c>
      <c r="G49" s="310" t="n">
        <v>3759553</v>
      </c>
      <c r="H49" s="310" t="n">
        <v>4112419</v>
      </c>
      <c r="I49" s="308" t="n">
        <f aca="false">SUM(B49:H49)</f>
        <v>173787866</v>
      </c>
    </row>
    <row r="50" customFormat="false" ht="12" hidden="false" customHeight="false" outlineLevel="0" collapsed="false">
      <c r="A50" s="309" t="n">
        <v>2007</v>
      </c>
      <c r="B50" s="310" t="n">
        <v>56045725</v>
      </c>
      <c r="C50" s="310" t="n">
        <v>35218799</v>
      </c>
      <c r="D50" s="310" t="n">
        <v>24106569</v>
      </c>
      <c r="E50" s="310" t="n">
        <v>26640501</v>
      </c>
      <c r="F50" s="310" t="n">
        <v>9905408</v>
      </c>
      <c r="G50" s="310" t="n">
        <v>4169251</v>
      </c>
      <c r="H50" s="310" t="n">
        <v>3305931</v>
      </c>
      <c r="I50" s="308" t="n">
        <f aca="false">SUM(B50:H50)</f>
        <v>159392184</v>
      </c>
    </row>
    <row r="51" customFormat="false" ht="12" hidden="false" customHeight="false" outlineLevel="0" collapsed="false">
      <c r="A51" s="309" t="n">
        <v>2008</v>
      </c>
      <c r="B51" s="310" t="n">
        <v>63992403</v>
      </c>
      <c r="C51" s="310" t="n">
        <v>41777385</v>
      </c>
      <c r="D51" s="310" t="n">
        <v>30957050</v>
      </c>
      <c r="E51" s="310" t="n">
        <v>22395061</v>
      </c>
      <c r="F51" s="310" t="n">
        <v>6738544</v>
      </c>
      <c r="G51" s="310" t="n">
        <v>4515406</v>
      </c>
      <c r="H51" s="310" t="n">
        <v>3894670</v>
      </c>
      <c r="I51" s="308" t="n">
        <f aca="false">SUM(B51:H51)</f>
        <v>174270519</v>
      </c>
    </row>
    <row r="52" customFormat="false" ht="12" hidden="false" customHeight="false" outlineLevel="0" collapsed="false">
      <c r="A52" s="309" t="n">
        <v>2009</v>
      </c>
      <c r="B52" s="310" t="n">
        <v>77639008</v>
      </c>
      <c r="C52" s="310" t="n">
        <v>40745509</v>
      </c>
      <c r="D52" s="310" t="n">
        <v>33244604</v>
      </c>
      <c r="E52" s="310" t="n">
        <v>18599372</v>
      </c>
      <c r="F52" s="310" t="n">
        <v>9134908</v>
      </c>
      <c r="G52" s="310" t="n">
        <v>3619677</v>
      </c>
      <c r="H52" s="310" t="n">
        <v>3402990</v>
      </c>
      <c r="I52" s="308" t="n">
        <f aca="false">SUM(B52:H52)</f>
        <v>186386068</v>
      </c>
    </row>
    <row r="53" customFormat="false" ht="12" hidden="false" customHeight="false" outlineLevel="0" collapsed="false">
      <c r="A53" s="309" t="n">
        <v>2010</v>
      </c>
      <c r="B53" s="310" t="n">
        <v>85043391</v>
      </c>
      <c r="C53" s="310" t="n">
        <v>33408076</v>
      </c>
      <c r="D53" s="310" t="n">
        <v>28765189</v>
      </c>
      <c r="E53" s="310" t="n">
        <v>22157307</v>
      </c>
      <c r="F53" s="310" t="n">
        <v>7273431</v>
      </c>
      <c r="G53" s="310" t="n">
        <v>3455314</v>
      </c>
      <c r="H53" s="310" t="n">
        <v>4324571</v>
      </c>
      <c r="I53" s="308" t="n">
        <f aca="false">SUM(B53:H53)</f>
        <v>184427279</v>
      </c>
    </row>
    <row r="54" customFormat="false" ht="12" hidden="false" customHeight="false" outlineLevel="0" collapsed="false">
      <c r="A54" s="309" t="n">
        <v>2011</v>
      </c>
      <c r="B54" s="310" t="n">
        <v>82517904</v>
      </c>
      <c r="C54" s="310" t="n">
        <v>45562149</v>
      </c>
      <c r="D54" s="310" t="n">
        <v>36894170</v>
      </c>
      <c r="E54" s="310" t="n">
        <v>21594182</v>
      </c>
      <c r="F54" s="310" t="n">
        <v>7496232</v>
      </c>
      <c r="G54" s="310" t="n">
        <v>2950060</v>
      </c>
      <c r="H54" s="310" t="n">
        <v>3672443</v>
      </c>
      <c r="I54" s="308" t="n">
        <f aca="false">SUM(B54:H54)</f>
        <v>200687140</v>
      </c>
    </row>
    <row r="55" customFormat="false" ht="12" hidden="false" customHeight="false" outlineLevel="0" collapsed="false">
      <c r="A55" s="309" t="n">
        <v>2012</v>
      </c>
      <c r="B55" s="310" t="n">
        <v>70382558</v>
      </c>
      <c r="C55" s="310" t="n">
        <v>44321173</v>
      </c>
      <c r="D55" s="310" t="n">
        <v>27090567</v>
      </c>
      <c r="E55" s="310" t="n">
        <v>24178383</v>
      </c>
      <c r="F55" s="310" t="n">
        <v>8061688</v>
      </c>
      <c r="G55" s="310" t="n">
        <v>4040088</v>
      </c>
      <c r="H55" s="310" t="n">
        <v>3271498</v>
      </c>
      <c r="I55" s="308" t="n">
        <f aca="false">SUM(B55:H55)</f>
        <v>181345955</v>
      </c>
    </row>
    <row r="56" customFormat="false" ht="12" hidden="false" customHeight="false" outlineLevel="0" collapsed="false">
      <c r="A56" s="309" t="n">
        <v>2013</v>
      </c>
      <c r="B56" s="310" t="n">
        <v>58281279</v>
      </c>
      <c r="C56" s="310" t="n">
        <v>48723505</v>
      </c>
      <c r="D56" s="310" t="n">
        <v>23582727</v>
      </c>
      <c r="E56" s="310" t="n">
        <v>28448442</v>
      </c>
      <c r="F56" s="310" t="n">
        <v>8642198</v>
      </c>
      <c r="G56" s="310" t="n">
        <v>4100370</v>
      </c>
      <c r="H56" s="310" t="n">
        <v>3435284</v>
      </c>
      <c r="I56" s="308" t="n">
        <f aca="false">SUM(B56:H56)</f>
        <v>175213805</v>
      </c>
    </row>
    <row r="57" customFormat="false" ht="12" hidden="false" customHeight="false" outlineLevel="0" collapsed="false">
      <c r="A57" s="309" t="n">
        <v>2014</v>
      </c>
      <c r="B57" s="310" t="n">
        <v>75876444</v>
      </c>
      <c r="C57" s="310" t="n">
        <v>45379142</v>
      </c>
      <c r="D57" s="310" t="n">
        <v>22325626</v>
      </c>
      <c r="E57" s="310" t="n">
        <v>27408129</v>
      </c>
      <c r="F57" s="310" t="n">
        <v>9535383</v>
      </c>
      <c r="G57" s="310" t="n">
        <v>4002957</v>
      </c>
      <c r="H57" s="310" t="n">
        <v>3702537</v>
      </c>
      <c r="I57" s="308" t="n">
        <f aca="false">SUM(B57:H57)</f>
        <v>188230218</v>
      </c>
    </row>
    <row r="58" customFormat="false" ht="12" hidden="false" customHeight="false" outlineLevel="0" collapsed="false">
      <c r="A58" s="309" t="n">
        <v>2015</v>
      </c>
      <c r="B58" s="310" t="n">
        <v>83513397</v>
      </c>
      <c r="C58" s="310" t="n">
        <v>27350553</v>
      </c>
      <c r="D58" s="310" t="n">
        <v>32281009</v>
      </c>
      <c r="E58" s="310" t="n">
        <v>21668912</v>
      </c>
      <c r="F58" s="310" t="n">
        <v>8205051</v>
      </c>
      <c r="G58" s="310" t="n">
        <v>4756170</v>
      </c>
      <c r="H58" s="310" t="n">
        <v>4094973</v>
      </c>
      <c r="I58" s="308" t="n">
        <f aca="false">SUM(B58:H58)</f>
        <v>181870065</v>
      </c>
    </row>
    <row r="59" customFormat="false" ht="12" hidden="false" customHeight="false" outlineLevel="0" collapsed="false">
      <c r="A59" s="309" t="n">
        <v>2016</v>
      </c>
      <c r="B59" s="310" t="n">
        <v>78301276</v>
      </c>
      <c r="C59" s="310" t="n">
        <v>39014231</v>
      </c>
      <c r="D59" s="310" t="n">
        <v>34345926</v>
      </c>
      <c r="E59" s="310" t="n">
        <v>21920529</v>
      </c>
      <c r="F59" s="310" t="n">
        <v>9844998</v>
      </c>
      <c r="G59" s="310" t="n">
        <v>4343683</v>
      </c>
      <c r="H59" s="310" t="n">
        <v>4495126</v>
      </c>
      <c r="I59" s="308" t="n">
        <f aca="false">SUM(B59:H59)</f>
        <v>192265769</v>
      </c>
    </row>
    <row r="60" customFormat="false" ht="12" hidden="false" customHeight="false" outlineLevel="0" collapsed="false">
      <c r="A60" s="309" t="n">
        <v>2017</v>
      </c>
      <c r="B60" s="310" t="n">
        <v>79246885</v>
      </c>
      <c r="C60" s="310" t="n">
        <v>41721683</v>
      </c>
      <c r="D60" s="310" t="n">
        <v>24620391</v>
      </c>
      <c r="E60" s="310" t="n">
        <v>25706545</v>
      </c>
      <c r="F60" s="310" t="n">
        <v>9108884</v>
      </c>
      <c r="G60" s="310" t="n">
        <v>5329159</v>
      </c>
      <c r="H60" s="310" t="n">
        <v>3991108</v>
      </c>
      <c r="I60" s="308" t="n">
        <f aca="false">SUM(B60:H60)</f>
        <v>189724655</v>
      </c>
    </row>
    <row r="61" customFormat="false" ht="12" hidden="false" customHeight="false" outlineLevel="0" collapsed="false">
      <c r="A61" s="309" t="n">
        <v>2018</v>
      </c>
      <c r="B61" s="310" t="n">
        <v>73441957</v>
      </c>
      <c r="C61" s="310" t="n">
        <v>25320494</v>
      </c>
      <c r="D61" s="310" t="n">
        <v>35057191</v>
      </c>
      <c r="E61" s="310" t="n">
        <v>23930423</v>
      </c>
      <c r="F61" s="310" t="n">
        <v>9383442</v>
      </c>
      <c r="G61" s="310" t="n">
        <v>4162634</v>
      </c>
      <c r="H61" s="310" t="n">
        <v>4911672</v>
      </c>
      <c r="I61" s="308" t="n">
        <f aca="false">SUM(B61:H61)</f>
        <v>176207813</v>
      </c>
    </row>
    <row r="62" customFormat="false" ht="12" hidden="false" customHeight="false" outlineLevel="0" collapsed="false">
      <c r="A62" s="309" t="n">
        <v>2019</v>
      </c>
      <c r="B62" s="310" t="n">
        <v>83149946</v>
      </c>
      <c r="C62" s="310" t="n">
        <v>38740476</v>
      </c>
      <c r="D62" s="310" t="n">
        <v>32568116</v>
      </c>
      <c r="E62" s="310" t="n">
        <v>19277034</v>
      </c>
      <c r="F62" s="310" t="n">
        <v>8986503</v>
      </c>
      <c r="G62" s="310" t="n">
        <v>4540052</v>
      </c>
      <c r="H62" s="310" t="n">
        <v>4279530</v>
      </c>
      <c r="I62" s="308" t="n">
        <f aca="false">SUM(B62:H62)</f>
        <v>191541657</v>
      </c>
    </row>
    <row r="63" customFormat="false" ht="12" hidden="false" customHeight="false" outlineLevel="0" collapsed="false">
      <c r="A63" s="309" t="n">
        <v>2020</v>
      </c>
      <c r="B63" s="310" t="n">
        <v>6691905</v>
      </c>
      <c r="C63" s="310" t="n">
        <v>11284576</v>
      </c>
      <c r="D63" s="310" t="n">
        <v>12265065</v>
      </c>
      <c r="E63" s="310" t="n">
        <v>12068483</v>
      </c>
      <c r="F63" s="310" t="n">
        <v>5205042</v>
      </c>
      <c r="G63" s="310" t="n">
        <v>2405052</v>
      </c>
      <c r="H63" s="310" t="n">
        <v>2372033</v>
      </c>
      <c r="I63" s="308" t="n">
        <f aca="false">SUM(B63:H63)</f>
        <v>52292156</v>
      </c>
    </row>
    <row r="64" customFormat="false" ht="12" hidden="false" customHeight="false" outlineLevel="0" collapsed="false">
      <c r="A64" s="309" t="n">
        <v>2021</v>
      </c>
      <c r="B64" s="310" t="n">
        <v>19337804</v>
      </c>
      <c r="C64" s="310" t="n">
        <v>27384460</v>
      </c>
      <c r="D64" s="310" t="n">
        <v>12357248</v>
      </c>
      <c r="E64" s="310" t="n">
        <v>16868662</v>
      </c>
      <c r="F64" s="310" t="n">
        <v>5475146</v>
      </c>
      <c r="G64" s="310" t="n">
        <v>2810711</v>
      </c>
      <c r="H64" s="310" t="n">
        <v>3140162</v>
      </c>
      <c r="I64" s="308" t="n">
        <f aca="false">SUM(B64:H64)</f>
        <v>87374193</v>
      </c>
    </row>
    <row r="65" customFormat="false" ht="12" hidden="false" customHeight="false" outlineLevel="0" collapsed="false">
      <c r="A65" s="309" t="n">
        <v>2022</v>
      </c>
      <c r="B65" s="310" t="n">
        <v>53480589</v>
      </c>
      <c r="C65" s="310" t="n">
        <v>15358921</v>
      </c>
      <c r="D65" s="310" t="n">
        <v>20062536</v>
      </c>
      <c r="E65" s="310" t="n">
        <v>25695139</v>
      </c>
      <c r="F65" s="310" t="n">
        <v>8204239</v>
      </c>
      <c r="G65" s="310" t="n">
        <v>4491489</v>
      </c>
      <c r="H65" s="310" t="n">
        <v>4469120</v>
      </c>
      <c r="I65" s="308" t="n">
        <f aca="false">SUM(B65:H65)</f>
        <v>131762033</v>
      </c>
    </row>
    <row r="66" customFormat="false" ht="12" hidden="false" customHeight="false" outlineLevel="0" collapsed="false">
      <c r="A66" s="309" t="n">
        <v>2023</v>
      </c>
      <c r="B66" s="310" t="n">
        <v>53774306</v>
      </c>
      <c r="C66" s="310" t="n">
        <v>36365310</v>
      </c>
      <c r="D66" s="310" t="n">
        <v>28145235</v>
      </c>
      <c r="E66" s="310" t="n">
        <v>19117624</v>
      </c>
      <c r="F66" s="310" t="n">
        <v>9332629</v>
      </c>
      <c r="G66" s="310" t="n">
        <v>5825080</v>
      </c>
      <c r="H66" s="310" t="n">
        <v>4560863</v>
      </c>
      <c r="I66" s="308" t="n">
        <f aca="false">SUM(B66:H66)</f>
        <v>157121047</v>
      </c>
    </row>
    <row r="67" customFormat="false" ht="12" hidden="false" customHeight="false" outlineLevel="0" collapsed="false">
      <c r="A67" s="322" t="s">
        <v>212</v>
      </c>
      <c r="B67" s="336"/>
      <c r="C67" s="336"/>
      <c r="D67" s="336"/>
      <c r="E67" s="336"/>
      <c r="F67" s="336"/>
      <c r="G67" s="336"/>
      <c r="H67" s="336"/>
      <c r="I67" s="337"/>
    </row>
    <row r="70" s="303" customFormat="true" ht="36" hidden="false" customHeight="false" outlineLevel="0" collapsed="false">
      <c r="A70" s="302" t="s">
        <v>190</v>
      </c>
      <c r="B70" s="205" t="s">
        <v>195</v>
      </c>
      <c r="C70" s="205" t="s">
        <v>184</v>
      </c>
      <c r="D70" s="205" t="s">
        <v>185</v>
      </c>
      <c r="E70" s="205" t="s">
        <v>186</v>
      </c>
      <c r="F70" s="205" t="s">
        <v>187</v>
      </c>
      <c r="G70" s="205" t="s">
        <v>188</v>
      </c>
      <c r="H70" s="205" t="s">
        <v>189</v>
      </c>
      <c r="I70" s="205" t="s">
        <v>42</v>
      </c>
    </row>
    <row r="71" customFormat="false" ht="12" hidden="false" customHeight="false" outlineLevel="0" collapsed="false">
      <c r="A71" s="309" t="n">
        <v>1996</v>
      </c>
      <c r="B71" s="310" t="n">
        <v>234550720.24</v>
      </c>
      <c r="C71" s="310" t="n">
        <v>136964133.12</v>
      </c>
      <c r="D71" s="310" t="n">
        <v>114959675.74</v>
      </c>
      <c r="E71" s="310" t="n">
        <v>78808803.41</v>
      </c>
      <c r="F71" s="310" t="n">
        <v>33963480.09</v>
      </c>
      <c r="G71" s="310" t="n">
        <v>14534267.33</v>
      </c>
      <c r="H71" s="310" t="n">
        <v>10974743.15</v>
      </c>
      <c r="I71" s="308" t="n">
        <f aca="false">SUM(B71:H71)</f>
        <v>624755823.08</v>
      </c>
    </row>
    <row r="72" customFormat="false" ht="12" hidden="false" customHeight="false" outlineLevel="0" collapsed="false">
      <c r="A72" s="309" t="n">
        <v>1997</v>
      </c>
      <c r="B72" s="310" t="n">
        <v>315975926.63</v>
      </c>
      <c r="C72" s="310" t="n">
        <v>151025138.3</v>
      </c>
      <c r="D72" s="310" t="n">
        <v>88091975.97</v>
      </c>
      <c r="E72" s="310" t="n">
        <v>87006493.16</v>
      </c>
      <c r="F72" s="310" t="n">
        <v>28487442.15</v>
      </c>
      <c r="G72" s="310" t="n">
        <v>12360785.07</v>
      </c>
      <c r="H72" s="310" t="n">
        <v>14480183.75</v>
      </c>
      <c r="I72" s="308" t="n">
        <f aca="false">SUM(B72:H72)</f>
        <v>697427945.03</v>
      </c>
    </row>
    <row r="73" customFormat="false" ht="12" hidden="false" customHeight="false" outlineLevel="0" collapsed="false">
      <c r="A73" s="309" t="n">
        <v>1998</v>
      </c>
      <c r="B73" s="310" t="n">
        <v>467366484.2</v>
      </c>
      <c r="C73" s="310" t="n">
        <v>143289147.46</v>
      </c>
      <c r="D73" s="310" t="n">
        <v>76921976.75</v>
      </c>
      <c r="E73" s="310" t="n">
        <v>87476523.92</v>
      </c>
      <c r="F73" s="310" t="n">
        <v>29838310.69</v>
      </c>
      <c r="G73" s="310" t="n">
        <v>19590651.36</v>
      </c>
      <c r="H73" s="310" t="n">
        <v>14394925.06</v>
      </c>
      <c r="I73" s="308" t="n">
        <f aca="false">SUM(B73:H73)</f>
        <v>838878019.44</v>
      </c>
    </row>
    <row r="74" customFormat="false" ht="12" hidden="false" customHeight="false" outlineLevel="0" collapsed="false">
      <c r="A74" s="309" t="n">
        <v>1999</v>
      </c>
      <c r="B74" s="310" t="n">
        <v>292059148.6</v>
      </c>
      <c r="C74" s="310" t="n">
        <v>158188080.12</v>
      </c>
      <c r="D74" s="310" t="n">
        <v>151135771.45</v>
      </c>
      <c r="E74" s="310" t="n">
        <v>78405177.91</v>
      </c>
      <c r="F74" s="310" t="n">
        <v>35017888.5</v>
      </c>
      <c r="G74" s="310" t="n">
        <v>17396943.62</v>
      </c>
      <c r="H74" s="310" t="n">
        <v>19053543.74</v>
      </c>
      <c r="I74" s="308" t="n">
        <f aca="false">SUM(B74:H74)</f>
        <v>751256553.94</v>
      </c>
    </row>
    <row r="75" customFormat="false" ht="12" hidden="false" customHeight="false" outlineLevel="0" collapsed="false">
      <c r="A75" s="309" t="n">
        <v>2000</v>
      </c>
      <c r="B75" s="310" t="n">
        <v>351750886.18</v>
      </c>
      <c r="C75" s="310" t="n">
        <v>153113696.35</v>
      </c>
      <c r="D75" s="310" t="n">
        <v>135739206.96</v>
      </c>
      <c r="E75" s="310" t="n">
        <v>110542969.45</v>
      </c>
      <c r="F75" s="310" t="n">
        <v>28622791.89</v>
      </c>
      <c r="G75" s="310" t="n">
        <v>20180245.1</v>
      </c>
      <c r="H75" s="310" t="n">
        <v>19207621.48</v>
      </c>
      <c r="I75" s="308" t="n">
        <f aca="false">SUM(B75:H75)</f>
        <v>819157417.41</v>
      </c>
    </row>
    <row r="76" customFormat="false" ht="12" hidden="false" customHeight="false" outlineLevel="0" collapsed="false">
      <c r="A76" s="309" t="n">
        <v>2001</v>
      </c>
      <c r="B76" s="310" t="n">
        <v>492901558.57</v>
      </c>
      <c r="C76" s="310" t="n">
        <v>167604616.21</v>
      </c>
      <c r="D76" s="310" t="n">
        <v>94475472.4</v>
      </c>
      <c r="E76" s="310" t="n">
        <v>103866281.2</v>
      </c>
      <c r="F76" s="310" t="n">
        <v>30585101.19</v>
      </c>
      <c r="G76" s="310" t="n">
        <v>23943086.89</v>
      </c>
      <c r="H76" s="310" t="n">
        <v>17637106.13</v>
      </c>
      <c r="I76" s="308" t="n">
        <f aca="false">SUM(B76:H76)</f>
        <v>931013222.59</v>
      </c>
    </row>
    <row r="77" customFormat="false" ht="12" hidden="false" customHeight="false" outlineLevel="0" collapsed="false">
      <c r="A77" s="309" t="n">
        <v>2002</v>
      </c>
      <c r="B77" s="310" t="n">
        <v>442690454.73</v>
      </c>
      <c r="C77" s="310" t="n">
        <v>186076732.65</v>
      </c>
      <c r="D77" s="310" t="n">
        <v>125382176.98</v>
      </c>
      <c r="E77" s="310" t="n">
        <v>109399527.62</v>
      </c>
      <c r="F77" s="310" t="n">
        <v>33165374.71</v>
      </c>
      <c r="G77" s="310" t="n">
        <v>17509406.67</v>
      </c>
      <c r="H77" s="310" t="n">
        <v>17194287.51</v>
      </c>
      <c r="I77" s="308" t="n">
        <f aca="false">SUM(B77:H77)</f>
        <v>931417960.87</v>
      </c>
    </row>
    <row r="78" customFormat="false" ht="12" hidden="false" customHeight="false" outlineLevel="0" collapsed="false">
      <c r="A78" s="309" t="n">
        <v>2003</v>
      </c>
      <c r="B78" s="310" t="n">
        <v>349101034.04</v>
      </c>
      <c r="C78" s="310" t="n">
        <v>238271982.66</v>
      </c>
      <c r="D78" s="310" t="n">
        <v>139980256.6</v>
      </c>
      <c r="E78" s="310" t="n">
        <v>117952896.63</v>
      </c>
      <c r="F78" s="310" t="n">
        <v>42982699.1</v>
      </c>
      <c r="G78" s="310" t="n">
        <v>23180079.64</v>
      </c>
      <c r="H78" s="310" t="n">
        <v>17361237.68</v>
      </c>
      <c r="I78" s="308" t="n">
        <f aca="false">SUM(B78:H78)</f>
        <v>928830186.35</v>
      </c>
    </row>
    <row r="79" customFormat="false" ht="12" hidden="false" customHeight="false" outlineLevel="0" collapsed="false">
      <c r="A79" s="309" t="n">
        <v>2004</v>
      </c>
      <c r="B79" s="310" t="n">
        <v>441009758.21</v>
      </c>
      <c r="C79" s="310" t="n">
        <v>243267047.04</v>
      </c>
      <c r="D79" s="310" t="n">
        <v>174666182.19</v>
      </c>
      <c r="E79" s="310" t="n">
        <v>128611024.27</v>
      </c>
      <c r="F79" s="310" t="n">
        <v>36225204.95</v>
      </c>
      <c r="G79" s="310" t="n">
        <v>15424661.48</v>
      </c>
      <c r="H79" s="310" t="n">
        <v>23117906.27</v>
      </c>
      <c r="I79" s="308" t="n">
        <f aca="false">SUM(B79:H79)</f>
        <v>1062321784.41</v>
      </c>
    </row>
    <row r="80" customFormat="false" ht="12" hidden="false" customHeight="false" outlineLevel="0" collapsed="false">
      <c r="A80" s="309" t="n">
        <v>2005</v>
      </c>
      <c r="B80" s="310" t="n">
        <v>362444809.39</v>
      </c>
      <c r="C80" s="310" t="n">
        <v>225793880.17</v>
      </c>
      <c r="D80" s="310" t="n">
        <v>162136579.73</v>
      </c>
      <c r="E80" s="310" t="n">
        <v>116407155.7</v>
      </c>
      <c r="F80" s="310" t="n">
        <v>49319837.58</v>
      </c>
      <c r="G80" s="310" t="n">
        <v>18729586.28</v>
      </c>
      <c r="H80" s="310" t="n">
        <v>19873741.32</v>
      </c>
      <c r="I80" s="308" t="n">
        <f aca="false">SUM(B80:H80)</f>
        <v>954705590.17</v>
      </c>
    </row>
    <row r="81" customFormat="false" ht="12" hidden="false" customHeight="false" outlineLevel="0" collapsed="false">
      <c r="A81" s="309" t="n">
        <v>2006</v>
      </c>
      <c r="B81" s="310" t="n">
        <v>414945308.96</v>
      </c>
      <c r="C81" s="310" t="n">
        <v>207842886.62</v>
      </c>
      <c r="D81" s="310" t="n">
        <v>204015940.48</v>
      </c>
      <c r="E81" s="310" t="n">
        <v>137642403.93</v>
      </c>
      <c r="F81" s="310" t="n">
        <v>40947252.83</v>
      </c>
      <c r="G81" s="310" t="n">
        <v>21799581.53</v>
      </c>
      <c r="H81" s="310" t="n">
        <v>22856015</v>
      </c>
      <c r="I81" s="308" t="n">
        <f aca="false">SUM(B81:H81)</f>
        <v>1050049389.35</v>
      </c>
    </row>
    <row r="82" customFormat="false" ht="12" hidden="false" customHeight="false" outlineLevel="0" collapsed="false">
      <c r="A82" s="309" t="n">
        <v>2007</v>
      </c>
      <c r="B82" s="310" t="n">
        <v>341557844.52</v>
      </c>
      <c r="C82" s="310" t="n">
        <v>216978881.2</v>
      </c>
      <c r="D82" s="310" t="n">
        <v>147181327.19</v>
      </c>
      <c r="E82" s="310" t="n">
        <v>160709766.8</v>
      </c>
      <c r="F82" s="310" t="n">
        <v>57844850.65</v>
      </c>
      <c r="G82" s="310" t="n">
        <v>24306965.18</v>
      </c>
      <c r="H82" s="310" t="n">
        <v>18576180.81</v>
      </c>
      <c r="I82" s="308" t="n">
        <f aca="false">SUM(B82:H82)</f>
        <v>967155816.35</v>
      </c>
    </row>
    <row r="83" customFormat="false" ht="12" hidden="false" customHeight="false" outlineLevel="0" collapsed="false">
      <c r="A83" s="309" t="n">
        <v>2008</v>
      </c>
      <c r="B83" s="310" t="n">
        <v>394610585.38</v>
      </c>
      <c r="C83" s="310" t="n">
        <v>259782004.95</v>
      </c>
      <c r="D83" s="310" t="n">
        <v>190362144.95</v>
      </c>
      <c r="E83" s="310" t="n">
        <v>134228019.22</v>
      </c>
      <c r="F83" s="310" t="n">
        <v>39735026.89</v>
      </c>
      <c r="G83" s="310" t="n">
        <v>25871090.84</v>
      </c>
      <c r="H83" s="310" t="n">
        <v>21800846.42</v>
      </c>
      <c r="I83" s="308" t="n">
        <f aca="false">SUM(B83:H83)</f>
        <v>1066389718.65</v>
      </c>
    </row>
    <row r="84" customFormat="false" ht="12" hidden="false" customHeight="false" outlineLevel="0" collapsed="false">
      <c r="A84" s="309" t="n">
        <v>2009</v>
      </c>
      <c r="B84" s="310" t="n">
        <v>495897933.89</v>
      </c>
      <c r="C84" s="310" t="n">
        <v>258158208.8</v>
      </c>
      <c r="D84" s="310" t="n">
        <v>203128236.21</v>
      </c>
      <c r="E84" s="310" t="n">
        <v>112779921.74</v>
      </c>
      <c r="F84" s="310" t="n">
        <v>53483758.98</v>
      </c>
      <c r="G84" s="310" t="n">
        <v>20810972.51</v>
      </c>
      <c r="H84" s="310" t="n">
        <v>19185071.66</v>
      </c>
      <c r="I84" s="308" t="n">
        <f aca="false">SUM(B84:H84)</f>
        <v>1163444103.79</v>
      </c>
    </row>
    <row r="85" customFormat="false" ht="12" hidden="false" customHeight="false" outlineLevel="0" collapsed="false">
      <c r="A85" s="309" t="n">
        <v>2010</v>
      </c>
      <c r="B85" s="310" t="n">
        <v>548776127.19</v>
      </c>
      <c r="C85" s="310" t="n">
        <v>213610991.81</v>
      </c>
      <c r="D85" s="310" t="n">
        <v>186859700.51</v>
      </c>
      <c r="E85" s="310" t="n">
        <v>133929765.51</v>
      </c>
      <c r="F85" s="310" t="n">
        <v>43544576.28</v>
      </c>
      <c r="G85" s="310" t="n">
        <v>19943554.28</v>
      </c>
      <c r="H85" s="310" t="n">
        <v>24348083.63</v>
      </c>
      <c r="I85" s="308" t="n">
        <f aca="false">SUM(B85:H85)</f>
        <v>1171012799.21</v>
      </c>
    </row>
    <row r="86" customFormat="false" ht="12" hidden="false" customHeight="false" outlineLevel="0" collapsed="false">
      <c r="A86" s="309" t="n">
        <v>2011</v>
      </c>
      <c r="B86" s="310" t="n">
        <v>550362106.17</v>
      </c>
      <c r="C86" s="310" t="n">
        <v>290490412.8</v>
      </c>
      <c r="D86" s="310" t="n">
        <v>231009654.25</v>
      </c>
      <c r="E86" s="310" t="n">
        <v>133453912.89</v>
      </c>
      <c r="F86" s="310" t="n">
        <v>44772353.62</v>
      </c>
      <c r="G86" s="310" t="n">
        <v>17198622.91</v>
      </c>
      <c r="H86" s="310" t="n">
        <v>20667915.67</v>
      </c>
      <c r="I86" s="308" t="n">
        <f aca="false">SUM(B86:H86)</f>
        <v>1287954978.31</v>
      </c>
    </row>
    <row r="87" customFormat="false" ht="12" hidden="false" customHeight="false" outlineLevel="0" collapsed="false">
      <c r="A87" s="309" t="n">
        <v>2012</v>
      </c>
      <c r="B87" s="310" t="n">
        <v>478502872.59</v>
      </c>
      <c r="C87" s="310" t="n">
        <v>285303402.83</v>
      </c>
      <c r="D87" s="310" t="n">
        <v>174485063.31</v>
      </c>
      <c r="E87" s="310" t="n">
        <v>151629477.86</v>
      </c>
      <c r="F87" s="310" t="n">
        <v>48644374.58</v>
      </c>
      <c r="G87" s="310" t="n">
        <v>23647804.45</v>
      </c>
      <c r="H87" s="310" t="n">
        <v>18614510.09</v>
      </c>
      <c r="I87" s="308" t="n">
        <f aca="false">SUM(B87:H87)</f>
        <v>1180827505.71</v>
      </c>
    </row>
    <row r="88" customFormat="false" ht="12" hidden="false" customHeight="false" outlineLevel="0" collapsed="false">
      <c r="A88" s="309" t="n">
        <v>2013</v>
      </c>
      <c r="B88" s="310" t="n">
        <v>401059017.83</v>
      </c>
      <c r="C88" s="310" t="n">
        <v>318739552.77</v>
      </c>
      <c r="D88" s="310" t="n">
        <v>152421026.14</v>
      </c>
      <c r="E88" s="310" t="n">
        <v>181115107.16</v>
      </c>
      <c r="F88" s="310" t="n">
        <v>52218172.23</v>
      </c>
      <c r="G88" s="310" t="n">
        <v>23785376.96</v>
      </c>
      <c r="H88" s="310" t="n">
        <v>19932203.11</v>
      </c>
      <c r="I88" s="308" t="n">
        <f aca="false">SUM(B88:H88)</f>
        <v>1149270456.2</v>
      </c>
    </row>
    <row r="89" customFormat="false" ht="12" hidden="false" customHeight="false" outlineLevel="0" collapsed="false">
      <c r="A89" s="309" t="n">
        <v>2014</v>
      </c>
      <c r="B89" s="310" t="n">
        <v>504524873.98</v>
      </c>
      <c r="C89" s="310" t="n">
        <v>291356865.23</v>
      </c>
      <c r="D89" s="310" t="n">
        <v>145099399.28</v>
      </c>
      <c r="E89" s="310" t="n">
        <v>172460515.72</v>
      </c>
      <c r="F89" s="310" t="n">
        <v>57840411.65</v>
      </c>
      <c r="G89" s="310" t="n">
        <v>23809745.71</v>
      </c>
      <c r="H89" s="310" t="n">
        <v>21296369.33</v>
      </c>
      <c r="I89" s="308" t="n">
        <f aca="false">SUM(B89:H89)</f>
        <v>1216388180.9</v>
      </c>
    </row>
    <row r="90" customFormat="false" ht="12" hidden="false" customHeight="false" outlineLevel="0" collapsed="false">
      <c r="A90" s="309" t="n">
        <v>2015</v>
      </c>
      <c r="B90" s="310" t="n">
        <v>572370884.52</v>
      </c>
      <c r="C90" s="310" t="n">
        <v>171668614.24</v>
      </c>
      <c r="D90" s="310" t="n">
        <v>212325422.94</v>
      </c>
      <c r="E90" s="310" t="n">
        <v>138787048.81</v>
      </c>
      <c r="F90" s="310" t="n">
        <v>50424519.52</v>
      </c>
      <c r="G90" s="310" t="n">
        <v>28826735.39</v>
      </c>
      <c r="H90" s="310" t="n">
        <v>23240279.48</v>
      </c>
      <c r="I90" s="308" t="n">
        <f aca="false">SUM(B90:H90)</f>
        <v>1197643504.9</v>
      </c>
    </row>
    <row r="91" customFormat="false" ht="12" hidden="false" customHeight="false" outlineLevel="0" collapsed="false">
      <c r="A91" s="309" t="n">
        <v>2016</v>
      </c>
      <c r="B91" s="310" t="n">
        <v>522382737.99</v>
      </c>
      <c r="C91" s="310" t="n">
        <v>264920187.32</v>
      </c>
      <c r="D91" s="310" t="n">
        <v>226017767.94</v>
      </c>
      <c r="E91" s="310" t="n">
        <v>142917417.92</v>
      </c>
      <c r="F91" s="310" t="n">
        <v>61319643.21</v>
      </c>
      <c r="G91" s="310" t="n">
        <v>26546611.12</v>
      </c>
      <c r="H91" s="310" t="n">
        <v>26534064.63</v>
      </c>
      <c r="I91" s="308" t="n">
        <f aca="false">SUM(B91:H91)</f>
        <v>1270638430.13</v>
      </c>
    </row>
    <row r="92" customFormat="false" ht="12" hidden="false" customHeight="false" outlineLevel="0" collapsed="false">
      <c r="A92" s="309" t="n">
        <v>2017</v>
      </c>
      <c r="B92" s="310" t="n">
        <v>549150241.14</v>
      </c>
      <c r="C92" s="310" t="n">
        <v>281619379.6</v>
      </c>
      <c r="D92" s="310" t="n">
        <v>162504592.54</v>
      </c>
      <c r="E92" s="310" t="n">
        <v>165946598.31</v>
      </c>
      <c r="F92" s="310" t="n">
        <v>57896946.3</v>
      </c>
      <c r="G92" s="310" t="n">
        <v>32220955.38</v>
      </c>
      <c r="H92" s="310" t="n">
        <v>23676209.03</v>
      </c>
      <c r="I92" s="308" t="n">
        <f aca="false">SUM(B92:H92)</f>
        <v>1273014922.3</v>
      </c>
    </row>
    <row r="93" customFormat="false" ht="12" hidden="false" customHeight="false" outlineLevel="0" collapsed="false">
      <c r="A93" s="309" t="n">
        <v>2018</v>
      </c>
      <c r="B93" s="310" t="n">
        <v>516741107.48</v>
      </c>
      <c r="C93" s="310" t="n">
        <v>176190287.59</v>
      </c>
      <c r="D93" s="310" t="n">
        <v>234860562.35</v>
      </c>
      <c r="E93" s="310" t="n">
        <v>153590276.92</v>
      </c>
      <c r="F93" s="310" t="n">
        <v>59309834.53</v>
      </c>
      <c r="G93" s="310" t="n">
        <v>25701194.22</v>
      </c>
      <c r="H93" s="310" t="n">
        <v>29039130.55</v>
      </c>
      <c r="I93" s="308" t="n">
        <f aca="false">SUM(B93:H93)</f>
        <v>1195432393.64</v>
      </c>
    </row>
    <row r="94" customFormat="false" ht="12" hidden="false" customHeight="false" outlineLevel="0" collapsed="false">
      <c r="A94" s="309" t="n">
        <v>2019</v>
      </c>
      <c r="B94" s="310" t="n">
        <v>600815188.1</v>
      </c>
      <c r="C94" s="310" t="n">
        <v>268781633.77</v>
      </c>
      <c r="D94" s="310" t="n">
        <v>221404164.77</v>
      </c>
      <c r="E94" s="310" t="n">
        <v>126669945.35</v>
      </c>
      <c r="F94" s="310" t="n">
        <v>55925580.06</v>
      </c>
      <c r="G94" s="310" t="n">
        <v>27516919.42</v>
      </c>
      <c r="H94" s="310" t="n">
        <v>25874090.25</v>
      </c>
      <c r="I94" s="308" t="n">
        <f aca="false">SUM(B94:H94)</f>
        <v>1326987521.72</v>
      </c>
    </row>
    <row r="95" customFormat="false" ht="12" hidden="false" customHeight="false" outlineLevel="0" collapsed="false">
      <c r="A95" s="309" t="n">
        <v>2020</v>
      </c>
      <c r="B95" s="310" t="n">
        <v>50322114.79</v>
      </c>
      <c r="C95" s="310" t="n">
        <v>77615228.68</v>
      </c>
      <c r="D95" s="310" t="n">
        <v>82976640.99</v>
      </c>
      <c r="E95" s="310" t="n">
        <v>80464684.44</v>
      </c>
      <c r="F95" s="310" t="n">
        <v>33443399.48</v>
      </c>
      <c r="G95" s="310" t="n">
        <v>14739447.09</v>
      </c>
      <c r="H95" s="310" t="n">
        <v>14218102.28</v>
      </c>
      <c r="I95" s="308" t="n">
        <f aca="false">SUM(B95:H95)</f>
        <v>353779617.75</v>
      </c>
    </row>
    <row r="96" customFormat="false" ht="12" hidden="false" customHeight="false" outlineLevel="0" collapsed="false">
      <c r="A96" s="309" t="n">
        <v>2021</v>
      </c>
      <c r="B96" s="310" t="n">
        <v>157335743.79</v>
      </c>
      <c r="C96" s="310" t="n">
        <v>203764847.84</v>
      </c>
      <c r="D96" s="310" t="n">
        <v>86714958.44</v>
      </c>
      <c r="E96" s="310" t="n">
        <v>111691334.77</v>
      </c>
      <c r="F96" s="310" t="n">
        <v>36256500.2</v>
      </c>
      <c r="G96" s="310" t="n">
        <v>17730504.06</v>
      </c>
      <c r="H96" s="310" t="n">
        <v>18620932.06</v>
      </c>
      <c r="I96" s="308" t="n">
        <f aca="false">SUM(B96:H96)</f>
        <v>632114821.16</v>
      </c>
    </row>
    <row r="97" customFormat="false" ht="12" hidden="false" customHeight="false" outlineLevel="0" collapsed="false">
      <c r="A97" s="309" t="n">
        <v>2022</v>
      </c>
      <c r="B97" s="310" t="n">
        <v>442014182.19</v>
      </c>
      <c r="C97" s="310" t="n">
        <v>107970643.28</v>
      </c>
      <c r="D97" s="310" t="n">
        <v>143131086.36</v>
      </c>
      <c r="E97" s="310" t="n">
        <v>175171454.62</v>
      </c>
      <c r="F97" s="310" t="n">
        <v>53164637.53</v>
      </c>
      <c r="G97" s="310" t="n">
        <v>28602266.45</v>
      </c>
      <c r="H97" s="310" t="n">
        <v>27062406.6</v>
      </c>
      <c r="I97" s="308" t="n">
        <f aca="false">SUM(B97:H97)</f>
        <v>977116677.03</v>
      </c>
    </row>
    <row r="98" customFormat="false" ht="12" hidden="false" customHeight="false" outlineLevel="0" collapsed="false">
      <c r="A98" s="309" t="n">
        <v>2023</v>
      </c>
      <c r="B98" s="310" t="n">
        <v>425572860.14</v>
      </c>
      <c r="C98" s="310" t="n">
        <v>286973492.35</v>
      </c>
      <c r="D98" s="310" t="n">
        <v>208036164.94</v>
      </c>
      <c r="E98" s="310" t="n">
        <v>131296100.63</v>
      </c>
      <c r="F98" s="310" t="n">
        <v>61567058.09</v>
      </c>
      <c r="G98" s="310" t="n">
        <v>37097276.77</v>
      </c>
      <c r="H98" s="310" t="n">
        <v>29838157.9</v>
      </c>
      <c r="I98" s="308" t="n">
        <f aca="false">SUM(B98:H98)</f>
        <v>1180381110.82</v>
      </c>
    </row>
    <row r="99" customFormat="false" ht="12" hidden="false" customHeight="false" outlineLevel="0" collapsed="false">
      <c r="A99" s="322" t="s">
        <v>212</v>
      </c>
      <c r="B99" s="336"/>
      <c r="C99" s="336"/>
      <c r="D99" s="336"/>
      <c r="E99" s="336"/>
      <c r="F99" s="336"/>
      <c r="G99" s="336"/>
      <c r="H99" s="336"/>
      <c r="I99" s="337"/>
    </row>
    <row r="102" s="303" customFormat="true" ht="36" hidden="false" customHeight="false" outlineLevel="0" collapsed="false">
      <c r="A102" s="302" t="s">
        <v>122</v>
      </c>
      <c r="B102" s="205" t="s">
        <v>195</v>
      </c>
      <c r="C102" s="205" t="s">
        <v>184</v>
      </c>
      <c r="D102" s="205" t="s">
        <v>185</v>
      </c>
      <c r="E102" s="205" t="s">
        <v>186</v>
      </c>
      <c r="F102" s="205" t="s">
        <v>187</v>
      </c>
      <c r="G102" s="205" t="s">
        <v>188</v>
      </c>
      <c r="H102" s="205" t="s">
        <v>189</v>
      </c>
      <c r="I102" s="205" t="s">
        <v>42</v>
      </c>
    </row>
    <row r="103" s="276" customFormat="true" ht="12" hidden="false" customHeight="false" outlineLevel="0" collapsed="false">
      <c r="A103" s="207" t="n">
        <v>1996</v>
      </c>
      <c r="B103" s="311" t="n">
        <v>848914</v>
      </c>
      <c r="C103" s="311" t="n">
        <v>665150</v>
      </c>
      <c r="D103" s="311" t="n">
        <v>780059</v>
      </c>
      <c r="E103" s="311" t="n">
        <v>649140</v>
      </c>
      <c r="F103" s="311" t="n">
        <v>327313</v>
      </c>
      <c r="G103" s="311" t="n">
        <v>161537</v>
      </c>
      <c r="H103" s="311" t="n">
        <v>156349</v>
      </c>
      <c r="I103" s="312" t="n">
        <f aca="false">SUM(B103:H103)</f>
        <v>3588462</v>
      </c>
    </row>
    <row r="104" s="276" customFormat="true" ht="12" hidden="false" customHeight="false" outlineLevel="0" collapsed="false">
      <c r="A104" s="207" t="n">
        <v>1997</v>
      </c>
      <c r="B104" s="311" t="n">
        <v>1098609</v>
      </c>
      <c r="C104" s="311" t="n">
        <v>803303</v>
      </c>
      <c r="D104" s="311" t="n">
        <v>574671</v>
      </c>
      <c r="E104" s="311" t="n">
        <v>736311</v>
      </c>
      <c r="F104" s="311" t="n">
        <v>270045</v>
      </c>
      <c r="G104" s="311" t="n">
        <v>147061</v>
      </c>
      <c r="H104" s="311" t="n">
        <v>223905</v>
      </c>
      <c r="I104" s="312" t="n">
        <f aca="false">SUM(B104:H104)</f>
        <v>3853905</v>
      </c>
    </row>
    <row r="105" s="276" customFormat="true" ht="12" hidden="false" customHeight="false" outlineLevel="0" collapsed="false">
      <c r="A105" s="207" t="n">
        <v>1998</v>
      </c>
      <c r="B105" s="311" t="n">
        <v>1394836</v>
      </c>
      <c r="C105" s="311" t="n">
        <v>775292</v>
      </c>
      <c r="D105" s="311" t="n">
        <v>460360</v>
      </c>
      <c r="E105" s="311" t="n">
        <v>699697</v>
      </c>
      <c r="F105" s="311" t="n">
        <v>290529</v>
      </c>
      <c r="G105" s="311" t="n">
        <v>226554</v>
      </c>
      <c r="H105" s="311" t="n">
        <v>221348</v>
      </c>
      <c r="I105" s="312" t="n">
        <f aca="false">SUM(B105:H105)</f>
        <v>4068616</v>
      </c>
    </row>
    <row r="106" s="217" customFormat="true" ht="12" hidden="false" customHeight="false" outlineLevel="0" collapsed="false">
      <c r="A106" s="207" t="n">
        <v>1999</v>
      </c>
      <c r="B106" s="311" t="n">
        <v>993694</v>
      </c>
      <c r="C106" s="311" t="n">
        <v>899956</v>
      </c>
      <c r="D106" s="311" t="n">
        <v>1014595</v>
      </c>
      <c r="E106" s="311" t="n">
        <v>687895</v>
      </c>
      <c r="F106" s="311" t="n">
        <v>388896</v>
      </c>
      <c r="G106" s="311" t="n">
        <v>213906</v>
      </c>
      <c r="H106" s="311" t="n">
        <v>290223</v>
      </c>
      <c r="I106" s="312" t="n">
        <f aca="false">SUM(B106:H106)</f>
        <v>4489165</v>
      </c>
    </row>
    <row r="107" customFormat="false" ht="12" hidden="false" customHeight="false" outlineLevel="0" collapsed="false">
      <c r="A107" s="207" t="n">
        <v>2000</v>
      </c>
      <c r="B107" s="311" t="n">
        <v>1233874</v>
      </c>
      <c r="C107" s="311" t="n">
        <v>785713</v>
      </c>
      <c r="D107" s="311" t="n">
        <v>918883</v>
      </c>
      <c r="E107" s="311" t="n">
        <v>885301</v>
      </c>
      <c r="F107" s="311" t="n">
        <v>302698</v>
      </c>
      <c r="G107" s="311" t="n">
        <v>253275</v>
      </c>
      <c r="H107" s="311" t="n">
        <v>307515</v>
      </c>
      <c r="I107" s="312" t="n">
        <f aca="false">SUM(B107:H107)</f>
        <v>4687259</v>
      </c>
    </row>
    <row r="108" customFormat="false" ht="12" hidden="false" customHeight="false" outlineLevel="0" collapsed="false">
      <c r="A108" s="207" t="n">
        <v>2001</v>
      </c>
      <c r="B108" s="311" t="n">
        <v>1706998</v>
      </c>
      <c r="C108" s="311" t="n">
        <v>863498</v>
      </c>
      <c r="D108" s="311" t="n">
        <v>653758</v>
      </c>
      <c r="E108" s="311" t="n">
        <v>872000</v>
      </c>
      <c r="F108" s="311" t="n">
        <v>311030</v>
      </c>
      <c r="G108" s="311" t="n">
        <v>281224</v>
      </c>
      <c r="H108" s="311" t="n">
        <v>268286</v>
      </c>
      <c r="I108" s="312" t="n">
        <f aca="false">SUM(B108:H108)</f>
        <v>4956794</v>
      </c>
    </row>
    <row r="109" customFormat="false" ht="12" hidden="false" customHeight="false" outlineLevel="0" collapsed="false">
      <c r="A109" s="207" t="n">
        <v>2002</v>
      </c>
      <c r="B109" s="311" t="n">
        <v>1390893</v>
      </c>
      <c r="C109" s="311" t="n">
        <v>1015771</v>
      </c>
      <c r="D109" s="311" t="n">
        <v>868992</v>
      </c>
      <c r="E109" s="311" t="n">
        <v>928270</v>
      </c>
      <c r="F109" s="311" t="n">
        <v>345706</v>
      </c>
      <c r="G109" s="311" t="n">
        <v>229589</v>
      </c>
      <c r="H109" s="311" t="n">
        <v>256511</v>
      </c>
      <c r="I109" s="312" t="n">
        <f aca="false">SUM(B109:H109)</f>
        <v>5035732</v>
      </c>
    </row>
    <row r="110" customFormat="false" ht="12" hidden="false" customHeight="false" outlineLevel="0" collapsed="false">
      <c r="A110" s="207" t="n">
        <v>2003</v>
      </c>
      <c r="B110" s="311" t="n">
        <v>1049323</v>
      </c>
      <c r="C110" s="311" t="n">
        <v>1335571</v>
      </c>
      <c r="D110" s="311" t="n">
        <v>935567</v>
      </c>
      <c r="E110" s="311" t="n">
        <v>1028085</v>
      </c>
      <c r="F110" s="311" t="n">
        <v>454671</v>
      </c>
      <c r="G110" s="311" t="n">
        <v>267439</v>
      </c>
      <c r="H110" s="311" t="n">
        <v>257680</v>
      </c>
      <c r="I110" s="312" t="n">
        <f aca="false">SUM(B110:H110)</f>
        <v>5328336</v>
      </c>
    </row>
    <row r="111" customFormat="false" ht="12" hidden="false" customHeight="false" outlineLevel="0" collapsed="false">
      <c r="A111" s="207" t="n">
        <v>2004</v>
      </c>
      <c r="B111" s="311" t="n">
        <v>1495887</v>
      </c>
      <c r="C111" s="311" t="n">
        <v>1194965</v>
      </c>
      <c r="D111" s="311" t="n">
        <v>1039173</v>
      </c>
      <c r="E111" s="311" t="n">
        <v>1004790</v>
      </c>
      <c r="F111" s="311" t="n">
        <v>330153</v>
      </c>
      <c r="G111" s="311" t="n">
        <v>182991</v>
      </c>
      <c r="H111" s="311" t="n">
        <v>306036</v>
      </c>
      <c r="I111" s="312" t="n">
        <f aca="false">SUM(B111:H111)</f>
        <v>5553995</v>
      </c>
    </row>
    <row r="112" customFormat="false" ht="12" hidden="false" customHeight="false" outlineLevel="0" collapsed="false">
      <c r="A112" s="207" t="n">
        <v>2005</v>
      </c>
      <c r="B112" s="311" t="n">
        <v>1253579</v>
      </c>
      <c r="C112" s="311" t="n">
        <v>1182952</v>
      </c>
      <c r="D112" s="311" t="n">
        <v>1071940</v>
      </c>
      <c r="E112" s="311" t="n">
        <v>997241</v>
      </c>
      <c r="F112" s="311" t="n">
        <v>505190</v>
      </c>
      <c r="G112" s="311" t="n">
        <v>242367</v>
      </c>
      <c r="H112" s="311" t="n">
        <v>303017</v>
      </c>
      <c r="I112" s="312" t="n">
        <f aca="false">SUM(B112:H112)</f>
        <v>5556286</v>
      </c>
    </row>
    <row r="113" customFormat="false" ht="12" hidden="false" customHeight="false" outlineLevel="0" collapsed="false">
      <c r="A113" s="309" t="n">
        <v>2006</v>
      </c>
      <c r="B113" s="313" t="n">
        <v>1282427</v>
      </c>
      <c r="C113" s="313" t="n">
        <v>1068766</v>
      </c>
      <c r="D113" s="313" t="n">
        <v>1296479</v>
      </c>
      <c r="E113" s="313" t="n">
        <v>1115903</v>
      </c>
      <c r="F113" s="313" t="n">
        <v>394361</v>
      </c>
      <c r="G113" s="313" t="n">
        <v>292378</v>
      </c>
      <c r="H113" s="313" t="n">
        <v>334385</v>
      </c>
      <c r="I113" s="312" t="n">
        <f aca="false">SUM(B113:H113)</f>
        <v>5784699</v>
      </c>
    </row>
    <row r="114" customFormat="false" ht="12" hidden="false" customHeight="false" outlineLevel="0" collapsed="false">
      <c r="A114" s="309" t="n">
        <v>2007</v>
      </c>
      <c r="B114" s="313" t="n">
        <v>1075112</v>
      </c>
      <c r="C114" s="313" t="n">
        <v>1101938</v>
      </c>
      <c r="D114" s="313" t="n">
        <v>945893</v>
      </c>
      <c r="E114" s="313" t="n">
        <v>1379241</v>
      </c>
      <c r="F114" s="313" t="n">
        <v>621542</v>
      </c>
      <c r="G114" s="313" t="n">
        <v>306320</v>
      </c>
      <c r="H114" s="313" t="n">
        <v>281475</v>
      </c>
      <c r="I114" s="312" t="n">
        <f aca="false">SUM(B114:H114)</f>
        <v>5711521</v>
      </c>
    </row>
    <row r="115" customFormat="false" ht="12" hidden="false" customHeight="false" outlineLevel="0" collapsed="false">
      <c r="A115" s="309" t="n">
        <v>2008</v>
      </c>
      <c r="B115" s="313" t="n">
        <v>1226884</v>
      </c>
      <c r="C115" s="313" t="n">
        <v>1317192</v>
      </c>
      <c r="D115" s="313" t="n">
        <v>1245747</v>
      </c>
      <c r="E115" s="313" t="n">
        <v>1154615</v>
      </c>
      <c r="F115" s="313" t="n">
        <v>425143</v>
      </c>
      <c r="G115" s="313" t="n">
        <v>341135</v>
      </c>
      <c r="H115" s="313" t="n">
        <v>340853</v>
      </c>
      <c r="I115" s="312" t="n">
        <f aca="false">SUM(B115:H115)</f>
        <v>6051569</v>
      </c>
    </row>
    <row r="116" customFormat="false" ht="12" hidden="false" customHeight="false" outlineLevel="0" collapsed="false">
      <c r="A116" s="309" t="n">
        <v>2009</v>
      </c>
      <c r="B116" s="313" t="n">
        <v>1534594</v>
      </c>
      <c r="C116" s="313" t="n">
        <v>1253996</v>
      </c>
      <c r="D116" s="313" t="n">
        <v>1363676</v>
      </c>
      <c r="E116" s="313" t="n">
        <v>946412</v>
      </c>
      <c r="F116" s="313" t="n">
        <v>589061</v>
      </c>
      <c r="G116" s="313" t="n">
        <v>237962</v>
      </c>
      <c r="H116" s="313" t="n">
        <v>283121</v>
      </c>
      <c r="I116" s="312" t="n">
        <f aca="false">SUM(B116:H116)</f>
        <v>6208822</v>
      </c>
    </row>
    <row r="117" customFormat="false" ht="12" hidden="false" customHeight="false" outlineLevel="0" collapsed="false">
      <c r="A117" s="309" t="n">
        <v>2010</v>
      </c>
      <c r="B117" s="313" t="n">
        <v>1843211</v>
      </c>
      <c r="C117" s="313" t="n">
        <v>1108914</v>
      </c>
      <c r="D117" s="313" t="n">
        <v>1136722</v>
      </c>
      <c r="E117" s="313" t="n">
        <v>1105701</v>
      </c>
      <c r="F117" s="313" t="n">
        <v>428241</v>
      </c>
      <c r="G117" s="313" t="n">
        <v>253084</v>
      </c>
      <c r="H117" s="313" t="n">
        <v>368468</v>
      </c>
      <c r="I117" s="312" t="n">
        <f aca="false">SUM(B117:H117)</f>
        <v>6244341</v>
      </c>
    </row>
    <row r="118" customFormat="false" ht="12" hidden="false" customHeight="false" outlineLevel="0" collapsed="false">
      <c r="A118" s="309" t="n">
        <v>2011</v>
      </c>
      <c r="B118" s="313" t="n">
        <v>1497391</v>
      </c>
      <c r="C118" s="313" t="n">
        <v>1409238</v>
      </c>
      <c r="D118" s="313" t="n">
        <v>1446842</v>
      </c>
      <c r="E118" s="313" t="n">
        <v>1091627</v>
      </c>
      <c r="F118" s="313" t="n">
        <v>476511</v>
      </c>
      <c r="G118" s="313" t="n">
        <v>229653</v>
      </c>
      <c r="H118" s="313" t="n">
        <v>310742</v>
      </c>
      <c r="I118" s="312" t="n">
        <f aca="false">SUM(B118:H118)</f>
        <v>6462004</v>
      </c>
    </row>
    <row r="119" customFormat="false" ht="12" hidden="false" customHeight="false" outlineLevel="0" collapsed="false">
      <c r="A119" s="309" t="n">
        <v>2012</v>
      </c>
      <c r="B119" s="313" t="n">
        <v>1517097</v>
      </c>
      <c r="C119" s="313" t="n">
        <v>1381946</v>
      </c>
      <c r="D119" s="313" t="n">
        <v>1111241</v>
      </c>
      <c r="E119" s="313" t="n">
        <v>1324152</v>
      </c>
      <c r="F119" s="313" t="n">
        <v>524671</v>
      </c>
      <c r="G119" s="313" t="n">
        <v>326817</v>
      </c>
      <c r="H119" s="313" t="n">
        <v>284913</v>
      </c>
      <c r="I119" s="312" t="n">
        <f aca="false">SUM(B119:H119)</f>
        <v>6470837</v>
      </c>
    </row>
    <row r="120" customFormat="false" ht="12" hidden="false" customHeight="false" outlineLevel="0" collapsed="false">
      <c r="A120" s="309" t="n">
        <v>2013</v>
      </c>
      <c r="B120" s="313" t="n">
        <v>1308220</v>
      </c>
      <c r="C120" s="313" t="n">
        <v>1526346</v>
      </c>
      <c r="D120" s="313" t="n">
        <v>995967</v>
      </c>
      <c r="E120" s="313" t="n">
        <v>1537365</v>
      </c>
      <c r="F120" s="313" t="n">
        <v>591364</v>
      </c>
      <c r="G120" s="313" t="n">
        <v>320876</v>
      </c>
      <c r="H120" s="313" t="n">
        <v>333593</v>
      </c>
      <c r="I120" s="312" t="n">
        <f aca="false">SUM(B120:H120)</f>
        <v>6613731</v>
      </c>
    </row>
    <row r="121" customFormat="false" ht="12" hidden="false" customHeight="false" outlineLevel="0" collapsed="false">
      <c r="A121" s="309" t="n">
        <v>2014</v>
      </c>
      <c r="B121" s="313" t="n">
        <v>1751188</v>
      </c>
      <c r="C121" s="313" t="n">
        <v>1431718</v>
      </c>
      <c r="D121" s="313" t="n">
        <v>941148</v>
      </c>
      <c r="E121" s="313" t="n">
        <v>1519532</v>
      </c>
      <c r="F121" s="313" t="n">
        <v>657440</v>
      </c>
      <c r="G121" s="313" t="n">
        <v>339994</v>
      </c>
      <c r="H121" s="313" t="n">
        <v>341933</v>
      </c>
      <c r="I121" s="312" t="n">
        <f aca="false">SUM(B121:H121)</f>
        <v>6982953</v>
      </c>
    </row>
    <row r="122" customFormat="false" ht="12" hidden="false" customHeight="false" outlineLevel="0" collapsed="false">
      <c r="A122" s="309" t="n">
        <v>2015</v>
      </c>
      <c r="B122" s="313" t="n">
        <v>1863888</v>
      </c>
      <c r="C122" s="313" t="n">
        <v>997323</v>
      </c>
      <c r="D122" s="313" t="n">
        <v>1484851</v>
      </c>
      <c r="E122" s="313" t="n">
        <v>1231784</v>
      </c>
      <c r="F122" s="313" t="n">
        <v>633507</v>
      </c>
      <c r="G122" s="313" t="n">
        <v>411479</v>
      </c>
      <c r="H122" s="313" t="n">
        <v>422911</v>
      </c>
      <c r="I122" s="312" t="n">
        <f aca="false">SUM(B122:H122)</f>
        <v>7045743</v>
      </c>
    </row>
    <row r="123" customFormat="false" ht="12" hidden="false" customHeight="false" outlineLevel="0" collapsed="false">
      <c r="A123" s="309" t="n">
        <v>2016</v>
      </c>
      <c r="B123" s="313" t="n">
        <v>1846669</v>
      </c>
      <c r="C123" s="313" t="n">
        <v>1234343</v>
      </c>
      <c r="D123" s="313" t="n">
        <v>1560702</v>
      </c>
      <c r="E123" s="313" t="n">
        <v>1187135</v>
      </c>
      <c r="F123" s="313" t="n">
        <v>704126</v>
      </c>
      <c r="G123" s="313" t="n">
        <v>374084</v>
      </c>
      <c r="H123" s="313" t="n">
        <v>425152</v>
      </c>
      <c r="I123" s="312" t="n">
        <f aca="false">SUM(B123:H123)</f>
        <v>7332211</v>
      </c>
    </row>
    <row r="124" customFormat="false" ht="12" hidden="false" customHeight="false" outlineLevel="0" collapsed="false">
      <c r="A124" s="309" t="n">
        <v>2017</v>
      </c>
      <c r="B124" s="313" t="n">
        <v>1909904</v>
      </c>
      <c r="C124" s="313" t="n">
        <v>1366245</v>
      </c>
      <c r="D124" s="313" t="n">
        <v>1120100</v>
      </c>
      <c r="E124" s="313" t="n">
        <v>1552623</v>
      </c>
      <c r="F124" s="313" t="n">
        <v>696160</v>
      </c>
      <c r="G124" s="313" t="n">
        <v>471567</v>
      </c>
      <c r="H124" s="313" t="n">
        <v>394913</v>
      </c>
      <c r="I124" s="312" t="n">
        <f aca="false">SUM(B124:H124)</f>
        <v>7511512</v>
      </c>
    </row>
    <row r="125" customFormat="false" ht="12" hidden="false" customHeight="false" outlineLevel="0" collapsed="false">
      <c r="A125" s="309" t="n">
        <v>2018</v>
      </c>
      <c r="B125" s="313" t="n">
        <v>1827221</v>
      </c>
      <c r="C125" s="313" t="n">
        <v>911003</v>
      </c>
      <c r="D125" s="313" t="n">
        <v>1707790</v>
      </c>
      <c r="E125" s="313" t="n">
        <v>1541937</v>
      </c>
      <c r="F125" s="313" t="n">
        <v>809900</v>
      </c>
      <c r="G125" s="313" t="n">
        <v>364693</v>
      </c>
      <c r="H125" s="313" t="n">
        <v>498028</v>
      </c>
      <c r="I125" s="312" t="n">
        <f aca="false">SUM(B125:H125)</f>
        <v>7660572</v>
      </c>
    </row>
    <row r="126" customFormat="false" ht="12" hidden="false" customHeight="false" outlineLevel="0" collapsed="false">
      <c r="A126" s="309" t="n">
        <v>2019</v>
      </c>
      <c r="B126" s="313" t="n">
        <v>1998010</v>
      </c>
      <c r="C126" s="313" t="n">
        <v>1443029</v>
      </c>
      <c r="D126" s="313" t="n">
        <v>1642193</v>
      </c>
      <c r="E126" s="313" t="n">
        <v>1191566</v>
      </c>
      <c r="F126" s="313" t="n">
        <v>720964</v>
      </c>
      <c r="G126" s="313" t="n">
        <v>431440</v>
      </c>
      <c r="H126" s="313" t="n">
        <v>446964</v>
      </c>
      <c r="I126" s="312" t="n">
        <f aca="false">SUM(B126:H126)</f>
        <v>7874166</v>
      </c>
    </row>
    <row r="127" customFormat="false" ht="12" hidden="false" customHeight="false" outlineLevel="0" collapsed="false">
      <c r="A127" s="309" t="n">
        <v>2020</v>
      </c>
      <c r="B127" s="313" t="n">
        <v>262248</v>
      </c>
      <c r="C127" s="313" t="n">
        <v>463736</v>
      </c>
      <c r="D127" s="313" t="n">
        <v>776032</v>
      </c>
      <c r="E127" s="313" t="n">
        <v>997640</v>
      </c>
      <c r="F127" s="313" t="n">
        <v>537648</v>
      </c>
      <c r="G127" s="313" t="n">
        <v>285098</v>
      </c>
      <c r="H127" s="313" t="n">
        <v>320638</v>
      </c>
      <c r="I127" s="312" t="n">
        <f aca="false">SUM(B127:H127)</f>
        <v>3643040</v>
      </c>
    </row>
    <row r="128" customFormat="false" ht="12" hidden="false" customHeight="false" outlineLevel="0" collapsed="false">
      <c r="A128" s="309" t="n">
        <v>2021</v>
      </c>
      <c r="B128" s="313" t="n">
        <v>526433</v>
      </c>
      <c r="C128" s="313" t="n">
        <v>1027419</v>
      </c>
      <c r="D128" s="313" t="n">
        <v>652769</v>
      </c>
      <c r="E128" s="313" t="n">
        <v>1205765</v>
      </c>
      <c r="F128" s="313" t="n">
        <v>522981</v>
      </c>
      <c r="G128" s="313" t="n">
        <v>310911</v>
      </c>
      <c r="H128" s="313" t="n">
        <v>429856</v>
      </c>
      <c r="I128" s="312" t="n">
        <f aca="false">SUM(B128:H128)</f>
        <v>4676134</v>
      </c>
    </row>
    <row r="129" customFormat="false" ht="12" hidden="false" customHeight="false" outlineLevel="0" collapsed="false">
      <c r="A129" s="309" t="n">
        <v>2022</v>
      </c>
      <c r="B129" s="313" t="n">
        <v>1633479</v>
      </c>
      <c r="C129" s="313" t="n">
        <v>737025</v>
      </c>
      <c r="D129" s="313" t="n">
        <v>1211764</v>
      </c>
      <c r="E129" s="313" t="n">
        <v>1991063</v>
      </c>
      <c r="F129" s="313" t="n">
        <v>885422</v>
      </c>
      <c r="G129" s="313" t="n">
        <v>518758</v>
      </c>
      <c r="H129" s="313" t="n">
        <v>567604</v>
      </c>
      <c r="I129" s="312" t="n">
        <f aca="false">SUM(B129:H129)</f>
        <v>7545115</v>
      </c>
    </row>
    <row r="130" customFormat="false" ht="12" hidden="false" customHeight="false" outlineLevel="0" collapsed="false">
      <c r="A130" s="309" t="n">
        <v>2023</v>
      </c>
      <c r="B130" s="313" t="n">
        <v>1441099</v>
      </c>
      <c r="C130" s="313" t="n">
        <v>1450091</v>
      </c>
      <c r="D130" s="313" t="n">
        <v>1486174</v>
      </c>
      <c r="E130" s="313" t="n">
        <v>1345906</v>
      </c>
      <c r="F130" s="313" t="n">
        <v>753096</v>
      </c>
      <c r="G130" s="313" t="n">
        <v>567768</v>
      </c>
      <c r="H130" s="313" t="n">
        <v>537875</v>
      </c>
      <c r="I130" s="312" t="n">
        <f aca="false">SUM(B130:H130)</f>
        <v>7582009</v>
      </c>
    </row>
    <row r="131" customFormat="false" ht="12" hidden="false" customHeight="false" outlineLevel="0" collapsed="false">
      <c r="A131" s="322" t="s">
        <v>212</v>
      </c>
      <c r="B131" s="336"/>
      <c r="C131" s="336"/>
      <c r="D131" s="336"/>
      <c r="E131" s="336"/>
      <c r="F131" s="336"/>
      <c r="G131" s="336"/>
      <c r="H131" s="336"/>
      <c r="I131" s="337"/>
    </row>
    <row r="132" customFormat="false" ht="12" hidden="false" customHeight="false" outlineLevel="0" collapsed="false">
      <c r="A132" s="152"/>
    </row>
  </sheetData>
  <hyperlinks>
    <hyperlink ref="A2" location="Sommaire!A1" display="Retour au menu &quot;Fréquentation et films dans les salles de cinéma&quot;"/>
  </hyperlinks>
  <printOptions headings="false" gridLines="false" gridLinesSet="true" horizontalCentered="false" verticalCentered="false"/>
  <pageMargins left="0.590277777777778" right="0.590277777777778" top="0.590277777777778" bottom="0.59027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&amp;RFréquentation et films dans les salles de cinéma</oddFooter>
  </headerFooter>
  <rowBreaks count="1" manualBreakCount="1">
    <brk id="69" man="true" max="16383" min="0"/>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 zeroHeight="false" outlineLevelRow="0" outlineLevelCol="0"/>
  <cols>
    <col collapsed="false" customWidth="true" hidden="false" outlineLevel="0" max="1" min="1" style="269" width="14.43"/>
    <col collapsed="false" customWidth="true" hidden="false" outlineLevel="0" max="2" min="2" style="299" width="6.86"/>
    <col collapsed="false" customWidth="true" hidden="false" outlineLevel="0" max="3" min="3" style="299" width="13"/>
    <col collapsed="false" customWidth="true" hidden="false" outlineLevel="0" max="4" min="4" style="299" width="9.43"/>
    <col collapsed="false" customWidth="true" hidden="false" outlineLevel="0" max="5" min="5" style="299" width="6.86"/>
    <col collapsed="false" customWidth="false" hidden="false" outlineLevel="0" max="16384" min="6" style="269" width="11.43"/>
  </cols>
  <sheetData>
    <row r="1" s="194" customFormat="true" ht="12.75" hidden="false" customHeight="false" outlineLevel="0" collapsed="false">
      <c r="B1" s="196"/>
      <c r="C1" s="196"/>
      <c r="D1" s="196"/>
      <c r="E1" s="196"/>
    </row>
    <row r="2" s="200" customFormat="true" ht="12.75" hidden="false" customHeight="false" outlineLevel="0" collapsed="false">
      <c r="A2" s="197" t="s">
        <v>26</v>
      </c>
      <c r="B2" s="199"/>
      <c r="C2" s="199"/>
      <c r="D2" s="199"/>
      <c r="E2" s="199"/>
    </row>
    <row r="3" s="194" customFormat="true" ht="12.75" hidden="false" customHeight="false" outlineLevel="0" collapsed="false">
      <c r="B3" s="196"/>
      <c r="C3" s="196"/>
      <c r="D3" s="196"/>
      <c r="E3" s="196"/>
    </row>
    <row r="4" s="194" customFormat="true" ht="12.75" hidden="false" customHeight="false" outlineLevel="0" collapsed="false">
      <c r="B4" s="196"/>
      <c r="C4" s="196"/>
      <c r="D4" s="196"/>
      <c r="E4" s="196"/>
    </row>
    <row r="5" s="194" customFormat="true" ht="12.75" hidden="false" customHeight="false" outlineLevel="0" collapsed="false">
      <c r="A5" s="300" t="s">
        <v>23</v>
      </c>
      <c r="B5" s="301"/>
      <c r="C5" s="301"/>
      <c r="D5" s="301"/>
      <c r="E5" s="301"/>
    </row>
    <row r="6" customFormat="false" ht="3" hidden="false" customHeight="true" outlineLevel="0" collapsed="false"/>
    <row r="7" s="303" customFormat="true" ht="12" hidden="false" customHeight="false" outlineLevel="0" collapsed="false">
      <c r="A7" s="302" t="s">
        <v>142</v>
      </c>
      <c r="B7" s="205" t="s">
        <v>214</v>
      </c>
      <c r="C7" s="205" t="s">
        <v>215</v>
      </c>
      <c r="D7" s="205" t="s">
        <v>216</v>
      </c>
      <c r="E7" s="205" t="s">
        <v>42</v>
      </c>
    </row>
    <row r="8" s="276" customFormat="true" ht="12" hidden="false" customHeight="false" outlineLevel="0" collapsed="false">
      <c r="A8" s="207" t="n">
        <v>1996</v>
      </c>
      <c r="B8" s="211" t="n">
        <v>372</v>
      </c>
      <c r="C8" s="211" t="n">
        <v>12</v>
      </c>
      <c r="D8" s="211" t="n">
        <v>10</v>
      </c>
      <c r="E8" s="304" t="n">
        <f aca="false">SUM(B8:D8)</f>
        <v>394</v>
      </c>
    </row>
    <row r="9" s="276" customFormat="true" ht="12" hidden="false" customHeight="false" outlineLevel="0" collapsed="false">
      <c r="A9" s="207" t="n">
        <v>1997</v>
      </c>
      <c r="B9" s="211" t="n">
        <v>385</v>
      </c>
      <c r="C9" s="211" t="n">
        <v>27</v>
      </c>
      <c r="D9" s="211" t="n">
        <v>7</v>
      </c>
      <c r="E9" s="304" t="n">
        <f aca="false">SUM(B9:D9)</f>
        <v>419</v>
      </c>
    </row>
    <row r="10" s="276" customFormat="true" ht="12" hidden="false" customHeight="false" outlineLevel="0" collapsed="false">
      <c r="A10" s="207" t="n">
        <v>1998</v>
      </c>
      <c r="B10" s="211" t="n">
        <v>419</v>
      </c>
      <c r="C10" s="211" t="n">
        <v>25</v>
      </c>
      <c r="D10" s="211" t="n">
        <v>6</v>
      </c>
      <c r="E10" s="304" t="n">
        <f aca="false">SUM(B10:D10)</f>
        <v>450</v>
      </c>
    </row>
    <row r="11" s="276" customFormat="true" ht="12" hidden="false" customHeight="false" outlineLevel="0" collapsed="false">
      <c r="A11" s="207" t="n">
        <v>1999</v>
      </c>
      <c r="B11" s="211" t="n">
        <v>491</v>
      </c>
      <c r="C11" s="211" t="n">
        <v>22</v>
      </c>
      <c r="D11" s="211" t="n">
        <v>17</v>
      </c>
      <c r="E11" s="304" t="n">
        <f aca="false">SUM(B11:D11)</f>
        <v>530</v>
      </c>
    </row>
    <row r="12" s="276" customFormat="true" ht="12" hidden="false" customHeight="false" outlineLevel="0" collapsed="false">
      <c r="A12" s="207" t="n">
        <v>2000</v>
      </c>
      <c r="B12" s="211" t="n">
        <v>487</v>
      </c>
      <c r="C12" s="211" t="n">
        <v>28</v>
      </c>
      <c r="D12" s="211" t="n">
        <v>17</v>
      </c>
      <c r="E12" s="304" t="n">
        <f aca="false">SUM(B12:D12)</f>
        <v>532</v>
      </c>
    </row>
    <row r="13" s="276" customFormat="true" ht="12" hidden="false" customHeight="false" outlineLevel="0" collapsed="false">
      <c r="A13" s="207" t="n">
        <v>2001</v>
      </c>
      <c r="B13" s="211" t="n">
        <v>453</v>
      </c>
      <c r="C13" s="211" t="n">
        <v>35</v>
      </c>
      <c r="D13" s="211" t="n">
        <v>16</v>
      </c>
      <c r="E13" s="304" t="n">
        <f aca="false">SUM(B13:D13)</f>
        <v>504</v>
      </c>
    </row>
    <row r="14" s="276" customFormat="true" ht="12" hidden="false" customHeight="false" outlineLevel="0" collapsed="false">
      <c r="A14" s="207" t="n">
        <v>2002</v>
      </c>
      <c r="B14" s="211" t="n">
        <v>424</v>
      </c>
      <c r="C14" s="211" t="n">
        <v>25</v>
      </c>
      <c r="D14" s="211" t="n">
        <v>19</v>
      </c>
      <c r="E14" s="304" t="n">
        <f aca="false">SUM(B14:D14)</f>
        <v>468</v>
      </c>
    </row>
    <row r="15" s="276" customFormat="true" ht="12" hidden="false" customHeight="false" outlineLevel="0" collapsed="false">
      <c r="A15" s="207" t="n">
        <v>2003</v>
      </c>
      <c r="B15" s="211" t="n">
        <v>445</v>
      </c>
      <c r="C15" s="211" t="n">
        <v>42</v>
      </c>
      <c r="D15" s="211" t="n">
        <v>22</v>
      </c>
      <c r="E15" s="304" t="n">
        <f aca="false">SUM(B15:D15)</f>
        <v>509</v>
      </c>
    </row>
    <row r="16" s="276" customFormat="true" ht="12" hidden="false" customHeight="false" outlineLevel="0" collapsed="false">
      <c r="A16" s="207" t="n">
        <v>2004</v>
      </c>
      <c r="B16" s="211" t="n">
        <v>458</v>
      </c>
      <c r="C16" s="211" t="n">
        <v>75</v>
      </c>
      <c r="D16" s="211" t="n">
        <v>23</v>
      </c>
      <c r="E16" s="304" t="n">
        <f aca="false">SUM(B16:D16)</f>
        <v>556</v>
      </c>
    </row>
    <row r="17" s="276" customFormat="true" ht="12" hidden="false" customHeight="false" outlineLevel="0" collapsed="false">
      <c r="A17" s="207" t="n">
        <v>2005</v>
      </c>
      <c r="B17" s="211" t="n">
        <v>468</v>
      </c>
      <c r="C17" s="211" t="n">
        <v>57</v>
      </c>
      <c r="D17" s="211" t="n">
        <v>22</v>
      </c>
      <c r="E17" s="304" t="n">
        <f aca="false">SUM(B17:D17)</f>
        <v>547</v>
      </c>
    </row>
    <row r="18" s="276" customFormat="true" ht="12" hidden="false" customHeight="false" outlineLevel="0" collapsed="false">
      <c r="A18" s="341" t="n">
        <v>2006</v>
      </c>
      <c r="B18" s="305" t="n">
        <v>505</v>
      </c>
      <c r="C18" s="305" t="n">
        <v>51</v>
      </c>
      <c r="D18" s="305" t="n">
        <v>29</v>
      </c>
      <c r="E18" s="304" t="n">
        <f aca="false">SUM(B18:D18)</f>
        <v>585</v>
      </c>
    </row>
    <row r="19" s="276" customFormat="true" ht="12" hidden="false" customHeight="false" outlineLevel="0" collapsed="false">
      <c r="A19" s="341" t="n">
        <v>2007</v>
      </c>
      <c r="B19" s="305" t="n">
        <v>479</v>
      </c>
      <c r="C19" s="305" t="n">
        <v>64</v>
      </c>
      <c r="D19" s="305" t="n">
        <v>23</v>
      </c>
      <c r="E19" s="304" t="n">
        <f aca="false">SUM(B19:D19)</f>
        <v>566</v>
      </c>
    </row>
    <row r="20" s="276" customFormat="true" ht="12" hidden="false" customHeight="false" outlineLevel="0" collapsed="false">
      <c r="A20" s="341" t="n">
        <v>2008</v>
      </c>
      <c r="B20" s="305" t="n">
        <v>475</v>
      </c>
      <c r="C20" s="305" t="n">
        <v>58</v>
      </c>
      <c r="D20" s="305" t="n">
        <v>22</v>
      </c>
      <c r="E20" s="304" t="n">
        <f aca="false">SUM(B20:D20)</f>
        <v>555</v>
      </c>
    </row>
    <row r="21" s="276" customFormat="true" ht="12" hidden="false" customHeight="false" outlineLevel="0" collapsed="false">
      <c r="A21" s="341" t="n">
        <v>2009</v>
      </c>
      <c r="B21" s="305" t="n">
        <v>481</v>
      </c>
      <c r="C21" s="305" t="n">
        <v>70</v>
      </c>
      <c r="D21" s="305" t="n">
        <v>34</v>
      </c>
      <c r="E21" s="304" t="n">
        <f aca="false">SUM(B21:D21)</f>
        <v>585</v>
      </c>
    </row>
    <row r="22" s="276" customFormat="true" ht="12" hidden="false" customHeight="false" outlineLevel="0" collapsed="false">
      <c r="A22" s="341" t="n">
        <v>2010</v>
      </c>
      <c r="B22" s="305" t="n">
        <v>479</v>
      </c>
      <c r="C22" s="305" t="n">
        <v>75</v>
      </c>
      <c r="D22" s="305" t="n">
        <v>24</v>
      </c>
      <c r="E22" s="304" t="n">
        <f aca="false">SUM(B22:D22)</f>
        <v>578</v>
      </c>
    </row>
    <row r="23" s="276" customFormat="true" ht="12" hidden="false" customHeight="false" outlineLevel="0" collapsed="false">
      <c r="A23" s="341" t="n">
        <v>2011</v>
      </c>
      <c r="B23" s="305" t="n">
        <v>469</v>
      </c>
      <c r="C23" s="305" t="n">
        <v>82</v>
      </c>
      <c r="D23" s="305" t="n">
        <v>34</v>
      </c>
      <c r="E23" s="304" t="n">
        <f aca="false">SUM(B23:D23)</f>
        <v>585</v>
      </c>
    </row>
    <row r="24" s="276" customFormat="true" ht="12" hidden="false" customHeight="false" outlineLevel="0" collapsed="false">
      <c r="A24" s="341" t="n">
        <v>2012</v>
      </c>
      <c r="B24" s="305" t="n">
        <v>492</v>
      </c>
      <c r="C24" s="305" t="n">
        <v>91</v>
      </c>
      <c r="D24" s="305" t="n">
        <v>31</v>
      </c>
      <c r="E24" s="304" t="n">
        <f aca="false">SUM(B24:D24)</f>
        <v>614</v>
      </c>
    </row>
    <row r="25" s="276" customFormat="true" ht="12" hidden="false" customHeight="false" outlineLevel="0" collapsed="false">
      <c r="A25" s="341" t="n">
        <v>2013</v>
      </c>
      <c r="B25" s="305" t="n">
        <v>534</v>
      </c>
      <c r="C25" s="305" t="n">
        <v>87</v>
      </c>
      <c r="D25" s="305" t="n">
        <v>33</v>
      </c>
      <c r="E25" s="304" t="n">
        <f aca="false">SUM(B25:D25)</f>
        <v>654</v>
      </c>
    </row>
    <row r="26" s="276" customFormat="true" ht="12" hidden="false" customHeight="false" outlineLevel="0" collapsed="false">
      <c r="A26" s="341" t="n">
        <v>2014</v>
      </c>
      <c r="B26" s="305" t="n">
        <v>534</v>
      </c>
      <c r="C26" s="305" t="n">
        <v>100</v>
      </c>
      <c r="D26" s="305" t="n">
        <v>29</v>
      </c>
      <c r="E26" s="304" t="n">
        <f aca="false">SUM(B26:D26)</f>
        <v>663</v>
      </c>
    </row>
    <row r="27" s="276" customFormat="true" ht="12" hidden="false" customHeight="false" outlineLevel="0" collapsed="false">
      <c r="A27" s="341" t="n">
        <v>2015</v>
      </c>
      <c r="B27" s="305" t="n">
        <v>514</v>
      </c>
      <c r="C27" s="305" t="n">
        <v>104</v>
      </c>
      <c r="D27" s="305" t="n">
        <v>34</v>
      </c>
      <c r="E27" s="304" t="n">
        <f aca="false">SUM(B27:D27)</f>
        <v>652</v>
      </c>
    </row>
    <row r="28" s="276" customFormat="true" ht="12" hidden="false" customHeight="false" outlineLevel="0" collapsed="false">
      <c r="A28" s="341" t="n">
        <v>2016</v>
      </c>
      <c r="B28" s="305" t="n">
        <v>563</v>
      </c>
      <c r="C28" s="305" t="n">
        <v>118</v>
      </c>
      <c r="D28" s="305" t="n">
        <v>35</v>
      </c>
      <c r="E28" s="304" t="n">
        <f aca="false">SUM(B28:D28)</f>
        <v>716</v>
      </c>
    </row>
    <row r="29" s="276" customFormat="true" ht="12" hidden="false" customHeight="false" outlineLevel="0" collapsed="false">
      <c r="A29" s="341" t="n">
        <v>2017</v>
      </c>
      <c r="B29" s="305" t="n">
        <v>538</v>
      </c>
      <c r="C29" s="305" t="n">
        <v>119</v>
      </c>
      <c r="D29" s="305" t="n">
        <v>36</v>
      </c>
      <c r="E29" s="304" t="n">
        <f aca="false">SUM(B29:D29)</f>
        <v>693</v>
      </c>
    </row>
    <row r="30" s="276" customFormat="true" ht="12" hidden="false" customHeight="false" outlineLevel="0" collapsed="false">
      <c r="A30" s="341" t="n">
        <v>2018</v>
      </c>
      <c r="B30" s="305" t="n">
        <v>520</v>
      </c>
      <c r="C30" s="305" t="n">
        <v>127</v>
      </c>
      <c r="D30" s="305" t="n">
        <v>36</v>
      </c>
      <c r="E30" s="304" t="n">
        <f aca="false">SUM(B30:D30)</f>
        <v>683</v>
      </c>
    </row>
    <row r="31" s="276" customFormat="true" ht="12" hidden="false" customHeight="false" outlineLevel="0" collapsed="false">
      <c r="A31" s="341" t="n">
        <v>2019</v>
      </c>
      <c r="B31" s="305" t="n">
        <v>541</v>
      </c>
      <c r="C31" s="305" t="n">
        <v>153</v>
      </c>
      <c r="D31" s="305" t="n">
        <v>52</v>
      </c>
      <c r="E31" s="304" t="n">
        <f aca="false">SUM(B31:D31)</f>
        <v>746</v>
      </c>
    </row>
    <row r="32" s="276" customFormat="true" ht="12" hidden="false" customHeight="false" outlineLevel="0" collapsed="false">
      <c r="A32" s="341" t="n">
        <v>2020</v>
      </c>
      <c r="B32" s="305" t="n">
        <v>265</v>
      </c>
      <c r="C32" s="305" t="n">
        <v>74</v>
      </c>
      <c r="D32" s="305" t="n">
        <v>25</v>
      </c>
      <c r="E32" s="304" t="n">
        <f aca="false">SUM(B32:D32)</f>
        <v>364</v>
      </c>
    </row>
    <row r="33" s="276" customFormat="true" ht="12" hidden="false" customHeight="false" outlineLevel="0" collapsed="false">
      <c r="A33" s="341" t="n">
        <v>2021</v>
      </c>
      <c r="B33" s="305" t="n">
        <v>327</v>
      </c>
      <c r="C33" s="305" t="n">
        <v>89</v>
      </c>
      <c r="D33" s="305" t="n">
        <v>38</v>
      </c>
      <c r="E33" s="304" t="n">
        <f aca="false">SUM(B33:D33)</f>
        <v>454</v>
      </c>
    </row>
    <row r="34" s="276" customFormat="true" ht="12" hidden="false" customHeight="false" outlineLevel="0" collapsed="false">
      <c r="A34" s="341" t="n">
        <v>2022</v>
      </c>
      <c r="B34" s="305" t="n">
        <v>491</v>
      </c>
      <c r="C34" s="305" t="n">
        <v>138</v>
      </c>
      <c r="D34" s="305" t="n">
        <v>52</v>
      </c>
      <c r="E34" s="304" t="n">
        <f aca="false">SUM(B34:D34)</f>
        <v>681</v>
      </c>
    </row>
    <row r="35" s="276" customFormat="true" ht="12" hidden="false" customHeight="false" outlineLevel="0" collapsed="false">
      <c r="A35" s="341" t="n">
        <v>2023</v>
      </c>
      <c r="B35" s="305" t="n">
        <v>542</v>
      </c>
      <c r="C35" s="305" t="n">
        <v>115</v>
      </c>
      <c r="D35" s="305" t="n">
        <v>59</v>
      </c>
      <c r="E35" s="304" t="n">
        <f aca="false">SUM(B35:D35)</f>
        <v>716</v>
      </c>
    </row>
    <row r="36" s="276" customFormat="true" ht="12" hidden="false" customHeight="false" outlineLevel="0" collapsed="false">
      <c r="B36" s="306"/>
      <c r="C36" s="306"/>
      <c r="D36" s="306"/>
      <c r="E36" s="306"/>
    </row>
    <row r="37" s="276" customFormat="true" ht="12" hidden="false" customHeight="false" outlineLevel="0" collapsed="false">
      <c r="B37" s="306"/>
      <c r="C37" s="306"/>
      <c r="D37" s="306"/>
      <c r="E37" s="306"/>
    </row>
    <row r="38" s="303" customFormat="true" ht="24" hidden="false" customHeight="false" outlineLevel="0" collapsed="false">
      <c r="A38" s="302" t="s">
        <v>213</v>
      </c>
      <c r="B38" s="205" t="s">
        <v>214</v>
      </c>
      <c r="C38" s="205" t="s">
        <v>215</v>
      </c>
      <c r="D38" s="205" t="s">
        <v>216</v>
      </c>
      <c r="E38" s="205" t="s">
        <v>42</v>
      </c>
    </row>
    <row r="39" customFormat="false" ht="12" hidden="false" customHeight="false" outlineLevel="0" collapsed="false">
      <c r="A39" s="309" t="n">
        <v>1996</v>
      </c>
      <c r="B39" s="310" t="n">
        <v>104767434</v>
      </c>
      <c r="C39" s="310" t="n">
        <v>2150887</v>
      </c>
      <c r="D39" s="310" t="n">
        <v>9052468</v>
      </c>
      <c r="E39" s="308" t="n">
        <f aca="false">SUM(B39:D39)</f>
        <v>115970789</v>
      </c>
    </row>
    <row r="40" customFormat="false" ht="12" hidden="false" customHeight="false" outlineLevel="0" collapsed="false">
      <c r="A40" s="309" t="n">
        <v>1997</v>
      </c>
      <c r="B40" s="310" t="n">
        <v>124682612</v>
      </c>
      <c r="C40" s="310" t="n">
        <v>530467</v>
      </c>
      <c r="D40" s="310" t="n">
        <v>4290806</v>
      </c>
      <c r="E40" s="308" t="n">
        <f aca="false">SUM(B40:D40)</f>
        <v>129503885</v>
      </c>
    </row>
    <row r="41" customFormat="false" ht="12" hidden="false" customHeight="false" outlineLevel="0" collapsed="false">
      <c r="A41" s="309" t="n">
        <v>1998</v>
      </c>
      <c r="B41" s="310" t="n">
        <v>143035454</v>
      </c>
      <c r="C41" s="310" t="n">
        <v>398665</v>
      </c>
      <c r="D41" s="310" t="n">
        <v>10356236</v>
      </c>
      <c r="E41" s="308" t="n">
        <f aca="false">SUM(B41:D41)</f>
        <v>153790355</v>
      </c>
    </row>
    <row r="42" customFormat="false" ht="12" hidden="false" customHeight="false" outlineLevel="0" collapsed="false">
      <c r="A42" s="309" t="n">
        <v>1999</v>
      </c>
      <c r="B42" s="310" t="n">
        <v>123943129</v>
      </c>
      <c r="C42" s="310" t="n">
        <v>763205</v>
      </c>
      <c r="D42" s="310" t="n">
        <v>12886444</v>
      </c>
      <c r="E42" s="308" t="n">
        <f aca="false">SUM(B42:D42)</f>
        <v>137592778</v>
      </c>
    </row>
    <row r="43" customFormat="false" ht="12" hidden="false" customHeight="false" outlineLevel="0" collapsed="false">
      <c r="A43" s="309" t="n">
        <v>2000</v>
      </c>
      <c r="B43" s="310" t="n">
        <v>132425315</v>
      </c>
      <c r="C43" s="310" t="n">
        <v>334096</v>
      </c>
      <c r="D43" s="310" t="n">
        <v>16465323</v>
      </c>
      <c r="E43" s="308" t="n">
        <f aca="false">SUM(B43:D43)</f>
        <v>149224734</v>
      </c>
    </row>
    <row r="44" customFormat="false" ht="12" hidden="false" customHeight="false" outlineLevel="0" collapsed="false">
      <c r="A44" s="309" t="n">
        <v>2001</v>
      </c>
      <c r="B44" s="310" t="n">
        <v>154074311</v>
      </c>
      <c r="C44" s="310" t="n">
        <v>1773307</v>
      </c>
      <c r="D44" s="310" t="n">
        <v>12378313</v>
      </c>
      <c r="E44" s="308" t="n">
        <f aca="false">SUM(B44:D44)</f>
        <v>168225931</v>
      </c>
    </row>
    <row r="45" customFormat="false" ht="12" hidden="false" customHeight="false" outlineLevel="0" collapsed="false">
      <c r="A45" s="309" t="n">
        <v>2002</v>
      </c>
      <c r="B45" s="310" t="n">
        <v>143948374</v>
      </c>
      <c r="C45" s="310" t="n">
        <v>2533481</v>
      </c>
      <c r="D45" s="310" t="n">
        <v>17579483</v>
      </c>
      <c r="E45" s="308" t="n">
        <f aca="false">SUM(B45:D45)</f>
        <v>164061338</v>
      </c>
    </row>
    <row r="46" customFormat="false" ht="12" hidden="false" customHeight="false" outlineLevel="0" collapsed="false">
      <c r="A46" s="309" t="n">
        <v>2003</v>
      </c>
      <c r="B46" s="310" t="n">
        <v>140735359</v>
      </c>
      <c r="C46" s="310" t="n">
        <v>590424</v>
      </c>
      <c r="D46" s="310" t="n">
        <v>17749186</v>
      </c>
      <c r="E46" s="308" t="n">
        <f aca="false">SUM(B46:D46)</f>
        <v>159074969</v>
      </c>
    </row>
    <row r="47" customFormat="false" ht="12" hidden="false" customHeight="false" outlineLevel="0" collapsed="false">
      <c r="A47" s="309" t="n">
        <v>2004</v>
      </c>
      <c r="B47" s="310" t="n">
        <v>150617892</v>
      </c>
      <c r="C47" s="310" t="n">
        <v>6519942</v>
      </c>
      <c r="D47" s="310" t="n">
        <v>22693854</v>
      </c>
      <c r="E47" s="308" t="n">
        <f aca="false">SUM(B47:D47)</f>
        <v>179831688</v>
      </c>
    </row>
    <row r="48" customFormat="false" ht="12" hidden="false" customHeight="false" outlineLevel="0" collapsed="false">
      <c r="A48" s="309" t="n">
        <v>2005</v>
      </c>
      <c r="B48" s="310" t="n">
        <v>140556090</v>
      </c>
      <c r="C48" s="310" t="n">
        <v>2675039</v>
      </c>
      <c r="D48" s="310" t="n">
        <v>16382743</v>
      </c>
      <c r="E48" s="308" t="n">
        <f aca="false">SUM(B48:D48)</f>
        <v>159613872</v>
      </c>
    </row>
    <row r="49" customFormat="false" ht="12" hidden="false" customHeight="false" outlineLevel="0" collapsed="false">
      <c r="A49" s="309" t="n">
        <v>2006</v>
      </c>
      <c r="B49" s="310" t="n">
        <v>145205582</v>
      </c>
      <c r="C49" s="310" t="n">
        <v>1665464</v>
      </c>
      <c r="D49" s="310" t="n">
        <v>26916820</v>
      </c>
      <c r="E49" s="308" t="n">
        <f aca="false">SUM(B49:D49)</f>
        <v>173787866</v>
      </c>
    </row>
    <row r="50" customFormat="false" ht="12" hidden="false" customHeight="false" outlineLevel="0" collapsed="false">
      <c r="A50" s="309" t="n">
        <v>2007</v>
      </c>
      <c r="B50" s="310" t="n">
        <v>132065959</v>
      </c>
      <c r="C50" s="310" t="n">
        <v>2980368</v>
      </c>
      <c r="D50" s="310" t="n">
        <v>24345857</v>
      </c>
      <c r="E50" s="308" t="n">
        <f aca="false">SUM(B50:D50)</f>
        <v>159392184</v>
      </c>
    </row>
    <row r="51" customFormat="false" ht="12" hidden="false" customHeight="false" outlineLevel="0" collapsed="false">
      <c r="A51" s="309" t="n">
        <v>2008</v>
      </c>
      <c r="B51" s="310" t="n">
        <v>155370546</v>
      </c>
      <c r="C51" s="310" t="n">
        <v>1705996</v>
      </c>
      <c r="D51" s="310" t="n">
        <v>17193977</v>
      </c>
      <c r="E51" s="308" t="n">
        <f aca="false">SUM(B51:D51)</f>
        <v>174270519</v>
      </c>
    </row>
    <row r="52" customFormat="false" ht="12" hidden="false" customHeight="false" outlineLevel="0" collapsed="false">
      <c r="A52" s="309" t="n">
        <v>2009</v>
      </c>
      <c r="B52" s="310" t="n">
        <v>154730853</v>
      </c>
      <c r="C52" s="310" t="n">
        <v>3011289</v>
      </c>
      <c r="D52" s="310" t="n">
        <v>28643926</v>
      </c>
      <c r="E52" s="308" t="n">
        <f aca="false">SUM(B52:D52)</f>
        <v>186386068</v>
      </c>
    </row>
    <row r="53" customFormat="false" ht="12" hidden="false" customHeight="false" outlineLevel="0" collapsed="false">
      <c r="A53" s="309" t="n">
        <v>2010</v>
      </c>
      <c r="B53" s="310" t="n">
        <v>149371855</v>
      </c>
      <c r="C53" s="310" t="n">
        <v>4752895</v>
      </c>
      <c r="D53" s="310" t="n">
        <v>30302529</v>
      </c>
      <c r="E53" s="308" t="n">
        <f aca="false">SUM(B53:D53)</f>
        <v>184427279</v>
      </c>
    </row>
    <row r="54" customFormat="false" ht="12" hidden="false" customHeight="false" outlineLevel="0" collapsed="false">
      <c r="A54" s="309" t="n">
        <v>2011</v>
      </c>
      <c r="B54" s="310" t="n">
        <v>166903898</v>
      </c>
      <c r="C54" s="310" t="n">
        <v>1322414</v>
      </c>
      <c r="D54" s="310" t="n">
        <v>32460828</v>
      </c>
      <c r="E54" s="308" t="n">
        <f aca="false">SUM(B54:D54)</f>
        <v>200687140</v>
      </c>
    </row>
    <row r="55" customFormat="false" ht="12" hidden="false" customHeight="false" outlineLevel="0" collapsed="false">
      <c r="A55" s="309" t="n">
        <v>2012</v>
      </c>
      <c r="B55" s="310" t="n">
        <v>153144998</v>
      </c>
      <c r="C55" s="310" t="n">
        <v>1781391</v>
      </c>
      <c r="D55" s="310" t="n">
        <v>26419567</v>
      </c>
      <c r="E55" s="308" t="n">
        <f aca="false">SUM(B55:D55)</f>
        <v>181345956</v>
      </c>
    </row>
    <row r="56" customFormat="false" ht="12" hidden="false" customHeight="false" outlineLevel="0" collapsed="false">
      <c r="A56" s="309" t="n">
        <v>2013</v>
      </c>
      <c r="B56" s="310" t="n">
        <v>146440374</v>
      </c>
      <c r="C56" s="310" t="n">
        <v>3128726</v>
      </c>
      <c r="D56" s="310" t="n">
        <v>25644706</v>
      </c>
      <c r="E56" s="308" t="n">
        <f aca="false">SUM(B56:D56)</f>
        <v>175213806</v>
      </c>
    </row>
    <row r="57" customFormat="false" ht="12" hidden="false" customHeight="false" outlineLevel="0" collapsed="false">
      <c r="A57" s="309" t="n">
        <v>2014</v>
      </c>
      <c r="B57" s="310" t="n">
        <v>162833808</v>
      </c>
      <c r="C57" s="310" t="n">
        <v>2047968</v>
      </c>
      <c r="D57" s="310" t="n">
        <v>23348442</v>
      </c>
      <c r="E57" s="308" t="n">
        <f aca="false">SUM(B57:D57)</f>
        <v>188230218</v>
      </c>
    </row>
    <row r="58" customFormat="false" ht="12" hidden="false" customHeight="false" outlineLevel="0" collapsed="false">
      <c r="A58" s="309" t="n">
        <v>2015</v>
      </c>
      <c r="B58" s="310" t="n">
        <v>149825049</v>
      </c>
      <c r="C58" s="310" t="n">
        <v>2235246</v>
      </c>
      <c r="D58" s="310" t="n">
        <v>29809771</v>
      </c>
      <c r="E58" s="308" t="n">
        <f aca="false">SUM(B58:D58)</f>
        <v>181870066</v>
      </c>
    </row>
    <row r="59" customFormat="false" ht="12" hidden="false" customHeight="false" outlineLevel="0" collapsed="false">
      <c r="A59" s="309" t="n">
        <v>2016</v>
      </c>
      <c r="B59" s="310" t="n">
        <v>155130155</v>
      </c>
      <c r="C59" s="310" t="n">
        <v>3267013</v>
      </c>
      <c r="D59" s="310" t="n">
        <v>33868603</v>
      </c>
      <c r="E59" s="308" t="n">
        <f aca="false">SUM(B59:D59)</f>
        <v>192265771</v>
      </c>
    </row>
    <row r="60" customFormat="false" ht="12" hidden="false" customHeight="false" outlineLevel="0" collapsed="false">
      <c r="A60" s="309" t="n">
        <v>2017</v>
      </c>
      <c r="B60" s="310" t="n">
        <v>155829348</v>
      </c>
      <c r="C60" s="310" t="n">
        <v>2874953</v>
      </c>
      <c r="D60" s="310" t="n">
        <v>31020353</v>
      </c>
      <c r="E60" s="308" t="n">
        <f aca="false">SUM(B60:D60)</f>
        <v>189724654</v>
      </c>
    </row>
    <row r="61" customFormat="false" ht="12" hidden="false" customHeight="false" outlineLevel="0" collapsed="false">
      <c r="A61" s="309" t="n">
        <v>2018</v>
      </c>
      <c r="B61" s="310" t="n">
        <v>149720290</v>
      </c>
      <c r="C61" s="310" t="n">
        <v>2171810</v>
      </c>
      <c r="D61" s="310" t="n">
        <v>24315711</v>
      </c>
      <c r="E61" s="308" t="n">
        <f aca="false">SUM(B61:D61)</f>
        <v>176207811</v>
      </c>
    </row>
    <row r="62" customFormat="false" ht="12" hidden="false" customHeight="false" outlineLevel="0" collapsed="false">
      <c r="A62" s="309" t="n">
        <v>2019</v>
      </c>
      <c r="B62" s="310" t="n">
        <v>156568540</v>
      </c>
      <c r="C62" s="310" t="n">
        <v>2064665</v>
      </c>
      <c r="D62" s="310" t="n">
        <v>32908452</v>
      </c>
      <c r="E62" s="308" t="n">
        <f aca="false">SUM(B62:D62)</f>
        <v>191541657</v>
      </c>
    </row>
    <row r="63" customFormat="false" ht="12" hidden="false" customHeight="false" outlineLevel="0" collapsed="false">
      <c r="A63" s="309" t="n">
        <v>2020</v>
      </c>
      <c r="B63" s="310" t="n">
        <v>45669290</v>
      </c>
      <c r="C63" s="310" t="n">
        <v>958064</v>
      </c>
      <c r="D63" s="310" t="n">
        <v>5664803</v>
      </c>
      <c r="E63" s="308" t="n">
        <f aca="false">SUM(B63:D63)</f>
        <v>52292157</v>
      </c>
    </row>
    <row r="64" customFormat="false" ht="12" hidden="false" customHeight="false" outlineLevel="0" collapsed="false">
      <c r="A64" s="309" t="n">
        <v>2021</v>
      </c>
      <c r="B64" s="310" t="n">
        <v>71669983</v>
      </c>
      <c r="C64" s="310" t="n">
        <v>1087525</v>
      </c>
      <c r="D64" s="310" t="n">
        <v>14616685</v>
      </c>
      <c r="E64" s="308" t="n">
        <f aca="false">SUM(B64:D64)</f>
        <v>87374193</v>
      </c>
    </row>
    <row r="65" customFormat="false" ht="12" hidden="false" customHeight="false" outlineLevel="0" collapsed="false">
      <c r="A65" s="309" t="n">
        <v>2022</v>
      </c>
      <c r="B65" s="310" t="n">
        <v>111131471</v>
      </c>
      <c r="C65" s="310" t="n">
        <v>1856609</v>
      </c>
      <c r="D65" s="310" t="n">
        <v>18773953</v>
      </c>
      <c r="E65" s="308" t="n">
        <f aca="false">SUM(B65:D65)</f>
        <v>131762033</v>
      </c>
    </row>
    <row r="66" customFormat="false" ht="12" hidden="false" customHeight="false" outlineLevel="0" collapsed="false">
      <c r="A66" s="309" t="n">
        <v>2023</v>
      </c>
      <c r="B66" s="310" t="n">
        <v>125844620</v>
      </c>
      <c r="C66" s="310" t="n">
        <v>1534153</v>
      </c>
      <c r="D66" s="310" t="n">
        <v>29742275</v>
      </c>
      <c r="E66" s="308" t="n">
        <f aca="false">SUM(B66:D66)</f>
        <v>157121048</v>
      </c>
    </row>
    <row r="67" customFormat="false" ht="12" hidden="false" customHeight="false" outlineLevel="0" collapsed="false">
      <c r="A67" s="322" t="s">
        <v>212</v>
      </c>
      <c r="B67" s="336"/>
      <c r="C67" s="336"/>
      <c r="D67" s="336"/>
      <c r="E67" s="337"/>
    </row>
    <row r="70" s="303" customFormat="true" ht="24" hidden="false" customHeight="false" outlineLevel="0" collapsed="false">
      <c r="A70" s="302" t="s">
        <v>190</v>
      </c>
      <c r="B70" s="205" t="s">
        <v>214</v>
      </c>
      <c r="C70" s="205" t="s">
        <v>215</v>
      </c>
      <c r="D70" s="205" t="s">
        <v>216</v>
      </c>
      <c r="E70" s="205" t="s">
        <v>42</v>
      </c>
    </row>
    <row r="71" customFormat="false" ht="12" hidden="false" customHeight="false" outlineLevel="0" collapsed="false">
      <c r="A71" s="309" t="n">
        <v>1996</v>
      </c>
      <c r="B71" s="310" t="n">
        <v>569143996.23</v>
      </c>
      <c r="C71" s="310" t="n">
        <v>10668804.56</v>
      </c>
      <c r="D71" s="310" t="n">
        <v>44943022.29</v>
      </c>
      <c r="E71" s="308" t="n">
        <f aca="false">SUM(B71:D71)</f>
        <v>624755823.08</v>
      </c>
    </row>
    <row r="72" customFormat="false" ht="12" hidden="false" customHeight="false" outlineLevel="0" collapsed="false">
      <c r="A72" s="309" t="n">
        <v>1997</v>
      </c>
      <c r="B72" s="310" t="n">
        <v>674049300.15</v>
      </c>
      <c r="C72" s="310" t="n">
        <v>2668572.83</v>
      </c>
      <c r="D72" s="310" t="n">
        <v>20710072.03</v>
      </c>
      <c r="E72" s="308" t="n">
        <f aca="false">SUM(B72:D72)</f>
        <v>697427945.01</v>
      </c>
    </row>
    <row r="73" customFormat="false" ht="12" hidden="false" customHeight="false" outlineLevel="0" collapsed="false">
      <c r="A73" s="309" t="n">
        <v>1998</v>
      </c>
      <c r="B73" s="310" t="n">
        <v>784727663.91</v>
      </c>
      <c r="C73" s="310" t="n">
        <v>1959502.92</v>
      </c>
      <c r="D73" s="310" t="n">
        <v>52190852.6</v>
      </c>
      <c r="E73" s="308" t="n">
        <f aca="false">SUM(B73:D73)</f>
        <v>838878019.43</v>
      </c>
    </row>
    <row r="74" customFormat="false" ht="12" hidden="false" customHeight="false" outlineLevel="0" collapsed="false">
      <c r="A74" s="309" t="n">
        <v>1999</v>
      </c>
      <c r="B74" s="310" t="n">
        <v>682534812.14</v>
      </c>
      <c r="C74" s="310" t="n">
        <v>4054524.47</v>
      </c>
      <c r="D74" s="310" t="n">
        <v>64667217.32</v>
      </c>
      <c r="E74" s="308" t="n">
        <f aca="false">SUM(B74:D74)</f>
        <v>751256553.93</v>
      </c>
    </row>
    <row r="75" customFormat="false" ht="12" hidden="false" customHeight="false" outlineLevel="0" collapsed="false">
      <c r="A75" s="309" t="n">
        <v>2000</v>
      </c>
      <c r="B75" s="310" t="n">
        <v>734229237.59</v>
      </c>
      <c r="C75" s="310" t="n">
        <v>1678177.79</v>
      </c>
      <c r="D75" s="310" t="n">
        <v>83250002.02</v>
      </c>
      <c r="E75" s="308" t="n">
        <f aca="false">SUM(B75:D75)</f>
        <v>819157417.4</v>
      </c>
    </row>
    <row r="76" customFormat="false" ht="12" hidden="false" customHeight="false" outlineLevel="0" collapsed="false">
      <c r="A76" s="309" t="n">
        <v>2001</v>
      </c>
      <c r="B76" s="310" t="n">
        <v>856717433.07</v>
      </c>
      <c r="C76" s="310" t="n">
        <v>9581635</v>
      </c>
      <c r="D76" s="310" t="n">
        <v>64714154.51</v>
      </c>
      <c r="E76" s="308" t="n">
        <f aca="false">SUM(B76:D76)</f>
        <v>931013222.58</v>
      </c>
    </row>
    <row r="77" customFormat="false" ht="12" hidden="false" customHeight="false" outlineLevel="0" collapsed="false">
      <c r="A77" s="309" t="n">
        <v>2002</v>
      </c>
      <c r="B77" s="310" t="n">
        <v>824210181.35</v>
      </c>
      <c r="C77" s="310" t="n">
        <v>13597440.04</v>
      </c>
      <c r="D77" s="310" t="n">
        <v>93610339.48</v>
      </c>
      <c r="E77" s="308" t="n">
        <f aca="false">SUM(B77:D77)</f>
        <v>931417960.87</v>
      </c>
    </row>
    <row r="78" customFormat="false" ht="12" hidden="false" customHeight="false" outlineLevel="0" collapsed="false">
      <c r="A78" s="309" t="n">
        <v>2003</v>
      </c>
      <c r="B78" s="310" t="n">
        <v>828666391.62</v>
      </c>
      <c r="C78" s="310" t="n">
        <v>3289143.28</v>
      </c>
      <c r="D78" s="310" t="n">
        <v>96874651.44</v>
      </c>
      <c r="E78" s="308" t="n">
        <f aca="false">SUM(B78:D78)</f>
        <v>928830186.34</v>
      </c>
    </row>
    <row r="79" customFormat="false" ht="12" hidden="false" customHeight="false" outlineLevel="0" collapsed="false">
      <c r="A79" s="309" t="n">
        <v>2004</v>
      </c>
      <c r="B79" s="310" t="n">
        <v>898504919.92</v>
      </c>
      <c r="C79" s="310" t="n">
        <v>37300345.38</v>
      </c>
      <c r="D79" s="310" t="n">
        <v>126516519.11</v>
      </c>
      <c r="E79" s="308" t="n">
        <f aca="false">SUM(B79:D79)</f>
        <v>1062321784.41</v>
      </c>
    </row>
    <row r="80" customFormat="false" ht="12" hidden="false" customHeight="false" outlineLevel="0" collapsed="false">
      <c r="A80" s="309" t="n">
        <v>2005</v>
      </c>
      <c r="B80" s="310" t="n">
        <v>847970850.62</v>
      </c>
      <c r="C80" s="310" t="n">
        <v>15233789.1</v>
      </c>
      <c r="D80" s="310" t="n">
        <v>91500950.45</v>
      </c>
      <c r="E80" s="308" t="n">
        <f aca="false">SUM(B80:D80)</f>
        <v>954705590.17</v>
      </c>
    </row>
    <row r="81" customFormat="false" ht="12" hidden="false" customHeight="false" outlineLevel="0" collapsed="false">
      <c r="A81" s="309" t="n">
        <v>2006</v>
      </c>
      <c r="B81" s="310" t="n">
        <v>887335698.73</v>
      </c>
      <c r="C81" s="310" t="n">
        <v>9169657.1</v>
      </c>
      <c r="D81" s="310" t="n">
        <v>153544033.53</v>
      </c>
      <c r="E81" s="308" t="n">
        <f aca="false">SUM(B81:D81)</f>
        <v>1050049389.36</v>
      </c>
    </row>
    <row r="82" customFormat="false" ht="12" hidden="false" customHeight="false" outlineLevel="0" collapsed="false">
      <c r="A82" s="309" t="n">
        <v>2007</v>
      </c>
      <c r="B82" s="310" t="n">
        <v>807397284.12</v>
      </c>
      <c r="C82" s="310" t="n">
        <v>16611063.33</v>
      </c>
      <c r="D82" s="310" t="n">
        <v>143147468.9</v>
      </c>
      <c r="E82" s="308" t="n">
        <f aca="false">SUM(B82:D82)</f>
        <v>967155816.35</v>
      </c>
    </row>
    <row r="83" customFormat="false" ht="12" hidden="false" customHeight="false" outlineLevel="0" collapsed="false">
      <c r="A83" s="309" t="n">
        <v>2008</v>
      </c>
      <c r="B83" s="310" t="n">
        <v>956262948.06</v>
      </c>
      <c r="C83" s="310" t="n">
        <v>9837714.71</v>
      </c>
      <c r="D83" s="310" t="n">
        <v>100289055.88</v>
      </c>
      <c r="E83" s="308" t="n">
        <f aca="false">SUM(B83:D83)</f>
        <v>1066389718.65</v>
      </c>
    </row>
    <row r="84" customFormat="false" ht="12" hidden="false" customHeight="false" outlineLevel="0" collapsed="false">
      <c r="A84" s="309" t="n">
        <v>2009</v>
      </c>
      <c r="B84" s="310" t="n">
        <v>964223169.52</v>
      </c>
      <c r="C84" s="310" t="n">
        <v>19054899.48</v>
      </c>
      <c r="D84" s="310" t="n">
        <v>180166034.79</v>
      </c>
      <c r="E84" s="308" t="n">
        <f aca="false">SUM(B84:D84)</f>
        <v>1163444103.79</v>
      </c>
    </row>
    <row r="85" customFormat="false" ht="12" hidden="false" customHeight="false" outlineLevel="0" collapsed="false">
      <c r="A85" s="309" t="n">
        <v>2010</v>
      </c>
      <c r="B85" s="310" t="n">
        <v>944159422.81</v>
      </c>
      <c r="C85" s="310" t="n">
        <v>28262569.66</v>
      </c>
      <c r="D85" s="310" t="n">
        <v>198590806.73</v>
      </c>
      <c r="E85" s="308" t="n">
        <f aca="false">SUM(B85:D85)</f>
        <v>1171012799.2</v>
      </c>
    </row>
    <row r="86" customFormat="false" ht="12" hidden="false" customHeight="false" outlineLevel="0" collapsed="false">
      <c r="A86" s="309" t="n">
        <v>2011</v>
      </c>
      <c r="B86" s="310" t="n">
        <v>1067912885.14</v>
      </c>
      <c r="C86" s="310" t="n">
        <v>7907300.13</v>
      </c>
      <c r="D86" s="310" t="n">
        <v>212134793.04</v>
      </c>
      <c r="E86" s="308" t="n">
        <f aca="false">SUM(B86:D86)</f>
        <v>1287954978.31</v>
      </c>
    </row>
    <row r="87" customFormat="false" ht="12" hidden="false" customHeight="false" outlineLevel="0" collapsed="false">
      <c r="A87" s="309" t="n">
        <v>2012</v>
      </c>
      <c r="B87" s="310" t="n">
        <v>1000216983.02</v>
      </c>
      <c r="C87" s="310" t="n">
        <v>10540757.94</v>
      </c>
      <c r="D87" s="310" t="n">
        <v>170069764.77</v>
      </c>
      <c r="E87" s="308" t="n">
        <f aca="false">SUM(B87:D87)</f>
        <v>1180827505.73</v>
      </c>
    </row>
    <row r="88" customFormat="false" ht="12" hidden="false" customHeight="false" outlineLevel="0" collapsed="false">
      <c r="A88" s="309" t="n">
        <v>2013</v>
      </c>
      <c r="B88" s="310" t="n">
        <v>966380346.83</v>
      </c>
      <c r="C88" s="310" t="n">
        <v>17745629.55</v>
      </c>
      <c r="D88" s="310" t="n">
        <v>165144479.81</v>
      </c>
      <c r="E88" s="308" t="n">
        <f aca="false">SUM(B88:D88)</f>
        <v>1149270456.19</v>
      </c>
    </row>
    <row r="89" customFormat="false" ht="12" hidden="false" customHeight="false" outlineLevel="0" collapsed="false">
      <c r="A89" s="309" t="n">
        <v>2014</v>
      </c>
      <c r="B89" s="310" t="n">
        <v>1068451711.57</v>
      </c>
      <c r="C89" s="310" t="n">
        <v>11854412.6</v>
      </c>
      <c r="D89" s="310" t="n">
        <v>136082056.74</v>
      </c>
      <c r="E89" s="308" t="n">
        <f aca="false">SUM(B89:D89)</f>
        <v>1216388180.91</v>
      </c>
    </row>
    <row r="90" customFormat="false" ht="12" hidden="false" customHeight="false" outlineLevel="0" collapsed="false">
      <c r="A90" s="309" t="n">
        <v>2015</v>
      </c>
      <c r="B90" s="310" t="n">
        <v>1006259904.51</v>
      </c>
      <c r="C90" s="310" t="n">
        <v>13375354.27</v>
      </c>
      <c r="D90" s="310" t="n">
        <v>178008246.13</v>
      </c>
      <c r="E90" s="308" t="n">
        <f aca="false">SUM(B90:D90)</f>
        <v>1197643504.91</v>
      </c>
    </row>
    <row r="91" customFormat="false" ht="12" hidden="false" customHeight="false" outlineLevel="0" collapsed="false">
      <c r="A91" s="309" t="n">
        <v>2016</v>
      </c>
      <c r="B91" s="310" t="n">
        <v>1047786217.22</v>
      </c>
      <c r="C91" s="310" t="n">
        <v>19560208.04</v>
      </c>
      <c r="D91" s="310" t="n">
        <v>203292004.86</v>
      </c>
      <c r="E91" s="308" t="n">
        <f aca="false">SUM(B91:D91)</f>
        <v>1270638430.12</v>
      </c>
    </row>
    <row r="92" customFormat="false" ht="12" hidden="false" customHeight="false" outlineLevel="0" collapsed="false">
      <c r="A92" s="309" t="n">
        <v>2017</v>
      </c>
      <c r="B92" s="310" t="n">
        <v>1069189260.51</v>
      </c>
      <c r="C92" s="310" t="n">
        <v>16915890.22</v>
      </c>
      <c r="D92" s="310" t="n">
        <v>186909771.55</v>
      </c>
      <c r="E92" s="308" t="n">
        <f aca="false">SUM(B92:D92)</f>
        <v>1273014922.28</v>
      </c>
    </row>
    <row r="93" customFormat="false" ht="12" hidden="false" customHeight="false" outlineLevel="0" collapsed="false">
      <c r="A93" s="309" t="n">
        <v>2018</v>
      </c>
      <c r="B93" s="310" t="n">
        <v>1035815402.39</v>
      </c>
      <c r="C93" s="310" t="n">
        <v>12860873.23</v>
      </c>
      <c r="D93" s="310" t="n">
        <v>146756118.02</v>
      </c>
      <c r="E93" s="308" t="n">
        <f aca="false">SUM(B93:D93)</f>
        <v>1195432393.64</v>
      </c>
    </row>
    <row r="94" customFormat="false" ht="12" hidden="false" customHeight="false" outlineLevel="0" collapsed="false">
      <c r="A94" s="309" t="n">
        <v>2019</v>
      </c>
      <c r="B94" s="310" t="n">
        <v>1107960021.82</v>
      </c>
      <c r="C94" s="310" t="n">
        <v>12581326.33</v>
      </c>
      <c r="D94" s="310" t="n">
        <v>206446173.57</v>
      </c>
      <c r="E94" s="308" t="n">
        <f aca="false">SUM(B94:D94)</f>
        <v>1326987521.72</v>
      </c>
    </row>
    <row r="95" customFormat="false" ht="12" hidden="false" customHeight="false" outlineLevel="0" collapsed="false">
      <c r="A95" s="309" t="n">
        <v>2020</v>
      </c>
      <c r="B95" s="310" t="n">
        <v>312724823.26</v>
      </c>
      <c r="C95" s="310" t="n">
        <v>5976842.31</v>
      </c>
      <c r="D95" s="310" t="n">
        <v>35077952.21</v>
      </c>
      <c r="E95" s="308" t="n">
        <f aca="false">SUM(B95:D95)</f>
        <v>353779617.78</v>
      </c>
    </row>
    <row r="96" customFormat="false" ht="12" hidden="false" customHeight="false" outlineLevel="0" collapsed="false">
      <c r="A96" s="309" t="n">
        <v>2021</v>
      </c>
      <c r="B96" s="310" t="n">
        <v>531442281.68</v>
      </c>
      <c r="C96" s="310" t="n">
        <v>6455423.67</v>
      </c>
      <c r="D96" s="310" t="n">
        <v>94217115.82</v>
      </c>
      <c r="E96" s="308" t="n">
        <f aca="false">SUM(B96:D96)</f>
        <v>632114821.17</v>
      </c>
    </row>
    <row r="97" customFormat="false" ht="12" hidden="false" customHeight="false" outlineLevel="0" collapsed="false">
      <c r="A97" s="309" t="n">
        <v>2022</v>
      </c>
      <c r="B97" s="310" t="n">
        <v>841575585.89</v>
      </c>
      <c r="C97" s="310" t="n">
        <v>11256016.06</v>
      </c>
      <c r="D97" s="310" t="n">
        <v>124285075.08</v>
      </c>
      <c r="E97" s="308" t="n">
        <f aca="false">SUM(B97:D97)</f>
        <v>977116677.03</v>
      </c>
    </row>
    <row r="98" customFormat="false" ht="12" hidden="false" customHeight="false" outlineLevel="0" collapsed="false">
      <c r="A98" s="309" t="n">
        <v>2023</v>
      </c>
      <c r="B98" s="310" t="n">
        <v>957943575.86</v>
      </c>
      <c r="C98" s="310" t="n">
        <v>9684969.7</v>
      </c>
      <c r="D98" s="310" t="n">
        <v>212752565.28</v>
      </c>
      <c r="E98" s="308" t="n">
        <f aca="false">SUM(B98:D98)</f>
        <v>1180381110.84</v>
      </c>
    </row>
    <row r="99" customFormat="false" ht="12" hidden="false" customHeight="false" outlineLevel="0" collapsed="false">
      <c r="A99" s="322" t="s">
        <v>212</v>
      </c>
      <c r="B99" s="336"/>
      <c r="C99" s="336"/>
      <c r="D99" s="336"/>
      <c r="E99" s="337"/>
    </row>
    <row r="102" s="303" customFormat="true" ht="24" hidden="false" customHeight="false" outlineLevel="0" collapsed="false">
      <c r="A102" s="302" t="s">
        <v>122</v>
      </c>
      <c r="B102" s="205" t="s">
        <v>214</v>
      </c>
      <c r="C102" s="205" t="s">
        <v>215</v>
      </c>
      <c r="D102" s="205" t="s">
        <v>216</v>
      </c>
      <c r="E102" s="205" t="s">
        <v>42</v>
      </c>
    </row>
    <row r="103" s="276" customFormat="true" ht="12" hidden="false" customHeight="false" outlineLevel="0" collapsed="false">
      <c r="A103" s="207" t="n">
        <v>1996</v>
      </c>
      <c r="B103" s="311" t="n">
        <v>3363103</v>
      </c>
      <c r="C103" s="311" t="n">
        <v>46582</v>
      </c>
      <c r="D103" s="311" t="n">
        <v>178777</v>
      </c>
      <c r="E103" s="312" t="n">
        <f aca="false">SUM(B103:D103)</f>
        <v>3588462</v>
      </c>
    </row>
    <row r="104" s="276" customFormat="true" ht="12" hidden="false" customHeight="false" outlineLevel="0" collapsed="false">
      <c r="A104" s="207" t="n">
        <v>1997</v>
      </c>
      <c r="B104" s="311" t="n">
        <v>3745419</v>
      </c>
      <c r="C104" s="311" t="n">
        <v>23136</v>
      </c>
      <c r="D104" s="311" t="n">
        <v>85350</v>
      </c>
      <c r="E104" s="312" t="n">
        <f aca="false">SUM(B104:D104)</f>
        <v>3853905</v>
      </c>
    </row>
    <row r="105" s="276" customFormat="true" ht="12" hidden="false" customHeight="false" outlineLevel="0" collapsed="false">
      <c r="A105" s="207" t="n">
        <v>1998</v>
      </c>
      <c r="B105" s="311" t="n">
        <v>3871365</v>
      </c>
      <c r="C105" s="311" t="n">
        <v>18426</v>
      </c>
      <c r="D105" s="311" t="n">
        <v>178825</v>
      </c>
      <c r="E105" s="312" t="n">
        <f aca="false">SUM(B105:D105)</f>
        <v>4068616</v>
      </c>
    </row>
    <row r="106" s="217" customFormat="true" ht="12" hidden="false" customHeight="false" outlineLevel="0" collapsed="false">
      <c r="A106" s="207" t="n">
        <v>1999</v>
      </c>
      <c r="B106" s="311" t="n">
        <v>4188186</v>
      </c>
      <c r="C106" s="311" t="n">
        <v>26903</v>
      </c>
      <c r="D106" s="311" t="n">
        <v>274078</v>
      </c>
      <c r="E106" s="312" t="n">
        <f aca="false">SUM(B106:D106)</f>
        <v>4489167</v>
      </c>
    </row>
    <row r="107" customFormat="false" ht="12" hidden="false" customHeight="false" outlineLevel="0" collapsed="false">
      <c r="A107" s="207" t="n">
        <v>2000</v>
      </c>
      <c r="B107" s="311" t="n">
        <v>4308331</v>
      </c>
      <c r="C107" s="311" t="n">
        <v>18585</v>
      </c>
      <c r="D107" s="311" t="n">
        <v>360345</v>
      </c>
      <c r="E107" s="312" t="n">
        <f aca="false">SUM(B107:D107)</f>
        <v>4687261</v>
      </c>
    </row>
    <row r="108" customFormat="false" ht="12" hidden="false" customHeight="false" outlineLevel="0" collapsed="false">
      <c r="A108" s="207" t="n">
        <v>2001</v>
      </c>
      <c r="B108" s="311" t="n">
        <v>4572757</v>
      </c>
      <c r="C108" s="311" t="n">
        <v>49157</v>
      </c>
      <c r="D108" s="311" t="n">
        <v>334880</v>
      </c>
      <c r="E108" s="312" t="n">
        <f aca="false">SUM(B108:D108)</f>
        <v>4956794</v>
      </c>
    </row>
    <row r="109" customFormat="false" ht="12" hidden="false" customHeight="false" outlineLevel="0" collapsed="false">
      <c r="A109" s="207" t="n">
        <v>2002</v>
      </c>
      <c r="B109" s="311" t="n">
        <v>4463594</v>
      </c>
      <c r="C109" s="311" t="n">
        <v>72501</v>
      </c>
      <c r="D109" s="311" t="n">
        <v>499639</v>
      </c>
      <c r="E109" s="312" t="n">
        <f aca="false">SUM(B109:D109)</f>
        <v>5035734</v>
      </c>
    </row>
    <row r="110" customFormat="false" ht="12" hidden="false" customHeight="false" outlineLevel="0" collapsed="false">
      <c r="A110" s="207" t="n">
        <v>2003</v>
      </c>
      <c r="B110" s="311" t="n">
        <v>4877668</v>
      </c>
      <c r="C110" s="311" t="n">
        <v>29494</v>
      </c>
      <c r="D110" s="311" t="n">
        <v>421175</v>
      </c>
      <c r="E110" s="312" t="n">
        <f aca="false">SUM(B110:D110)</f>
        <v>5328337</v>
      </c>
    </row>
    <row r="111" customFormat="false" ht="12" hidden="false" customHeight="false" outlineLevel="0" collapsed="false">
      <c r="A111" s="207" t="n">
        <v>2004</v>
      </c>
      <c r="B111" s="311" t="n">
        <v>4848330</v>
      </c>
      <c r="C111" s="311" t="n">
        <v>219020</v>
      </c>
      <c r="D111" s="311" t="n">
        <v>486645</v>
      </c>
      <c r="E111" s="312" t="n">
        <f aca="false">SUM(B111:D111)</f>
        <v>5553995</v>
      </c>
    </row>
    <row r="112" customFormat="false" ht="12" hidden="false" customHeight="false" outlineLevel="0" collapsed="false">
      <c r="A112" s="207" t="n">
        <v>2005</v>
      </c>
      <c r="B112" s="311" t="n">
        <v>4934783</v>
      </c>
      <c r="C112" s="311" t="n">
        <v>96587</v>
      </c>
      <c r="D112" s="311" t="n">
        <v>524915</v>
      </c>
      <c r="E112" s="312" t="n">
        <f aca="false">SUM(B112:D112)</f>
        <v>5556285</v>
      </c>
    </row>
    <row r="113" customFormat="false" ht="12" hidden="false" customHeight="false" outlineLevel="0" collapsed="false">
      <c r="A113" s="309" t="n">
        <v>2006</v>
      </c>
      <c r="B113" s="313" t="n">
        <v>4976730</v>
      </c>
      <c r="C113" s="313" t="n">
        <v>87392</v>
      </c>
      <c r="D113" s="313" t="n">
        <v>720577</v>
      </c>
      <c r="E113" s="312" t="n">
        <f aca="false">SUM(B113:D113)</f>
        <v>5784699</v>
      </c>
    </row>
    <row r="114" customFormat="false" ht="12" hidden="false" customHeight="false" outlineLevel="0" collapsed="false">
      <c r="A114" s="309" t="n">
        <v>2007</v>
      </c>
      <c r="B114" s="313" t="n">
        <v>4923643</v>
      </c>
      <c r="C114" s="313" t="n">
        <v>146042</v>
      </c>
      <c r="D114" s="313" t="n">
        <v>641836</v>
      </c>
      <c r="E114" s="312" t="n">
        <f aca="false">SUM(B114:D114)</f>
        <v>5711521</v>
      </c>
    </row>
    <row r="115" customFormat="false" ht="12" hidden="false" customHeight="false" outlineLevel="0" collapsed="false">
      <c r="A115" s="309" t="n">
        <v>2008</v>
      </c>
      <c r="B115" s="313" t="n">
        <v>5429126</v>
      </c>
      <c r="C115" s="313" t="n">
        <v>97222</v>
      </c>
      <c r="D115" s="313" t="n">
        <v>525220</v>
      </c>
      <c r="E115" s="312" t="n">
        <f aca="false">SUM(B115:D115)</f>
        <v>6051568</v>
      </c>
    </row>
    <row r="116" customFormat="false" ht="12" hidden="false" customHeight="false" outlineLevel="0" collapsed="false">
      <c r="A116" s="309" t="n">
        <v>2009</v>
      </c>
      <c r="B116" s="313" t="n">
        <v>5270447</v>
      </c>
      <c r="C116" s="313" t="n">
        <v>125066</v>
      </c>
      <c r="D116" s="313" t="n">
        <v>813309</v>
      </c>
      <c r="E116" s="312" t="n">
        <f aca="false">SUM(B116:D116)</f>
        <v>6208822</v>
      </c>
    </row>
    <row r="117" customFormat="false" ht="12" hidden="false" customHeight="false" outlineLevel="0" collapsed="false">
      <c r="A117" s="309" t="n">
        <v>2010</v>
      </c>
      <c r="B117" s="313" t="n">
        <v>5298686</v>
      </c>
      <c r="C117" s="313" t="n">
        <v>172643</v>
      </c>
      <c r="D117" s="313" t="n">
        <v>773012</v>
      </c>
      <c r="E117" s="312" t="n">
        <f aca="false">SUM(B117:D117)</f>
        <v>6244341</v>
      </c>
    </row>
    <row r="118" customFormat="false" ht="12" hidden="false" customHeight="false" outlineLevel="0" collapsed="false">
      <c r="A118" s="309" t="n">
        <v>2011</v>
      </c>
      <c r="B118" s="313" t="n">
        <v>5478285</v>
      </c>
      <c r="C118" s="313" t="n">
        <v>79189</v>
      </c>
      <c r="D118" s="313" t="n">
        <v>904530</v>
      </c>
      <c r="E118" s="312" t="n">
        <f aca="false">SUM(B118:D118)</f>
        <v>6462004</v>
      </c>
    </row>
    <row r="119" customFormat="false" ht="12" hidden="false" customHeight="false" outlineLevel="0" collapsed="false">
      <c r="A119" s="309" t="n">
        <v>2012</v>
      </c>
      <c r="B119" s="313" t="n">
        <v>5537226</v>
      </c>
      <c r="C119" s="313" t="n">
        <v>90317</v>
      </c>
      <c r="D119" s="313" t="n">
        <v>843295</v>
      </c>
      <c r="E119" s="312" t="n">
        <f aca="false">SUM(B119:D119)</f>
        <v>6470838</v>
      </c>
    </row>
    <row r="120" customFormat="false" ht="12" hidden="false" customHeight="false" outlineLevel="0" collapsed="false">
      <c r="A120" s="309" t="n">
        <v>2013</v>
      </c>
      <c r="B120" s="313" t="n">
        <v>5713540</v>
      </c>
      <c r="C120" s="313" t="n">
        <v>146271</v>
      </c>
      <c r="D120" s="313" t="n">
        <v>753920</v>
      </c>
      <c r="E120" s="312" t="n">
        <f aca="false">SUM(B120:D120)</f>
        <v>6613731</v>
      </c>
    </row>
    <row r="121" customFormat="false" ht="12" hidden="false" customHeight="false" outlineLevel="0" collapsed="false">
      <c r="A121" s="309" t="n">
        <v>2014</v>
      </c>
      <c r="B121" s="313" t="n">
        <v>6096701</v>
      </c>
      <c r="C121" s="313" t="n">
        <v>125148</v>
      </c>
      <c r="D121" s="313" t="n">
        <v>761105</v>
      </c>
      <c r="E121" s="312" t="n">
        <f aca="false">SUM(B121:D121)</f>
        <v>6982954</v>
      </c>
    </row>
    <row r="122" customFormat="false" ht="12" hidden="false" customHeight="false" outlineLevel="0" collapsed="false">
      <c r="A122" s="309" t="n">
        <v>2015</v>
      </c>
      <c r="B122" s="313" t="n">
        <v>5966883</v>
      </c>
      <c r="C122" s="313" t="n">
        <v>126643</v>
      </c>
      <c r="D122" s="313" t="n">
        <v>952218</v>
      </c>
      <c r="E122" s="312" t="n">
        <f aca="false">SUM(B122:D122)</f>
        <v>7045744</v>
      </c>
    </row>
    <row r="123" customFormat="false" ht="12" hidden="false" customHeight="false" outlineLevel="0" collapsed="false">
      <c r="A123" s="309" t="n">
        <v>2016</v>
      </c>
      <c r="B123" s="313" t="n">
        <v>6257788</v>
      </c>
      <c r="C123" s="313" t="n">
        <v>153796</v>
      </c>
      <c r="D123" s="313" t="n">
        <v>920626</v>
      </c>
      <c r="E123" s="312" t="n">
        <f aca="false">SUM(B123:D123)</f>
        <v>7332210</v>
      </c>
    </row>
    <row r="124" customFormat="false" ht="12" hidden="false" customHeight="false" outlineLevel="0" collapsed="false">
      <c r="A124" s="309" t="n">
        <v>2017</v>
      </c>
      <c r="B124" s="313" t="n">
        <v>6401584</v>
      </c>
      <c r="C124" s="313" t="n">
        <v>184038</v>
      </c>
      <c r="D124" s="313" t="n">
        <v>925889</v>
      </c>
      <c r="E124" s="312" t="n">
        <f aca="false">SUM(B124:D124)</f>
        <v>7511511</v>
      </c>
    </row>
    <row r="125" customFormat="false" ht="12" hidden="false" customHeight="false" outlineLevel="0" collapsed="false">
      <c r="A125" s="309" t="n">
        <v>2018</v>
      </c>
      <c r="B125" s="313" t="n">
        <v>6611391</v>
      </c>
      <c r="C125" s="313" t="n">
        <v>154211</v>
      </c>
      <c r="D125" s="313" t="n">
        <v>894971</v>
      </c>
      <c r="E125" s="312" t="n">
        <f aca="false">SUM(B125:D125)</f>
        <v>7660573</v>
      </c>
    </row>
    <row r="126" customFormat="false" ht="12" hidden="false" customHeight="false" outlineLevel="0" collapsed="false">
      <c r="A126" s="309" t="n">
        <v>2019</v>
      </c>
      <c r="B126" s="313" t="n">
        <v>6616497</v>
      </c>
      <c r="C126" s="313" t="n">
        <v>124564</v>
      </c>
      <c r="D126" s="313" t="n">
        <v>1133105</v>
      </c>
      <c r="E126" s="312" t="n">
        <f aca="false">SUM(B126:D126)</f>
        <v>7874166</v>
      </c>
    </row>
    <row r="127" customFormat="false" ht="12" hidden="false" customHeight="false" outlineLevel="0" collapsed="false">
      <c r="A127" s="309" t="n">
        <v>2020</v>
      </c>
      <c r="B127" s="313" t="n">
        <v>3137103</v>
      </c>
      <c r="C127" s="313" t="n">
        <v>75111</v>
      </c>
      <c r="D127" s="313" t="n">
        <v>430827</v>
      </c>
      <c r="E127" s="312" t="n">
        <f aca="false">SUM(B127:D127)</f>
        <v>3643041</v>
      </c>
    </row>
    <row r="128" customFormat="false" ht="12" hidden="false" customHeight="false" outlineLevel="0" collapsed="false">
      <c r="A128" s="309" t="n">
        <v>2021</v>
      </c>
      <c r="B128" s="313" t="n">
        <v>3908973</v>
      </c>
      <c r="C128" s="313" t="n">
        <v>70201</v>
      </c>
      <c r="D128" s="313" t="n">
        <v>696960</v>
      </c>
      <c r="E128" s="312" t="n">
        <f aca="false">SUM(B128:D128)</f>
        <v>4676134</v>
      </c>
    </row>
    <row r="129" customFormat="false" ht="12" hidden="false" customHeight="false" outlineLevel="0" collapsed="false">
      <c r="A129" s="309" t="n">
        <v>2022</v>
      </c>
      <c r="B129" s="313" t="n">
        <v>6428658</v>
      </c>
      <c r="C129" s="313" t="n">
        <v>122413</v>
      </c>
      <c r="D129" s="313" t="n">
        <v>994044</v>
      </c>
      <c r="E129" s="312" t="n">
        <f aca="false">SUM(B129:D129)</f>
        <v>7545115</v>
      </c>
    </row>
    <row r="130" customFormat="false" ht="12" hidden="false" customHeight="false" outlineLevel="0" collapsed="false">
      <c r="A130" s="309" t="n">
        <v>2023</v>
      </c>
      <c r="B130" s="313" t="n">
        <v>6311749</v>
      </c>
      <c r="C130" s="313" t="n">
        <v>94175</v>
      </c>
      <c r="D130" s="313" t="n">
        <v>1176086</v>
      </c>
      <c r="E130" s="312" t="n">
        <f aca="false">SUM(B130:D130)</f>
        <v>7582010</v>
      </c>
    </row>
    <row r="131" customFormat="false" ht="12" hidden="false" customHeight="false" outlineLevel="0" collapsed="false">
      <c r="A131" s="322" t="s">
        <v>212</v>
      </c>
      <c r="B131" s="336"/>
      <c r="C131" s="336"/>
      <c r="D131" s="336"/>
      <c r="E131" s="337"/>
    </row>
    <row r="132" customFormat="false" ht="12" hidden="false" customHeight="false" outlineLevel="0" collapsed="false">
      <c r="A132" s="152"/>
    </row>
  </sheetData>
  <hyperlinks>
    <hyperlink ref="A2" location="Sommaire!A1" display="Retour au menu &quot;Fréquentation et films dans les salles de cinéma&quot;"/>
  </hyperlinks>
  <printOptions headings="false" gridLines="false" gridLinesSet="true" horizontalCentered="false" verticalCentered="false"/>
  <pageMargins left="0.590277777777778" right="0.590277777777778" top="0.590277777777778" bottom="0.59027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&amp;RFréquentation et films dans les salles de cinéma</oddFooter>
  </headerFooter>
  <rowBreaks count="1" manualBreakCount="1">
    <brk id="69"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4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2" width="5.71"/>
    <col collapsed="false" customWidth="false" hidden="false" outlineLevel="0" max="256" min="2" style="12" width="11.43"/>
    <col collapsed="false" customWidth="true" hidden="false" outlineLevel="0" max="257" min="257" style="12" width="5.71"/>
    <col collapsed="false" customWidth="false" hidden="false" outlineLevel="0" max="512" min="258" style="12" width="11.43"/>
    <col collapsed="false" customWidth="true" hidden="false" outlineLevel="0" max="513" min="513" style="12" width="5.71"/>
    <col collapsed="false" customWidth="false" hidden="false" outlineLevel="0" max="768" min="514" style="12" width="11.43"/>
    <col collapsed="false" customWidth="true" hidden="false" outlineLevel="0" max="769" min="769" style="12" width="5.71"/>
    <col collapsed="false" customWidth="false" hidden="false" outlineLevel="0" max="1024" min="770" style="12" width="11.43"/>
    <col collapsed="false" customWidth="true" hidden="false" outlineLevel="0" max="1025" min="1025" style="12" width="5.71"/>
    <col collapsed="false" customWidth="false" hidden="false" outlineLevel="0" max="1280" min="1026" style="12" width="11.43"/>
    <col collapsed="false" customWidth="true" hidden="false" outlineLevel="0" max="1281" min="1281" style="12" width="5.71"/>
    <col collapsed="false" customWidth="false" hidden="false" outlineLevel="0" max="1536" min="1282" style="12" width="11.43"/>
    <col collapsed="false" customWidth="true" hidden="false" outlineLevel="0" max="1537" min="1537" style="12" width="5.71"/>
    <col collapsed="false" customWidth="false" hidden="false" outlineLevel="0" max="1792" min="1538" style="12" width="11.43"/>
    <col collapsed="false" customWidth="true" hidden="false" outlineLevel="0" max="1793" min="1793" style="12" width="5.71"/>
    <col collapsed="false" customWidth="false" hidden="false" outlineLevel="0" max="2048" min="1794" style="12" width="11.43"/>
    <col collapsed="false" customWidth="true" hidden="false" outlineLevel="0" max="2049" min="2049" style="12" width="5.71"/>
    <col collapsed="false" customWidth="false" hidden="false" outlineLevel="0" max="2304" min="2050" style="12" width="11.43"/>
    <col collapsed="false" customWidth="true" hidden="false" outlineLevel="0" max="2305" min="2305" style="12" width="5.71"/>
    <col collapsed="false" customWidth="false" hidden="false" outlineLevel="0" max="2560" min="2306" style="12" width="11.43"/>
    <col collapsed="false" customWidth="true" hidden="false" outlineLevel="0" max="2561" min="2561" style="12" width="5.71"/>
    <col collapsed="false" customWidth="false" hidden="false" outlineLevel="0" max="2816" min="2562" style="12" width="11.43"/>
    <col collapsed="false" customWidth="true" hidden="false" outlineLevel="0" max="2817" min="2817" style="12" width="5.71"/>
    <col collapsed="false" customWidth="false" hidden="false" outlineLevel="0" max="3072" min="2818" style="12" width="11.43"/>
    <col collapsed="false" customWidth="true" hidden="false" outlineLevel="0" max="3073" min="3073" style="12" width="5.71"/>
    <col collapsed="false" customWidth="false" hidden="false" outlineLevel="0" max="3328" min="3074" style="12" width="11.43"/>
    <col collapsed="false" customWidth="true" hidden="false" outlineLevel="0" max="3329" min="3329" style="12" width="5.71"/>
    <col collapsed="false" customWidth="false" hidden="false" outlineLevel="0" max="3584" min="3330" style="12" width="11.43"/>
    <col collapsed="false" customWidth="true" hidden="false" outlineLevel="0" max="3585" min="3585" style="12" width="5.71"/>
    <col collapsed="false" customWidth="false" hidden="false" outlineLevel="0" max="3840" min="3586" style="12" width="11.43"/>
    <col collapsed="false" customWidth="true" hidden="false" outlineLevel="0" max="3841" min="3841" style="12" width="5.71"/>
    <col collapsed="false" customWidth="false" hidden="false" outlineLevel="0" max="4096" min="3842" style="12" width="11.43"/>
    <col collapsed="false" customWidth="true" hidden="false" outlineLevel="0" max="4097" min="4097" style="12" width="5.71"/>
    <col collapsed="false" customWidth="false" hidden="false" outlineLevel="0" max="4352" min="4098" style="12" width="11.43"/>
    <col collapsed="false" customWidth="true" hidden="false" outlineLevel="0" max="4353" min="4353" style="12" width="5.71"/>
    <col collapsed="false" customWidth="false" hidden="false" outlineLevel="0" max="4608" min="4354" style="12" width="11.43"/>
    <col collapsed="false" customWidth="true" hidden="false" outlineLevel="0" max="4609" min="4609" style="12" width="5.71"/>
    <col collapsed="false" customWidth="false" hidden="false" outlineLevel="0" max="4864" min="4610" style="12" width="11.43"/>
    <col collapsed="false" customWidth="true" hidden="false" outlineLevel="0" max="4865" min="4865" style="12" width="5.71"/>
    <col collapsed="false" customWidth="false" hidden="false" outlineLevel="0" max="5120" min="4866" style="12" width="11.43"/>
    <col collapsed="false" customWidth="true" hidden="false" outlineLevel="0" max="5121" min="5121" style="12" width="5.71"/>
    <col collapsed="false" customWidth="false" hidden="false" outlineLevel="0" max="5376" min="5122" style="12" width="11.43"/>
    <col collapsed="false" customWidth="true" hidden="false" outlineLevel="0" max="5377" min="5377" style="12" width="5.71"/>
    <col collapsed="false" customWidth="false" hidden="false" outlineLevel="0" max="5632" min="5378" style="12" width="11.43"/>
    <col collapsed="false" customWidth="true" hidden="false" outlineLevel="0" max="5633" min="5633" style="12" width="5.71"/>
    <col collapsed="false" customWidth="false" hidden="false" outlineLevel="0" max="5888" min="5634" style="12" width="11.43"/>
    <col collapsed="false" customWidth="true" hidden="false" outlineLevel="0" max="5889" min="5889" style="12" width="5.71"/>
    <col collapsed="false" customWidth="false" hidden="false" outlineLevel="0" max="6144" min="5890" style="12" width="11.43"/>
    <col collapsed="false" customWidth="true" hidden="false" outlineLevel="0" max="6145" min="6145" style="12" width="5.71"/>
    <col collapsed="false" customWidth="false" hidden="false" outlineLevel="0" max="6400" min="6146" style="12" width="11.43"/>
    <col collapsed="false" customWidth="true" hidden="false" outlineLevel="0" max="6401" min="6401" style="12" width="5.71"/>
    <col collapsed="false" customWidth="false" hidden="false" outlineLevel="0" max="6656" min="6402" style="12" width="11.43"/>
    <col collapsed="false" customWidth="true" hidden="false" outlineLevel="0" max="6657" min="6657" style="12" width="5.71"/>
    <col collapsed="false" customWidth="false" hidden="false" outlineLevel="0" max="6912" min="6658" style="12" width="11.43"/>
    <col collapsed="false" customWidth="true" hidden="false" outlineLevel="0" max="6913" min="6913" style="12" width="5.71"/>
    <col collapsed="false" customWidth="false" hidden="false" outlineLevel="0" max="7168" min="6914" style="12" width="11.43"/>
    <col collapsed="false" customWidth="true" hidden="false" outlineLevel="0" max="7169" min="7169" style="12" width="5.71"/>
    <col collapsed="false" customWidth="false" hidden="false" outlineLevel="0" max="7424" min="7170" style="12" width="11.43"/>
    <col collapsed="false" customWidth="true" hidden="false" outlineLevel="0" max="7425" min="7425" style="12" width="5.71"/>
    <col collapsed="false" customWidth="false" hidden="false" outlineLevel="0" max="7680" min="7426" style="12" width="11.43"/>
    <col collapsed="false" customWidth="true" hidden="false" outlineLevel="0" max="7681" min="7681" style="12" width="5.71"/>
    <col collapsed="false" customWidth="false" hidden="false" outlineLevel="0" max="7936" min="7682" style="12" width="11.43"/>
    <col collapsed="false" customWidth="true" hidden="false" outlineLevel="0" max="7937" min="7937" style="12" width="5.71"/>
    <col collapsed="false" customWidth="false" hidden="false" outlineLevel="0" max="8192" min="7938" style="12" width="11.43"/>
    <col collapsed="false" customWidth="true" hidden="false" outlineLevel="0" max="8193" min="8193" style="12" width="5.71"/>
    <col collapsed="false" customWidth="false" hidden="false" outlineLevel="0" max="8448" min="8194" style="12" width="11.43"/>
    <col collapsed="false" customWidth="true" hidden="false" outlineLevel="0" max="8449" min="8449" style="12" width="5.71"/>
    <col collapsed="false" customWidth="false" hidden="false" outlineLevel="0" max="8704" min="8450" style="12" width="11.43"/>
    <col collapsed="false" customWidth="true" hidden="false" outlineLevel="0" max="8705" min="8705" style="12" width="5.71"/>
    <col collapsed="false" customWidth="false" hidden="false" outlineLevel="0" max="8960" min="8706" style="12" width="11.43"/>
    <col collapsed="false" customWidth="true" hidden="false" outlineLevel="0" max="8961" min="8961" style="12" width="5.71"/>
    <col collapsed="false" customWidth="false" hidden="false" outlineLevel="0" max="9216" min="8962" style="12" width="11.43"/>
    <col collapsed="false" customWidth="true" hidden="false" outlineLevel="0" max="9217" min="9217" style="12" width="5.71"/>
    <col collapsed="false" customWidth="false" hidden="false" outlineLevel="0" max="9472" min="9218" style="12" width="11.43"/>
    <col collapsed="false" customWidth="true" hidden="false" outlineLevel="0" max="9473" min="9473" style="12" width="5.71"/>
    <col collapsed="false" customWidth="false" hidden="false" outlineLevel="0" max="9728" min="9474" style="12" width="11.43"/>
    <col collapsed="false" customWidth="true" hidden="false" outlineLevel="0" max="9729" min="9729" style="12" width="5.71"/>
    <col collapsed="false" customWidth="false" hidden="false" outlineLevel="0" max="9984" min="9730" style="12" width="11.43"/>
    <col collapsed="false" customWidth="true" hidden="false" outlineLevel="0" max="9985" min="9985" style="12" width="5.71"/>
    <col collapsed="false" customWidth="false" hidden="false" outlineLevel="0" max="10240" min="9986" style="12" width="11.43"/>
    <col collapsed="false" customWidth="true" hidden="false" outlineLevel="0" max="10241" min="10241" style="12" width="5.71"/>
    <col collapsed="false" customWidth="false" hidden="false" outlineLevel="0" max="10496" min="10242" style="12" width="11.43"/>
    <col collapsed="false" customWidth="true" hidden="false" outlineLevel="0" max="10497" min="10497" style="12" width="5.71"/>
    <col collapsed="false" customWidth="false" hidden="false" outlineLevel="0" max="10752" min="10498" style="12" width="11.43"/>
    <col collapsed="false" customWidth="true" hidden="false" outlineLevel="0" max="10753" min="10753" style="12" width="5.71"/>
    <col collapsed="false" customWidth="false" hidden="false" outlineLevel="0" max="11008" min="10754" style="12" width="11.43"/>
    <col collapsed="false" customWidth="true" hidden="false" outlineLevel="0" max="11009" min="11009" style="12" width="5.71"/>
    <col collapsed="false" customWidth="false" hidden="false" outlineLevel="0" max="11264" min="11010" style="12" width="11.43"/>
    <col collapsed="false" customWidth="true" hidden="false" outlineLevel="0" max="11265" min="11265" style="12" width="5.71"/>
    <col collapsed="false" customWidth="false" hidden="false" outlineLevel="0" max="11520" min="11266" style="12" width="11.43"/>
    <col collapsed="false" customWidth="true" hidden="false" outlineLevel="0" max="11521" min="11521" style="12" width="5.71"/>
    <col collapsed="false" customWidth="false" hidden="false" outlineLevel="0" max="11776" min="11522" style="12" width="11.43"/>
    <col collapsed="false" customWidth="true" hidden="false" outlineLevel="0" max="11777" min="11777" style="12" width="5.71"/>
    <col collapsed="false" customWidth="false" hidden="false" outlineLevel="0" max="12032" min="11778" style="12" width="11.43"/>
    <col collapsed="false" customWidth="true" hidden="false" outlineLevel="0" max="12033" min="12033" style="12" width="5.71"/>
    <col collapsed="false" customWidth="false" hidden="false" outlineLevel="0" max="12288" min="12034" style="12" width="11.43"/>
    <col collapsed="false" customWidth="true" hidden="false" outlineLevel="0" max="12289" min="12289" style="12" width="5.71"/>
    <col collapsed="false" customWidth="false" hidden="false" outlineLevel="0" max="12544" min="12290" style="12" width="11.43"/>
    <col collapsed="false" customWidth="true" hidden="false" outlineLevel="0" max="12545" min="12545" style="12" width="5.71"/>
    <col collapsed="false" customWidth="false" hidden="false" outlineLevel="0" max="12800" min="12546" style="12" width="11.43"/>
    <col collapsed="false" customWidth="true" hidden="false" outlineLevel="0" max="12801" min="12801" style="12" width="5.71"/>
    <col collapsed="false" customWidth="false" hidden="false" outlineLevel="0" max="13056" min="12802" style="12" width="11.43"/>
    <col collapsed="false" customWidth="true" hidden="false" outlineLevel="0" max="13057" min="13057" style="12" width="5.71"/>
    <col collapsed="false" customWidth="false" hidden="false" outlineLevel="0" max="13312" min="13058" style="12" width="11.43"/>
    <col collapsed="false" customWidth="true" hidden="false" outlineLevel="0" max="13313" min="13313" style="12" width="5.71"/>
    <col collapsed="false" customWidth="false" hidden="false" outlineLevel="0" max="13568" min="13314" style="12" width="11.43"/>
    <col collapsed="false" customWidth="true" hidden="false" outlineLevel="0" max="13569" min="13569" style="12" width="5.71"/>
    <col collapsed="false" customWidth="false" hidden="false" outlineLevel="0" max="13824" min="13570" style="12" width="11.43"/>
    <col collapsed="false" customWidth="true" hidden="false" outlineLevel="0" max="13825" min="13825" style="12" width="5.71"/>
    <col collapsed="false" customWidth="false" hidden="false" outlineLevel="0" max="14080" min="13826" style="12" width="11.43"/>
    <col collapsed="false" customWidth="true" hidden="false" outlineLevel="0" max="14081" min="14081" style="12" width="5.71"/>
    <col collapsed="false" customWidth="false" hidden="false" outlineLevel="0" max="14336" min="14082" style="12" width="11.43"/>
    <col collapsed="false" customWidth="true" hidden="false" outlineLevel="0" max="14337" min="14337" style="12" width="5.71"/>
    <col collapsed="false" customWidth="false" hidden="false" outlineLevel="0" max="14592" min="14338" style="12" width="11.43"/>
    <col collapsed="false" customWidth="true" hidden="false" outlineLevel="0" max="14593" min="14593" style="12" width="5.71"/>
    <col collapsed="false" customWidth="false" hidden="false" outlineLevel="0" max="14848" min="14594" style="12" width="11.43"/>
    <col collapsed="false" customWidth="true" hidden="false" outlineLevel="0" max="14849" min="14849" style="12" width="5.71"/>
    <col collapsed="false" customWidth="false" hidden="false" outlineLevel="0" max="15104" min="14850" style="12" width="11.43"/>
    <col collapsed="false" customWidth="true" hidden="false" outlineLevel="0" max="15105" min="15105" style="12" width="5.71"/>
    <col collapsed="false" customWidth="false" hidden="false" outlineLevel="0" max="15360" min="15106" style="12" width="11.43"/>
    <col collapsed="false" customWidth="true" hidden="false" outlineLevel="0" max="15361" min="15361" style="12" width="5.71"/>
    <col collapsed="false" customWidth="false" hidden="false" outlineLevel="0" max="15616" min="15362" style="12" width="11.43"/>
    <col collapsed="false" customWidth="true" hidden="false" outlineLevel="0" max="15617" min="15617" style="12" width="5.71"/>
    <col collapsed="false" customWidth="false" hidden="false" outlineLevel="0" max="15872" min="15618" style="12" width="11.43"/>
    <col collapsed="false" customWidth="true" hidden="false" outlineLevel="0" max="15873" min="15873" style="12" width="5.71"/>
    <col collapsed="false" customWidth="false" hidden="false" outlineLevel="0" max="16128" min="15874" style="12" width="11.43"/>
    <col collapsed="false" customWidth="true" hidden="false" outlineLevel="0" max="16129" min="16129" style="12" width="5.71"/>
    <col collapsed="false" customWidth="false" hidden="false" outlineLevel="0" max="16384" min="16130" style="12" width="11.43"/>
  </cols>
  <sheetData>
    <row r="1" customFormat="false" ht="12.75" hidden="false" customHeight="false" outlineLevel="0" collapsed="false">
      <c r="B1" s="13"/>
      <c r="C1" s="13"/>
      <c r="D1" s="13"/>
      <c r="E1" s="13"/>
      <c r="F1" s="13"/>
      <c r="G1" s="13"/>
      <c r="H1" s="13"/>
      <c r="I1" s="13"/>
      <c r="J1" s="13"/>
      <c r="K1" s="13"/>
      <c r="L1" s="13"/>
      <c r="M1" s="13"/>
      <c r="N1" s="13"/>
      <c r="O1" s="13"/>
    </row>
    <row r="2" s="16" customFormat="true" ht="12.75" hidden="false" customHeight="false" outlineLevel="0" collapsed="false">
      <c r="A2" s="14" t="s">
        <v>26</v>
      </c>
      <c r="B2" s="15"/>
      <c r="C2" s="15"/>
      <c r="D2" s="15"/>
      <c r="E2" s="15"/>
      <c r="F2" s="15"/>
      <c r="G2" s="15"/>
      <c r="H2" s="15"/>
      <c r="I2" s="15"/>
      <c r="J2" s="15"/>
      <c r="K2" s="15"/>
      <c r="L2" s="15"/>
      <c r="M2" s="15"/>
      <c r="N2" s="15"/>
      <c r="O2" s="15"/>
    </row>
    <row r="3" customFormat="false" ht="13.5" hidden="false" customHeight="true" outlineLevel="0" collapsed="false">
      <c r="B3" s="13"/>
      <c r="C3" s="13"/>
      <c r="D3" s="13"/>
      <c r="E3" s="13"/>
      <c r="F3" s="13"/>
      <c r="G3" s="13"/>
      <c r="H3" s="13"/>
      <c r="I3" s="13"/>
      <c r="J3" s="13"/>
      <c r="K3" s="13"/>
      <c r="L3" s="13"/>
      <c r="M3" s="13"/>
      <c r="N3" s="13"/>
      <c r="O3" s="13"/>
    </row>
    <row r="4" customFormat="false" ht="12.75" hidden="false" customHeight="false" outlineLevel="0" collapsed="false">
      <c r="B4" s="13"/>
      <c r="C4" s="13"/>
      <c r="D4" s="13"/>
      <c r="E4" s="13"/>
      <c r="F4" s="13"/>
      <c r="G4" s="13"/>
      <c r="H4" s="13"/>
      <c r="I4" s="13"/>
      <c r="J4" s="13"/>
      <c r="K4" s="13"/>
      <c r="L4" s="13"/>
      <c r="M4" s="13"/>
      <c r="N4" s="13"/>
      <c r="O4" s="13"/>
    </row>
    <row r="5" s="17" customFormat="true" ht="15.75" hidden="false" customHeight="false" outlineLevel="0" collapsed="false">
      <c r="A5" s="17" t="s">
        <v>27</v>
      </c>
    </row>
    <row r="33" customFormat="false" ht="15.75" hidden="false" customHeight="false" outlineLevel="0" collapsed="false">
      <c r="A33" s="17"/>
    </row>
    <row r="34" customFormat="false" ht="15.75" hidden="false" customHeight="false" outlineLevel="0" collapsed="false">
      <c r="A34" s="17"/>
    </row>
    <row r="35" customFormat="false" ht="15.75" hidden="false" customHeight="false" outlineLevel="0" collapsed="false">
      <c r="A35" s="17"/>
    </row>
    <row r="36" customFormat="false" ht="15.75" hidden="false" customHeight="false" outlineLevel="0" collapsed="false">
      <c r="A36" s="17"/>
    </row>
    <row r="37" customFormat="false" ht="15.75" hidden="false" customHeight="false" outlineLevel="0" collapsed="false">
      <c r="A37" s="17"/>
    </row>
    <row r="38" customFormat="false" ht="15.75" hidden="false" customHeight="false" outlineLevel="0" collapsed="false">
      <c r="A38" s="17"/>
    </row>
    <row r="39" customFormat="false" ht="15.75" hidden="false" customHeight="false" outlineLevel="0" collapsed="false">
      <c r="A39" s="17"/>
    </row>
    <row r="40" customFormat="false" ht="15.75" hidden="false" customHeight="false" outlineLevel="0" collapsed="false">
      <c r="A40" s="17" t="s">
        <v>28</v>
      </c>
    </row>
    <row r="48" customFormat="false" ht="12.75" hidden="false" customHeight="false" outlineLevel="0" collapsed="false">
      <c r="A48" s="18"/>
    </row>
  </sheetData>
  <hyperlinks>
    <hyperlink ref="A2" location="Sommaire!A1" display="Retour au menu &quot;Fréquentation et films dans les salles de cinéma&quot;"/>
  </hyperlinks>
  <printOptions headings="false" gridLines="false" gridLinesSet="true" horizontalCentered="false" verticalCentered="false"/>
  <pageMargins left="0.590277777777778" right="0.590277777777778" top="0.590277777777778" bottom="0.59027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&amp;RFréquentation et films dans les salles de cinéma</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 zeroHeight="false" outlineLevelRow="0" outlineLevelCol="0"/>
  <cols>
    <col collapsed="false" customWidth="true" hidden="false" outlineLevel="0" max="1" min="1" style="193" width="16.14"/>
    <col collapsed="false" customWidth="true" hidden="false" outlineLevel="0" max="5" min="2" style="192" width="10.71"/>
    <col collapsed="false" customWidth="true" hidden="false" outlineLevel="0" max="19" min="6" style="193" width="6.43"/>
    <col collapsed="false" customWidth="false" hidden="false" outlineLevel="0" max="16384" min="20" style="193" width="11.43"/>
  </cols>
  <sheetData>
    <row r="1" s="194" customFormat="true" ht="12.75" hidden="false" customHeight="false" outlineLevel="0" collapsed="false">
      <c r="B1" s="196"/>
      <c r="C1" s="196"/>
      <c r="D1" s="196"/>
      <c r="E1" s="196"/>
      <c r="F1" s="195"/>
      <c r="G1" s="195"/>
      <c r="H1" s="195"/>
      <c r="I1" s="195"/>
      <c r="J1" s="195"/>
      <c r="K1" s="195"/>
      <c r="L1" s="195"/>
      <c r="M1" s="195"/>
      <c r="N1" s="195"/>
    </row>
    <row r="2" s="200" customFormat="true" ht="12.75" hidden="false" customHeight="false" outlineLevel="0" collapsed="false">
      <c r="A2" s="197" t="s">
        <v>26</v>
      </c>
      <c r="B2" s="199"/>
      <c r="C2" s="199"/>
      <c r="D2" s="199"/>
      <c r="E2" s="199"/>
      <c r="F2" s="198"/>
      <c r="G2" s="198"/>
      <c r="H2" s="198"/>
      <c r="I2" s="198"/>
      <c r="J2" s="198"/>
      <c r="K2" s="198"/>
      <c r="L2" s="198"/>
      <c r="M2" s="198"/>
      <c r="N2" s="198"/>
    </row>
    <row r="3" s="194" customFormat="true" ht="12.75" hidden="false" customHeight="false" outlineLevel="0" collapsed="false">
      <c r="B3" s="196"/>
      <c r="C3" s="196"/>
      <c r="D3" s="196"/>
      <c r="E3" s="196"/>
      <c r="F3" s="195"/>
      <c r="G3" s="195"/>
      <c r="H3" s="195"/>
      <c r="I3" s="195"/>
      <c r="J3" s="195"/>
      <c r="K3" s="195"/>
      <c r="L3" s="195"/>
      <c r="M3" s="195"/>
      <c r="N3" s="195"/>
    </row>
    <row r="4" s="194" customFormat="true" ht="12.75" hidden="false" customHeight="false" outlineLevel="0" collapsed="false">
      <c r="B4" s="196"/>
      <c r="C4" s="196"/>
      <c r="D4" s="196"/>
      <c r="E4" s="196"/>
      <c r="F4" s="195"/>
      <c r="G4" s="195"/>
      <c r="H4" s="195"/>
      <c r="I4" s="195"/>
      <c r="J4" s="195"/>
      <c r="K4" s="195"/>
      <c r="L4" s="195"/>
      <c r="M4" s="195"/>
      <c r="N4" s="195"/>
    </row>
    <row r="5" s="203" customFormat="true" ht="12.75" hidden="false" customHeight="false" outlineLevel="0" collapsed="false">
      <c r="A5" s="201" t="s">
        <v>24</v>
      </c>
      <c r="B5" s="314"/>
      <c r="C5" s="314"/>
      <c r="D5" s="314"/>
      <c r="E5" s="314"/>
    </row>
    <row r="6" customFormat="false" ht="3" hidden="false" customHeight="true" outlineLevel="0" collapsed="false"/>
    <row r="7" s="317" customFormat="true" ht="12" hidden="false" customHeight="false" outlineLevel="0" collapsed="false">
      <c r="A7" s="315" t="s">
        <v>147</v>
      </c>
      <c r="B7" s="316" t="s">
        <v>191</v>
      </c>
      <c r="C7" s="316" t="s">
        <v>192</v>
      </c>
      <c r="D7" s="316" t="s">
        <v>193</v>
      </c>
      <c r="E7" s="316" t="s">
        <v>194</v>
      </c>
    </row>
    <row r="8" customFormat="false" ht="12" hidden="false" customHeight="false" outlineLevel="0" collapsed="false">
      <c r="A8" s="341" t="n">
        <v>1996</v>
      </c>
      <c r="B8" s="310" t="n">
        <v>37437327</v>
      </c>
      <c r="C8" s="310" t="n">
        <v>55443363</v>
      </c>
      <c r="D8" s="310" t="n">
        <v>68710987</v>
      </c>
      <c r="E8" s="310" t="n">
        <v>103206550</v>
      </c>
    </row>
    <row r="9" customFormat="false" ht="12" hidden="false" customHeight="false" outlineLevel="0" collapsed="false">
      <c r="A9" s="341" t="n">
        <v>1997</v>
      </c>
      <c r="B9" s="310" t="n">
        <v>42910824</v>
      </c>
      <c r="C9" s="310" t="n">
        <v>63823609</v>
      </c>
      <c r="D9" s="310" t="n">
        <v>78570221</v>
      </c>
      <c r="E9" s="310" t="n">
        <v>117026744</v>
      </c>
    </row>
    <row r="10" customFormat="false" ht="12" hidden="false" customHeight="false" outlineLevel="0" collapsed="false">
      <c r="A10" s="341" t="n">
        <v>1998</v>
      </c>
      <c r="B10" s="310" t="n">
        <v>67270784</v>
      </c>
      <c r="C10" s="310" t="n">
        <v>89665432</v>
      </c>
      <c r="D10" s="310" t="n">
        <v>102438957</v>
      </c>
      <c r="E10" s="310" t="n">
        <v>140612246</v>
      </c>
    </row>
    <row r="11" customFormat="false" ht="12" hidden="false" customHeight="false" outlineLevel="0" collapsed="false">
      <c r="A11" s="341" t="n">
        <v>1999</v>
      </c>
      <c r="B11" s="310" t="n">
        <v>46932362</v>
      </c>
      <c r="C11" s="310" t="n">
        <v>65117728</v>
      </c>
      <c r="D11" s="310" t="n">
        <v>77377749</v>
      </c>
      <c r="E11" s="310" t="n">
        <v>120091836</v>
      </c>
    </row>
    <row r="12" customFormat="false" ht="12" hidden="false" customHeight="false" outlineLevel="0" collapsed="false">
      <c r="A12" s="341" t="n">
        <v>2000</v>
      </c>
      <c r="B12" s="310" t="n">
        <v>49350923</v>
      </c>
      <c r="C12" s="310" t="n">
        <v>71334569</v>
      </c>
      <c r="D12" s="310" t="n">
        <v>87062027</v>
      </c>
      <c r="E12" s="310" t="n">
        <v>128740962</v>
      </c>
    </row>
    <row r="13" customFormat="false" ht="12" hidden="false" customHeight="false" outlineLevel="0" collapsed="false">
      <c r="A13" s="341" t="n">
        <v>2001</v>
      </c>
      <c r="B13" s="310" t="n">
        <v>51369456</v>
      </c>
      <c r="C13" s="310" t="n">
        <v>78289624</v>
      </c>
      <c r="D13" s="310" t="n">
        <v>97728383</v>
      </c>
      <c r="E13" s="310" t="n">
        <v>146321465</v>
      </c>
    </row>
    <row r="14" customFormat="false" ht="12" hidden="false" customHeight="false" outlineLevel="0" collapsed="false">
      <c r="A14" s="341" t="n">
        <v>2002</v>
      </c>
      <c r="B14" s="310" t="n">
        <v>58342689</v>
      </c>
      <c r="C14" s="310" t="n">
        <v>83440339</v>
      </c>
      <c r="D14" s="310" t="n">
        <v>97959314</v>
      </c>
      <c r="E14" s="310" t="n">
        <v>143350128</v>
      </c>
    </row>
    <row r="15" customFormat="false" ht="12" hidden="false" customHeight="false" outlineLevel="0" collapsed="false">
      <c r="A15" s="341" t="n">
        <v>2003</v>
      </c>
      <c r="B15" s="310" t="n">
        <v>46298551</v>
      </c>
      <c r="C15" s="310" t="n">
        <v>68517008</v>
      </c>
      <c r="D15" s="310" t="n">
        <v>82769386</v>
      </c>
      <c r="E15" s="310" t="n">
        <v>132709392</v>
      </c>
    </row>
    <row r="16" customFormat="false" ht="12" hidden="false" customHeight="false" outlineLevel="0" collapsed="false">
      <c r="A16" s="341" t="n">
        <v>2004</v>
      </c>
      <c r="B16" s="310" t="n">
        <v>50515823</v>
      </c>
      <c r="C16" s="310" t="n">
        <v>74600444</v>
      </c>
      <c r="D16" s="310" t="n">
        <v>91180436</v>
      </c>
      <c r="E16" s="310" t="n">
        <v>149649111</v>
      </c>
    </row>
    <row r="17" customFormat="false" ht="12" hidden="false" customHeight="false" outlineLevel="0" collapsed="false">
      <c r="A17" s="341" t="n">
        <v>2005</v>
      </c>
      <c r="B17" s="310" t="n">
        <v>41826867</v>
      </c>
      <c r="C17" s="310" t="n">
        <v>63931589</v>
      </c>
      <c r="D17" s="310" t="n">
        <v>79516078</v>
      </c>
      <c r="E17" s="310" t="n">
        <v>132398143</v>
      </c>
    </row>
    <row r="18" customFormat="false" ht="12" hidden="false" customHeight="false" outlineLevel="0" collapsed="false">
      <c r="A18" s="341" t="n">
        <v>2006</v>
      </c>
      <c r="B18" s="310" t="n">
        <v>50214659</v>
      </c>
      <c r="C18" s="310" t="n">
        <v>73082002</v>
      </c>
      <c r="D18" s="310" t="n">
        <v>88028538</v>
      </c>
      <c r="E18" s="310" t="n">
        <v>140456804</v>
      </c>
    </row>
    <row r="19" customFormat="false" ht="12" hidden="false" customHeight="false" outlineLevel="0" collapsed="false">
      <c r="A19" s="341" t="n">
        <v>2007</v>
      </c>
      <c r="B19" s="310" t="n">
        <v>49319205</v>
      </c>
      <c r="C19" s="310" t="n">
        <v>68326301</v>
      </c>
      <c r="D19" s="310" t="n">
        <v>82299722</v>
      </c>
      <c r="E19" s="310" t="n">
        <v>126881218</v>
      </c>
    </row>
    <row r="20" customFormat="false" ht="12" hidden="false" customHeight="false" outlineLevel="0" collapsed="false">
      <c r="A20" s="341" t="n">
        <v>2008</v>
      </c>
      <c r="B20" s="310" t="n">
        <v>55090020</v>
      </c>
      <c r="C20" s="310" t="n">
        <v>75111634</v>
      </c>
      <c r="D20" s="310" t="n">
        <v>89326646</v>
      </c>
      <c r="E20" s="310" t="n">
        <v>141854901</v>
      </c>
    </row>
    <row r="21" customFormat="false" ht="12" hidden="false" customHeight="false" outlineLevel="0" collapsed="false">
      <c r="A21" s="341" t="n">
        <v>2009</v>
      </c>
      <c r="B21" s="310" t="n">
        <v>49521143</v>
      </c>
      <c r="C21" s="310" t="n">
        <v>75634228</v>
      </c>
      <c r="D21" s="310" t="n">
        <v>93550209</v>
      </c>
      <c r="E21" s="310" t="n">
        <v>153030536</v>
      </c>
    </row>
    <row r="22" customFormat="false" ht="12" hidden="false" customHeight="false" outlineLevel="0" collapsed="false">
      <c r="A22" s="341" t="n">
        <v>2010</v>
      </c>
      <c r="B22" s="310" t="n">
        <v>44464704</v>
      </c>
      <c r="C22" s="310" t="n">
        <v>73883104</v>
      </c>
      <c r="D22" s="310" t="n">
        <v>93619112</v>
      </c>
      <c r="E22" s="310" t="n">
        <v>151073398</v>
      </c>
    </row>
    <row r="23" customFormat="false" ht="12" hidden="false" customHeight="false" outlineLevel="0" collapsed="false">
      <c r="A23" s="341" t="n">
        <v>2011</v>
      </c>
      <c r="B23" s="310" t="n">
        <v>57564060</v>
      </c>
      <c r="C23" s="310" t="n">
        <v>82517905</v>
      </c>
      <c r="D23" s="310" t="n">
        <v>99707682</v>
      </c>
      <c r="E23" s="310" t="n">
        <v>162400774</v>
      </c>
    </row>
    <row r="24" customFormat="false" ht="12" hidden="false" customHeight="false" outlineLevel="0" collapsed="false">
      <c r="A24" s="341" t="n">
        <v>2012</v>
      </c>
      <c r="B24" s="310" t="n">
        <v>46659282</v>
      </c>
      <c r="C24" s="310" t="n">
        <v>72358923</v>
      </c>
      <c r="D24" s="310" t="n">
        <v>90529493</v>
      </c>
      <c r="E24" s="310" t="n">
        <v>147149422</v>
      </c>
    </row>
    <row r="25" customFormat="false" ht="12" hidden="false" customHeight="false" outlineLevel="0" collapsed="false">
      <c r="A25" s="341" t="n">
        <v>2013</v>
      </c>
      <c r="B25" s="310" t="n">
        <v>37823195</v>
      </c>
      <c r="C25" s="310" t="n">
        <v>60269891</v>
      </c>
      <c r="D25" s="310" t="n">
        <v>78223775</v>
      </c>
      <c r="E25" s="310" t="n">
        <v>136658086</v>
      </c>
    </row>
    <row r="26" customFormat="false" ht="12" hidden="false" customHeight="false" outlineLevel="0" collapsed="false">
      <c r="A26" s="341" t="n">
        <v>2014</v>
      </c>
      <c r="B26" s="310" t="n">
        <v>46916761</v>
      </c>
      <c r="C26" s="310" t="n">
        <v>71664121</v>
      </c>
      <c r="D26" s="310" t="n">
        <v>90197900</v>
      </c>
      <c r="E26" s="310" t="n">
        <v>149677417</v>
      </c>
    </row>
    <row r="27" customFormat="false" ht="12" hidden="false" customHeight="false" outlineLevel="0" collapsed="false">
      <c r="A27" s="341" t="n">
        <v>2015</v>
      </c>
      <c r="B27" s="310" t="n">
        <v>49314223</v>
      </c>
      <c r="C27" s="310" t="n">
        <v>76533901</v>
      </c>
      <c r="D27" s="310" t="n">
        <v>95284215</v>
      </c>
      <c r="E27" s="310" t="n">
        <v>148130162</v>
      </c>
    </row>
    <row r="28" customFormat="false" ht="12" hidden="false" customHeight="false" outlineLevel="0" collapsed="false">
      <c r="A28" s="341" t="n">
        <v>2016</v>
      </c>
      <c r="B28" s="310" t="n">
        <v>40163405</v>
      </c>
      <c r="C28" s="310" t="n">
        <v>67643327</v>
      </c>
      <c r="D28" s="310" t="n">
        <v>88040094</v>
      </c>
      <c r="E28" s="310" t="n">
        <v>150632258</v>
      </c>
    </row>
    <row r="29" customFormat="false" ht="12" hidden="false" customHeight="false" outlineLevel="0" collapsed="false">
      <c r="A29" s="341" t="n">
        <v>2017</v>
      </c>
      <c r="B29" s="310" t="n">
        <v>41836694</v>
      </c>
      <c r="C29" s="310" t="n">
        <v>70235217</v>
      </c>
      <c r="D29" s="310" t="n">
        <v>90436840</v>
      </c>
      <c r="E29" s="310" t="n">
        <v>151110821</v>
      </c>
    </row>
    <row r="30" customFormat="false" ht="12" hidden="false" customHeight="false" outlineLevel="0" collapsed="false">
      <c r="A30" s="341" t="n">
        <v>2018</v>
      </c>
      <c r="B30" s="310" t="n">
        <v>44829367</v>
      </c>
      <c r="C30" s="310" t="n">
        <v>71371158</v>
      </c>
      <c r="D30" s="310" t="n">
        <v>88876493</v>
      </c>
      <c r="E30" s="310" t="n">
        <v>138822224</v>
      </c>
    </row>
    <row r="31" customFormat="false" ht="12" hidden="false" customHeight="false" outlineLevel="0" collapsed="false">
      <c r="A31" s="341" t="n">
        <v>2019</v>
      </c>
      <c r="B31" s="310" t="n">
        <v>54549975</v>
      </c>
      <c r="C31" s="310" t="n">
        <v>79022737</v>
      </c>
      <c r="D31" s="310" t="n">
        <v>97627384</v>
      </c>
      <c r="E31" s="310" t="n">
        <v>157301892</v>
      </c>
    </row>
    <row r="32" customFormat="false" ht="12" hidden="false" customHeight="false" outlineLevel="0" collapsed="false">
      <c r="A32" s="341" t="n">
        <v>2020</v>
      </c>
      <c r="B32" s="310" t="n">
        <v>15911318</v>
      </c>
      <c r="C32" s="310" t="n">
        <v>24594092</v>
      </c>
      <c r="D32" s="310" t="n">
        <v>30700411</v>
      </c>
      <c r="E32" s="310" t="n">
        <v>47097637</v>
      </c>
    </row>
    <row r="33" customFormat="false" ht="12" hidden="false" customHeight="false" outlineLevel="0" collapsed="false">
      <c r="A33" s="341" t="n">
        <v>2021</v>
      </c>
      <c r="B33" s="310" t="n">
        <v>27066677</v>
      </c>
      <c r="C33" s="310" t="n">
        <v>42117919</v>
      </c>
      <c r="D33" s="310" t="n">
        <v>51795980</v>
      </c>
      <c r="E33" s="310" t="n">
        <v>77128726</v>
      </c>
    </row>
    <row r="34" customFormat="false" ht="12" hidden="false" customHeight="false" outlineLevel="0" collapsed="false">
      <c r="A34" s="341" t="n">
        <v>2022</v>
      </c>
      <c r="B34" s="310" t="n">
        <v>39977642</v>
      </c>
      <c r="C34" s="310" t="n">
        <v>60242868</v>
      </c>
      <c r="D34" s="310" t="n">
        <v>71758929</v>
      </c>
      <c r="E34" s="310" t="n">
        <v>106744674</v>
      </c>
    </row>
    <row r="35" customFormat="false" ht="12" hidden="false" customHeight="false" outlineLevel="0" collapsed="false">
      <c r="A35" s="341" t="n">
        <v>2023</v>
      </c>
      <c r="B35" s="310" t="n">
        <v>42507872</v>
      </c>
      <c r="C35" s="310" t="n">
        <v>62735156</v>
      </c>
      <c r="D35" s="310" t="n">
        <v>77619841</v>
      </c>
      <c r="E35" s="310" t="n">
        <v>126924213</v>
      </c>
    </row>
    <row r="36" s="269" customFormat="true" ht="12" hidden="false" customHeight="false" outlineLevel="0" collapsed="false">
      <c r="A36" s="322" t="s">
        <v>212</v>
      </c>
      <c r="B36" s="336"/>
      <c r="C36" s="336"/>
      <c r="D36" s="336"/>
      <c r="E36" s="336"/>
      <c r="F36" s="336"/>
      <c r="G36" s="336"/>
      <c r="H36" s="336"/>
      <c r="I36" s="337"/>
    </row>
    <row r="37" customFormat="false" ht="12" hidden="false" customHeight="false" outlineLevel="0" collapsed="false">
      <c r="A37" s="152"/>
    </row>
  </sheetData>
  <hyperlinks>
    <hyperlink ref="A2" location="Sommaire!A1" display="Retour au menu &quot;Fréquentation et films dans les salles de cinéma&quot;"/>
  </hyperlinks>
  <printOptions headings="false" gridLines="false" gridLinesSet="true" horizontalCentered="false" verticalCentered="false"/>
  <pageMargins left="0.590277777777778" right="0.590277777777778" top="0.590277777777778" bottom="0.59027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&amp;RFréquentation et films dans les salles de cinéma</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 zeroHeight="false" outlineLevelRow="0" outlineLevelCol="0"/>
  <cols>
    <col collapsed="false" customWidth="true" hidden="false" outlineLevel="0" max="1" min="1" style="269" width="22.86"/>
    <col collapsed="false" customWidth="true" hidden="false" outlineLevel="0" max="4" min="2" style="299" width="16.71"/>
    <col collapsed="false" customWidth="true" hidden="false" outlineLevel="0" max="5" min="5" style="269" width="6.43"/>
    <col collapsed="false" customWidth="false" hidden="false" outlineLevel="0" max="16384" min="6" style="269" width="11.43"/>
  </cols>
  <sheetData>
    <row r="1" s="194" customFormat="true" ht="12.75" hidden="false" customHeight="false" outlineLevel="0" collapsed="false">
      <c r="B1" s="196"/>
      <c r="C1" s="196"/>
      <c r="D1" s="196"/>
      <c r="E1" s="195"/>
    </row>
    <row r="2" s="200" customFormat="true" ht="12.75" hidden="false" customHeight="false" outlineLevel="0" collapsed="false">
      <c r="A2" s="197" t="s">
        <v>26</v>
      </c>
      <c r="B2" s="199"/>
      <c r="C2" s="199"/>
      <c r="D2" s="199"/>
      <c r="E2" s="198"/>
    </row>
    <row r="3" s="194" customFormat="true" ht="12.75" hidden="false" customHeight="false" outlineLevel="0" collapsed="false">
      <c r="B3" s="196"/>
      <c r="C3" s="196"/>
      <c r="D3" s="196"/>
      <c r="E3" s="195"/>
    </row>
    <row r="4" s="194" customFormat="true" ht="12.75" hidden="false" customHeight="false" outlineLevel="0" collapsed="false">
      <c r="B4" s="196"/>
      <c r="C4" s="196"/>
      <c r="D4" s="196"/>
      <c r="E4" s="195"/>
    </row>
    <row r="5" s="194" customFormat="true" ht="12.75" hidden="false" customHeight="false" outlineLevel="0" collapsed="false">
      <c r="A5" s="300" t="s">
        <v>217</v>
      </c>
      <c r="B5" s="301"/>
      <c r="C5" s="301"/>
      <c r="D5" s="301"/>
    </row>
    <row r="6" customFormat="false" ht="3" hidden="false" customHeight="true" outlineLevel="0" collapsed="false"/>
    <row r="7" s="331" customFormat="true" ht="12" hidden="false" customHeight="false" outlineLevel="0" collapsed="false">
      <c r="A7" s="315" t="s">
        <v>142</v>
      </c>
      <c r="B7" s="316" t="s">
        <v>209</v>
      </c>
      <c r="C7" s="316" t="s">
        <v>210</v>
      </c>
      <c r="D7" s="316" t="s">
        <v>42</v>
      </c>
    </row>
    <row r="8" s="276" customFormat="true" ht="12" hidden="false" customHeight="false" outlineLevel="0" collapsed="false">
      <c r="A8" s="207" t="n">
        <v>1996</v>
      </c>
      <c r="B8" s="211" t="n">
        <v>224</v>
      </c>
      <c r="C8" s="211" t="n">
        <v>170</v>
      </c>
      <c r="D8" s="304" t="n">
        <f aca="false">SUM(B8:C8)</f>
        <v>394</v>
      </c>
    </row>
    <row r="9" s="276" customFormat="true" ht="12" hidden="false" customHeight="false" outlineLevel="0" collapsed="false">
      <c r="A9" s="207" t="n">
        <v>1997</v>
      </c>
      <c r="B9" s="211" t="n">
        <v>231</v>
      </c>
      <c r="C9" s="211" t="n">
        <v>188</v>
      </c>
      <c r="D9" s="304" t="n">
        <f aca="false">SUM(B9:C9)</f>
        <v>419</v>
      </c>
    </row>
    <row r="10" s="276" customFormat="true" ht="12" hidden="false" customHeight="false" outlineLevel="0" collapsed="false">
      <c r="A10" s="207" t="n">
        <v>1998</v>
      </c>
      <c r="B10" s="211" t="n">
        <v>241</v>
      </c>
      <c r="C10" s="211" t="n">
        <v>209</v>
      </c>
      <c r="D10" s="304" t="n">
        <f aca="false">SUM(B10:C10)</f>
        <v>450</v>
      </c>
    </row>
    <row r="11" s="276" customFormat="true" ht="12" hidden="false" customHeight="false" outlineLevel="0" collapsed="false">
      <c r="A11" s="207" t="n">
        <v>1999</v>
      </c>
      <c r="B11" s="211" t="n">
        <v>302</v>
      </c>
      <c r="C11" s="211" t="n">
        <v>228</v>
      </c>
      <c r="D11" s="304" t="n">
        <f aca="false">SUM(B11:C11)</f>
        <v>530</v>
      </c>
    </row>
    <row r="12" customFormat="false" ht="12" hidden="false" customHeight="false" outlineLevel="0" collapsed="false">
      <c r="A12" s="207" t="n">
        <v>2000</v>
      </c>
      <c r="B12" s="211" t="n">
        <v>305</v>
      </c>
      <c r="C12" s="211" t="n">
        <v>227</v>
      </c>
      <c r="D12" s="304" t="n">
        <f aca="false">SUM(B12:C12)</f>
        <v>532</v>
      </c>
    </row>
    <row r="13" s="276" customFormat="true" ht="12" hidden="false" customHeight="false" outlineLevel="0" collapsed="false">
      <c r="A13" s="207" t="n">
        <v>2001</v>
      </c>
      <c r="B13" s="211" t="n">
        <v>297</v>
      </c>
      <c r="C13" s="211" t="n">
        <v>207</v>
      </c>
      <c r="D13" s="304" t="n">
        <f aca="false">SUM(B13:C13)</f>
        <v>504</v>
      </c>
    </row>
    <row r="14" s="276" customFormat="true" ht="12" hidden="false" customHeight="false" outlineLevel="0" collapsed="false">
      <c r="A14" s="207" t="n">
        <v>2002</v>
      </c>
      <c r="B14" s="211" t="n">
        <v>275</v>
      </c>
      <c r="C14" s="211" t="n">
        <v>193</v>
      </c>
      <c r="D14" s="304" t="n">
        <f aca="false">SUM(B14:C14)</f>
        <v>468</v>
      </c>
    </row>
    <row r="15" s="276" customFormat="true" ht="12" hidden="false" customHeight="false" outlineLevel="0" collapsed="false">
      <c r="A15" s="207" t="n">
        <v>2003</v>
      </c>
      <c r="B15" s="211" t="n">
        <v>300</v>
      </c>
      <c r="C15" s="211" t="n">
        <v>209</v>
      </c>
      <c r="D15" s="304" t="n">
        <f aca="false">SUM(B15:C15)</f>
        <v>509</v>
      </c>
    </row>
    <row r="16" s="276" customFormat="true" ht="12" hidden="false" customHeight="false" outlineLevel="0" collapsed="false">
      <c r="A16" s="207" t="n">
        <v>2004</v>
      </c>
      <c r="B16" s="211" t="n">
        <v>345</v>
      </c>
      <c r="C16" s="211" t="n">
        <v>211</v>
      </c>
      <c r="D16" s="304" t="n">
        <f aca="false">SUM(B16:C16)</f>
        <v>556</v>
      </c>
    </row>
    <row r="17" customFormat="false" ht="12" hidden="false" customHeight="false" outlineLevel="0" collapsed="false">
      <c r="A17" s="207" t="n">
        <v>2005</v>
      </c>
      <c r="B17" s="211" t="n">
        <v>331</v>
      </c>
      <c r="C17" s="211" t="n">
        <v>216</v>
      </c>
      <c r="D17" s="304" t="n">
        <f aca="false">SUM(B17:C17)</f>
        <v>547</v>
      </c>
    </row>
    <row r="18" s="276" customFormat="true" ht="12" hidden="false" customHeight="false" outlineLevel="0" collapsed="false">
      <c r="A18" s="236" t="n">
        <v>2006</v>
      </c>
      <c r="B18" s="305" t="n">
        <v>331</v>
      </c>
      <c r="C18" s="305" t="n">
        <v>254</v>
      </c>
      <c r="D18" s="304" t="n">
        <f aca="false">SUM(B18:C18)</f>
        <v>585</v>
      </c>
    </row>
    <row r="19" s="276" customFormat="true" ht="12" hidden="false" customHeight="false" outlineLevel="0" collapsed="false">
      <c r="A19" s="236" t="n">
        <v>2007</v>
      </c>
      <c r="B19" s="305" t="n">
        <v>313</v>
      </c>
      <c r="C19" s="305" t="n">
        <v>253</v>
      </c>
      <c r="D19" s="304" t="n">
        <f aca="false">SUM(B19:C19)</f>
        <v>566</v>
      </c>
    </row>
    <row r="20" s="276" customFormat="true" ht="12" hidden="false" customHeight="false" outlineLevel="0" collapsed="false">
      <c r="A20" s="236" t="n">
        <v>2008</v>
      </c>
      <c r="B20" s="305" t="n">
        <v>306</v>
      </c>
      <c r="C20" s="305" t="n">
        <v>249</v>
      </c>
      <c r="D20" s="304" t="n">
        <f aca="false">SUM(B20:C20)</f>
        <v>555</v>
      </c>
    </row>
    <row r="21" s="276" customFormat="true" ht="12" hidden="false" customHeight="false" outlineLevel="0" collapsed="false">
      <c r="A21" s="236" t="n">
        <v>2009</v>
      </c>
      <c r="B21" s="305" t="n">
        <v>356</v>
      </c>
      <c r="C21" s="305" t="n">
        <v>229</v>
      </c>
      <c r="D21" s="304" t="n">
        <f aca="false">SUM(B21:C21)</f>
        <v>585</v>
      </c>
    </row>
    <row r="22" s="217" customFormat="true" ht="12" hidden="false" customHeight="false" outlineLevel="0" collapsed="false">
      <c r="A22" s="236" t="n">
        <v>2010</v>
      </c>
      <c r="B22" s="305" t="n">
        <v>340</v>
      </c>
      <c r="C22" s="305" t="n">
        <v>238</v>
      </c>
      <c r="D22" s="304" t="n">
        <f aca="false">SUM(B22:C22)</f>
        <v>578</v>
      </c>
    </row>
    <row r="23" customFormat="false" ht="12" hidden="false" customHeight="false" outlineLevel="0" collapsed="false">
      <c r="A23" s="236" t="n">
        <v>2011</v>
      </c>
      <c r="B23" s="305" t="n">
        <v>344</v>
      </c>
      <c r="C23" s="305" t="n">
        <v>241</v>
      </c>
      <c r="D23" s="304" t="n">
        <f aca="false">SUM(B23:C23)</f>
        <v>585</v>
      </c>
    </row>
    <row r="24" customFormat="false" ht="12" hidden="false" customHeight="false" outlineLevel="0" collapsed="false">
      <c r="A24" s="236" t="n">
        <v>2012</v>
      </c>
      <c r="B24" s="305" t="n">
        <v>386</v>
      </c>
      <c r="C24" s="305" t="n">
        <v>228</v>
      </c>
      <c r="D24" s="304" t="n">
        <f aca="false">SUM(B24:C24)</f>
        <v>614</v>
      </c>
    </row>
    <row r="25" customFormat="false" ht="12" hidden="false" customHeight="false" outlineLevel="0" collapsed="false">
      <c r="A25" s="236" t="n">
        <v>2013</v>
      </c>
      <c r="B25" s="305" t="n">
        <v>391</v>
      </c>
      <c r="C25" s="305" t="n">
        <v>263</v>
      </c>
      <c r="D25" s="304" t="n">
        <f aca="false">SUM(B25:C25)</f>
        <v>654</v>
      </c>
    </row>
    <row r="26" customFormat="false" ht="12" hidden="false" customHeight="false" outlineLevel="0" collapsed="false">
      <c r="A26" s="236" t="n">
        <v>2014</v>
      </c>
      <c r="B26" s="305" t="n">
        <v>383</v>
      </c>
      <c r="C26" s="305" t="n">
        <v>280</v>
      </c>
      <c r="D26" s="304" t="n">
        <f aca="false">SUM(B26:C26)</f>
        <v>663</v>
      </c>
    </row>
    <row r="27" customFormat="false" ht="12" hidden="false" customHeight="false" outlineLevel="0" collapsed="false">
      <c r="A27" s="236" t="n">
        <v>2015</v>
      </c>
      <c r="B27" s="305" t="n">
        <v>408</v>
      </c>
      <c r="C27" s="305" t="n">
        <v>244</v>
      </c>
      <c r="D27" s="304" t="n">
        <f aca="false">SUM(B27:C27)</f>
        <v>652</v>
      </c>
    </row>
    <row r="28" customFormat="false" ht="12" hidden="false" customHeight="false" outlineLevel="0" collapsed="false">
      <c r="A28" s="236" t="n">
        <v>2016</v>
      </c>
      <c r="B28" s="305" t="n">
        <v>393</v>
      </c>
      <c r="C28" s="305" t="n">
        <v>323</v>
      </c>
      <c r="D28" s="304" t="n">
        <f aca="false">SUM(B28:C28)</f>
        <v>716</v>
      </c>
    </row>
    <row r="29" customFormat="false" ht="12" hidden="false" customHeight="false" outlineLevel="0" collapsed="false">
      <c r="A29" s="236" t="n">
        <v>2017</v>
      </c>
      <c r="B29" s="305" t="n">
        <v>380</v>
      </c>
      <c r="C29" s="305" t="n">
        <v>313</v>
      </c>
      <c r="D29" s="304" t="n">
        <f aca="false">SUM(B29:C29)</f>
        <v>693</v>
      </c>
    </row>
    <row r="30" customFormat="false" ht="12" hidden="false" customHeight="false" outlineLevel="0" collapsed="false">
      <c r="A30" s="236" t="n">
        <v>2018</v>
      </c>
      <c r="B30" s="305" t="n">
        <v>403</v>
      </c>
      <c r="C30" s="305" t="n">
        <v>280</v>
      </c>
      <c r="D30" s="304" t="n">
        <f aca="false">SUM(B30:C30)</f>
        <v>683</v>
      </c>
    </row>
    <row r="31" customFormat="false" ht="12" hidden="false" customHeight="false" outlineLevel="0" collapsed="false">
      <c r="A31" s="236" t="n">
        <v>2019</v>
      </c>
      <c r="B31" s="305" t="n">
        <v>423</v>
      </c>
      <c r="C31" s="305" t="n">
        <v>323</v>
      </c>
      <c r="D31" s="304" t="n">
        <f aca="false">SUM(B31:C31)</f>
        <v>746</v>
      </c>
    </row>
    <row r="32" customFormat="false" ht="12" hidden="false" customHeight="false" outlineLevel="0" collapsed="false">
      <c r="A32" s="236" t="n">
        <v>2020</v>
      </c>
      <c r="B32" s="305" t="n">
        <v>216</v>
      </c>
      <c r="C32" s="305" t="n">
        <v>159</v>
      </c>
      <c r="D32" s="304" t="n">
        <f aca="false">SUM(B32:C32)</f>
        <v>375</v>
      </c>
    </row>
    <row r="33" customFormat="false" ht="12" hidden="false" customHeight="false" outlineLevel="0" collapsed="false">
      <c r="A33" s="236" t="n">
        <v>2021</v>
      </c>
      <c r="B33" s="305" t="n">
        <v>278</v>
      </c>
      <c r="C33" s="305" t="n">
        <v>186</v>
      </c>
      <c r="D33" s="304" t="n">
        <f aca="false">SUM(B33:C33)</f>
        <v>464</v>
      </c>
    </row>
    <row r="34" customFormat="false" ht="12" hidden="false" customHeight="false" outlineLevel="0" collapsed="false">
      <c r="A34" s="236" t="n">
        <v>2022</v>
      </c>
      <c r="B34" s="305" t="n">
        <v>407</v>
      </c>
      <c r="C34" s="305" t="n">
        <v>274</v>
      </c>
      <c r="D34" s="304" t="n">
        <f aca="false">SUM(B34:C34)</f>
        <v>681</v>
      </c>
    </row>
    <row r="35" customFormat="false" ht="12" hidden="false" customHeight="false" outlineLevel="0" collapsed="false">
      <c r="A35" s="236" t="n">
        <v>2023</v>
      </c>
      <c r="B35" s="305" t="n">
        <v>421</v>
      </c>
      <c r="C35" s="305" t="n">
        <v>295</v>
      </c>
      <c r="D35" s="304" t="n">
        <f aca="false">SUM(B35:C35)</f>
        <v>716</v>
      </c>
      <c r="G35" s="342"/>
    </row>
    <row r="38" customFormat="false" ht="12" hidden="false" customHeight="false" outlineLevel="0" collapsed="false">
      <c r="A38" s="315" t="s">
        <v>147</v>
      </c>
      <c r="B38" s="316" t="s">
        <v>209</v>
      </c>
      <c r="C38" s="316" t="s">
        <v>210</v>
      </c>
      <c r="D38" s="316" t="s">
        <v>42</v>
      </c>
    </row>
    <row r="39" customFormat="false" ht="12" hidden="false" customHeight="false" outlineLevel="0" collapsed="false">
      <c r="A39" s="207" t="n">
        <v>1996</v>
      </c>
      <c r="B39" s="307" t="n">
        <v>36029645</v>
      </c>
      <c r="C39" s="307" t="n">
        <v>79941144</v>
      </c>
      <c r="D39" s="308" t="n">
        <f aca="false">SUM(B39:C39)</f>
        <v>115970789</v>
      </c>
    </row>
    <row r="40" customFormat="false" ht="12" hidden="false" customHeight="false" outlineLevel="0" collapsed="false">
      <c r="A40" s="207" t="n">
        <v>1997</v>
      </c>
      <c r="B40" s="307" t="n">
        <v>30016714</v>
      </c>
      <c r="C40" s="307" t="n">
        <v>99487170</v>
      </c>
      <c r="D40" s="308" t="n">
        <f aca="false">SUM(B40:C40)</f>
        <v>129503884</v>
      </c>
    </row>
    <row r="41" customFormat="false" ht="12" hidden="false" customHeight="false" outlineLevel="0" collapsed="false">
      <c r="A41" s="207" t="n">
        <v>1998</v>
      </c>
      <c r="B41" s="307" t="n">
        <v>31758875</v>
      </c>
      <c r="C41" s="307" t="n">
        <v>122031480</v>
      </c>
      <c r="D41" s="308" t="n">
        <f aca="false">SUM(B41:C41)</f>
        <v>153790355</v>
      </c>
    </row>
    <row r="42" customFormat="false" ht="12" hidden="false" customHeight="false" outlineLevel="0" collapsed="false">
      <c r="A42" s="207" t="n">
        <v>1999</v>
      </c>
      <c r="B42" s="307" t="n">
        <v>32217637</v>
      </c>
      <c r="C42" s="307" t="n">
        <v>105375141</v>
      </c>
      <c r="D42" s="308" t="n">
        <f aca="false">SUM(B42:C42)</f>
        <v>137592778</v>
      </c>
    </row>
    <row r="43" customFormat="false" ht="12" hidden="false" customHeight="false" outlineLevel="0" collapsed="false">
      <c r="A43" s="207" t="n">
        <v>2000</v>
      </c>
      <c r="B43" s="307" t="n">
        <v>39436624</v>
      </c>
      <c r="C43" s="307" t="n">
        <v>109788110</v>
      </c>
      <c r="D43" s="308" t="n">
        <f aca="false">SUM(B43:C43)</f>
        <v>149224734</v>
      </c>
    </row>
    <row r="44" customFormat="false" ht="12" hidden="false" customHeight="false" outlineLevel="0" collapsed="false">
      <c r="A44" s="207" t="n">
        <v>2001</v>
      </c>
      <c r="B44" s="307" t="n">
        <v>41191224</v>
      </c>
      <c r="C44" s="307" t="n">
        <v>127034707</v>
      </c>
      <c r="D44" s="308" t="n">
        <f aca="false">SUM(B44:C44)</f>
        <v>168225931</v>
      </c>
    </row>
    <row r="45" customFormat="false" ht="12" hidden="false" customHeight="false" outlineLevel="0" collapsed="false">
      <c r="A45" s="207" t="n">
        <v>2002</v>
      </c>
      <c r="B45" s="307" t="n">
        <v>36811309</v>
      </c>
      <c r="C45" s="307" t="n">
        <v>127250029</v>
      </c>
      <c r="D45" s="308" t="n">
        <f aca="false">SUM(B45:C45)</f>
        <v>164061338</v>
      </c>
    </row>
    <row r="46" customFormat="false" ht="12" hidden="false" customHeight="false" outlineLevel="0" collapsed="false">
      <c r="A46" s="207" t="n">
        <v>2003</v>
      </c>
      <c r="B46" s="307" t="n">
        <v>36821670</v>
      </c>
      <c r="C46" s="307" t="n">
        <v>122253299</v>
      </c>
      <c r="D46" s="308" t="n">
        <f aca="false">SUM(B46:C46)</f>
        <v>159074969</v>
      </c>
    </row>
    <row r="47" customFormat="false" ht="12" hidden="false" customHeight="false" outlineLevel="0" collapsed="false">
      <c r="A47" s="207" t="n">
        <v>2004</v>
      </c>
      <c r="B47" s="307" t="n">
        <v>39763856</v>
      </c>
      <c r="C47" s="307" t="n">
        <v>140067832</v>
      </c>
      <c r="D47" s="308" t="n">
        <f aca="false">SUM(B47:C47)</f>
        <v>179831688</v>
      </c>
    </row>
    <row r="48" customFormat="false" ht="12" hidden="false" customHeight="false" outlineLevel="0" collapsed="false">
      <c r="A48" s="207" t="n">
        <v>2005</v>
      </c>
      <c r="B48" s="307" t="n">
        <v>52248690</v>
      </c>
      <c r="C48" s="307" t="n">
        <v>107365183</v>
      </c>
      <c r="D48" s="308" t="n">
        <f aca="false">SUM(B48:C48)</f>
        <v>159613873</v>
      </c>
    </row>
    <row r="49" customFormat="false" ht="12" hidden="false" customHeight="false" outlineLevel="0" collapsed="false">
      <c r="A49" s="341" t="n">
        <v>2006</v>
      </c>
      <c r="B49" s="310" t="n">
        <v>40743936</v>
      </c>
      <c r="C49" s="310" t="n">
        <v>133043930</v>
      </c>
      <c r="D49" s="308" t="n">
        <f aca="false">SUM(B49:C49)</f>
        <v>173787866</v>
      </c>
    </row>
    <row r="50" customFormat="false" ht="12" hidden="false" customHeight="false" outlineLevel="0" collapsed="false">
      <c r="A50" s="341" t="n">
        <v>2007</v>
      </c>
      <c r="B50" s="310" t="n">
        <v>26166010</v>
      </c>
      <c r="C50" s="310" t="n">
        <v>133226174</v>
      </c>
      <c r="D50" s="308" t="n">
        <f aca="false">SUM(B50:C50)</f>
        <v>159392184</v>
      </c>
    </row>
    <row r="51" customFormat="false" ht="12" hidden="false" customHeight="false" outlineLevel="0" collapsed="false">
      <c r="A51" s="341" t="n">
        <v>2008</v>
      </c>
      <c r="B51" s="310" t="n">
        <v>32613876</v>
      </c>
      <c r="C51" s="310" t="n">
        <v>141656643</v>
      </c>
      <c r="D51" s="308" t="n">
        <f aca="false">SUM(B51:C51)</f>
        <v>174270519</v>
      </c>
    </row>
    <row r="52" customFormat="false" ht="12" hidden="false" customHeight="false" outlineLevel="0" collapsed="false">
      <c r="A52" s="341" t="n">
        <v>2009</v>
      </c>
      <c r="B52" s="310" t="n">
        <v>47436432</v>
      </c>
      <c r="C52" s="310" t="n">
        <v>138949636</v>
      </c>
      <c r="D52" s="308" t="n">
        <f aca="false">SUM(B52:C52)</f>
        <v>186386068</v>
      </c>
    </row>
    <row r="53" customFormat="false" ht="12" hidden="false" customHeight="false" outlineLevel="0" collapsed="false">
      <c r="A53" s="341" t="n">
        <v>2010</v>
      </c>
      <c r="B53" s="310" t="n">
        <v>46736101</v>
      </c>
      <c r="C53" s="310" t="n">
        <v>137691178</v>
      </c>
      <c r="D53" s="308" t="n">
        <f aca="false">SUM(B53:C53)</f>
        <v>184427279</v>
      </c>
    </row>
    <row r="54" customFormat="false" ht="12" hidden="false" customHeight="false" outlineLevel="0" collapsed="false">
      <c r="A54" s="341" t="n">
        <v>2011</v>
      </c>
      <c r="B54" s="310" t="n">
        <v>44099026</v>
      </c>
      <c r="C54" s="310" t="n">
        <v>156588114</v>
      </c>
      <c r="D54" s="308" t="n">
        <f aca="false">SUM(B54:C54)</f>
        <v>200687140</v>
      </c>
    </row>
    <row r="55" customFormat="false" ht="12" hidden="false" customHeight="false" outlineLevel="0" collapsed="false">
      <c r="A55" s="341" t="n">
        <v>2012</v>
      </c>
      <c r="B55" s="310" t="n">
        <v>36102380</v>
      </c>
      <c r="C55" s="310" t="n">
        <v>145243576</v>
      </c>
      <c r="D55" s="308" t="n">
        <f aca="false">SUM(B55:C55)</f>
        <v>181345956</v>
      </c>
    </row>
    <row r="56" customFormat="false" ht="12" hidden="false" customHeight="false" outlineLevel="0" collapsed="false">
      <c r="A56" s="341" t="n">
        <v>2013</v>
      </c>
      <c r="B56" s="310" t="n">
        <v>42222101</v>
      </c>
      <c r="C56" s="310" t="n">
        <v>132991704</v>
      </c>
      <c r="D56" s="308" t="n">
        <f aca="false">SUM(B56:C56)</f>
        <v>175213805</v>
      </c>
    </row>
    <row r="57" customFormat="false" ht="12" hidden="false" customHeight="false" outlineLevel="0" collapsed="false">
      <c r="A57" s="341" t="n">
        <v>2014</v>
      </c>
      <c r="B57" s="310" t="n">
        <v>33708076</v>
      </c>
      <c r="C57" s="310" t="n">
        <v>154522142</v>
      </c>
      <c r="D57" s="308" t="n">
        <f aca="false">SUM(B57:C57)</f>
        <v>188230218</v>
      </c>
    </row>
    <row r="58" customFormat="false" ht="12" hidden="false" customHeight="false" outlineLevel="0" collapsed="false">
      <c r="A58" s="341" t="n">
        <v>2015</v>
      </c>
      <c r="B58" s="310" t="n">
        <v>32825475</v>
      </c>
      <c r="C58" s="310" t="n">
        <v>149044591</v>
      </c>
      <c r="D58" s="308" t="n">
        <f aca="false">SUM(B58:C58)</f>
        <v>181870066</v>
      </c>
    </row>
    <row r="59" customFormat="false" ht="12" hidden="false" customHeight="false" outlineLevel="0" collapsed="false">
      <c r="A59" s="341" t="n">
        <v>2016</v>
      </c>
      <c r="B59" s="310" t="n">
        <v>39885867</v>
      </c>
      <c r="C59" s="310" t="n">
        <v>152379903</v>
      </c>
      <c r="D59" s="308" t="n">
        <f aca="false">SUM(B59:C59)</f>
        <v>192265770</v>
      </c>
    </row>
    <row r="60" customFormat="false" ht="12" hidden="false" customHeight="false" outlineLevel="0" collapsed="false">
      <c r="A60" s="341" t="n">
        <v>2017</v>
      </c>
      <c r="B60" s="310" t="n">
        <v>33872401</v>
      </c>
      <c r="C60" s="310" t="n">
        <v>155852253</v>
      </c>
      <c r="D60" s="308" t="n">
        <f aca="false">SUM(B60:C60)</f>
        <v>189724654</v>
      </c>
    </row>
    <row r="61" customFormat="false" ht="12" hidden="false" customHeight="false" outlineLevel="0" collapsed="false">
      <c r="A61" s="341" t="n">
        <v>2018</v>
      </c>
      <c r="B61" s="310" t="n">
        <v>35476310</v>
      </c>
      <c r="C61" s="310" t="n">
        <v>140731501</v>
      </c>
      <c r="D61" s="308" t="n">
        <f aca="false">SUM(B61:C61)</f>
        <v>176207811</v>
      </c>
    </row>
    <row r="62" customFormat="false" ht="12" hidden="false" customHeight="false" outlineLevel="0" collapsed="false">
      <c r="A62" s="341" t="n">
        <v>2019</v>
      </c>
      <c r="B62" s="310" t="n">
        <v>51413028</v>
      </c>
      <c r="C62" s="310" t="n">
        <v>140128628</v>
      </c>
      <c r="D62" s="308" t="n">
        <f aca="false">SUM(B62:C62)</f>
        <v>191541656</v>
      </c>
    </row>
    <row r="63" customFormat="false" ht="12" hidden="false" customHeight="false" outlineLevel="0" collapsed="false">
      <c r="A63" s="341" t="n">
        <v>2020</v>
      </c>
      <c r="B63" s="310" t="n">
        <v>16917643</v>
      </c>
      <c r="C63" s="310" t="n">
        <v>35374514</v>
      </c>
      <c r="D63" s="308" t="n">
        <f aca="false">SUM(B63:C63)</f>
        <v>52292157</v>
      </c>
    </row>
    <row r="64" customFormat="false" ht="12" hidden="false" customHeight="false" outlineLevel="0" collapsed="false">
      <c r="A64" s="341" t="n">
        <v>2021</v>
      </c>
      <c r="B64" s="310" t="n">
        <v>17933649</v>
      </c>
      <c r="C64" s="310" t="n">
        <v>69440544</v>
      </c>
      <c r="D64" s="308" t="n">
        <f aca="false">SUM(B64:C64)</f>
        <v>87374193</v>
      </c>
    </row>
    <row r="65" customFormat="false" ht="12" hidden="false" customHeight="false" outlineLevel="0" collapsed="false">
      <c r="A65" s="341" t="n">
        <v>2022</v>
      </c>
      <c r="B65" s="310" t="n">
        <v>24260581</v>
      </c>
      <c r="C65" s="310" t="n">
        <v>107501452</v>
      </c>
      <c r="D65" s="308" t="n">
        <f aca="false">SUM(B65:C65)</f>
        <v>131762033</v>
      </c>
    </row>
    <row r="66" customFormat="false" ht="12" hidden="false" customHeight="false" outlineLevel="0" collapsed="false">
      <c r="A66" s="341" t="n">
        <v>2023</v>
      </c>
      <c r="B66" s="310" t="n">
        <v>40797225</v>
      </c>
      <c r="C66" s="310" t="n">
        <v>116323822</v>
      </c>
      <c r="D66" s="308" t="n">
        <f aca="false">SUM(B66:C66)</f>
        <v>157121047</v>
      </c>
    </row>
    <row r="67" customFormat="false" ht="12" hidden="false" customHeight="false" outlineLevel="0" collapsed="false">
      <c r="A67" s="322" t="s">
        <v>212</v>
      </c>
      <c r="B67" s="336"/>
      <c r="C67" s="336"/>
      <c r="D67" s="336"/>
      <c r="E67" s="336"/>
    </row>
    <row r="70" customFormat="false" ht="12" hidden="false" customHeight="false" outlineLevel="0" collapsed="false">
      <c r="A70" s="315" t="s">
        <v>190</v>
      </c>
      <c r="B70" s="316" t="s">
        <v>209</v>
      </c>
      <c r="C70" s="316" t="s">
        <v>210</v>
      </c>
      <c r="D70" s="316" t="s">
        <v>42</v>
      </c>
    </row>
    <row r="71" customFormat="false" ht="12" hidden="false" customHeight="false" outlineLevel="0" collapsed="false">
      <c r="A71" s="207" t="n">
        <v>1996</v>
      </c>
      <c r="B71" s="307" t="n">
        <v>194384393.42</v>
      </c>
      <c r="C71" s="307" t="n">
        <v>430371429.66</v>
      </c>
      <c r="D71" s="308" t="n">
        <f aca="false">SUM(B71:C71)</f>
        <v>624755823.08</v>
      </c>
    </row>
    <row r="72" customFormat="false" ht="12" hidden="false" customHeight="false" outlineLevel="0" collapsed="false">
      <c r="A72" s="207" t="n">
        <v>1997</v>
      </c>
      <c r="B72" s="307" t="n">
        <v>162118560.22</v>
      </c>
      <c r="C72" s="307" t="n">
        <v>535309384.79</v>
      </c>
      <c r="D72" s="308" t="n">
        <f aca="false">SUM(B72:C72)</f>
        <v>697427945.01</v>
      </c>
    </row>
    <row r="73" customFormat="false" ht="12" hidden="false" customHeight="false" outlineLevel="0" collapsed="false">
      <c r="A73" s="207" t="n">
        <v>1998</v>
      </c>
      <c r="B73" s="307" t="n">
        <v>170922249.11</v>
      </c>
      <c r="C73" s="307" t="n">
        <v>667955770.33</v>
      </c>
      <c r="D73" s="308" t="n">
        <f aca="false">SUM(B73:C73)</f>
        <v>838878019.44</v>
      </c>
    </row>
    <row r="74" customFormat="false" ht="12" hidden="false" customHeight="false" outlineLevel="0" collapsed="false">
      <c r="A74" s="207" t="n">
        <v>1999</v>
      </c>
      <c r="B74" s="307" t="n">
        <v>176892834.99</v>
      </c>
      <c r="C74" s="307" t="n">
        <v>574363718.95</v>
      </c>
      <c r="D74" s="308" t="n">
        <f aca="false">SUM(B74:C74)</f>
        <v>751256553.94</v>
      </c>
    </row>
    <row r="75" customFormat="false" ht="12" hidden="false" customHeight="false" outlineLevel="0" collapsed="false">
      <c r="A75" s="207" t="n">
        <v>2000</v>
      </c>
      <c r="B75" s="307" t="n">
        <v>215555283.86</v>
      </c>
      <c r="C75" s="307" t="n">
        <v>603602133.54</v>
      </c>
      <c r="D75" s="308" t="n">
        <f aca="false">SUM(B75:C75)</f>
        <v>819157417.4</v>
      </c>
    </row>
    <row r="76" customFormat="false" ht="12" hidden="false" customHeight="false" outlineLevel="0" collapsed="false">
      <c r="A76" s="207" t="n">
        <v>2001</v>
      </c>
      <c r="B76" s="307" t="n">
        <v>224988012.6</v>
      </c>
      <c r="C76" s="307" t="n">
        <v>706025209.98</v>
      </c>
      <c r="D76" s="308" t="n">
        <f aca="false">SUM(B76:C76)</f>
        <v>931013222.58</v>
      </c>
    </row>
    <row r="77" customFormat="false" ht="12" hidden="false" customHeight="false" outlineLevel="0" collapsed="false">
      <c r="A77" s="207" t="n">
        <v>2002</v>
      </c>
      <c r="B77" s="307" t="n">
        <v>205642009.81</v>
      </c>
      <c r="C77" s="307" t="n">
        <v>725775951.06</v>
      </c>
      <c r="D77" s="308" t="n">
        <f aca="false">SUM(B77:C77)</f>
        <v>931417960.87</v>
      </c>
    </row>
    <row r="78" customFormat="false" ht="12" hidden="false" customHeight="false" outlineLevel="0" collapsed="false">
      <c r="A78" s="207" t="n">
        <v>2003</v>
      </c>
      <c r="B78" s="307" t="n">
        <v>209083365.52</v>
      </c>
      <c r="C78" s="307" t="n">
        <v>719746820.83</v>
      </c>
      <c r="D78" s="308" t="n">
        <f aca="false">SUM(B78:C78)</f>
        <v>928830186.35</v>
      </c>
    </row>
    <row r="79" customFormat="false" ht="12" hidden="false" customHeight="false" outlineLevel="0" collapsed="false">
      <c r="A79" s="207" t="n">
        <v>2004</v>
      </c>
      <c r="B79" s="307" t="n">
        <v>229382427.96</v>
      </c>
      <c r="C79" s="307" t="n">
        <v>832939356.45</v>
      </c>
      <c r="D79" s="308" t="n">
        <f aca="false">SUM(B79:C79)</f>
        <v>1062321784.41</v>
      </c>
    </row>
    <row r="80" customFormat="false" ht="12" hidden="false" customHeight="false" outlineLevel="0" collapsed="false">
      <c r="A80" s="207" t="n">
        <v>2005</v>
      </c>
      <c r="B80" s="307" t="n">
        <v>306045001.2</v>
      </c>
      <c r="C80" s="307" t="n">
        <v>648660588.97</v>
      </c>
      <c r="D80" s="308" t="n">
        <f aca="false">SUM(B80:C80)</f>
        <v>954705590.17</v>
      </c>
    </row>
    <row r="81" customFormat="false" ht="12" hidden="false" customHeight="false" outlineLevel="0" collapsed="false">
      <c r="A81" s="341" t="n">
        <v>2006</v>
      </c>
      <c r="B81" s="310" t="n">
        <v>238146928.98</v>
      </c>
      <c r="C81" s="310" t="n">
        <v>811902460.39</v>
      </c>
      <c r="D81" s="308" t="n">
        <f aca="false">SUM(B81:C81)</f>
        <v>1050049389.37</v>
      </c>
    </row>
    <row r="82" customFormat="false" ht="12" hidden="false" customHeight="false" outlineLevel="0" collapsed="false">
      <c r="A82" s="341" t="n">
        <v>2007</v>
      </c>
      <c r="B82" s="310" t="n">
        <v>153654987.27</v>
      </c>
      <c r="C82" s="310" t="n">
        <v>813500829.08</v>
      </c>
      <c r="D82" s="308" t="n">
        <f aca="false">SUM(B82:C82)</f>
        <v>967155816.35</v>
      </c>
    </row>
    <row r="83" customFormat="false" ht="12" hidden="false" customHeight="false" outlineLevel="0" collapsed="false">
      <c r="A83" s="341" t="n">
        <v>2008</v>
      </c>
      <c r="B83" s="310" t="n">
        <v>194224790.98</v>
      </c>
      <c r="C83" s="310" t="n">
        <v>872164927.67</v>
      </c>
      <c r="D83" s="308" t="n">
        <f aca="false">SUM(B83:C83)</f>
        <v>1066389718.65</v>
      </c>
    </row>
    <row r="84" customFormat="false" ht="12" hidden="false" customHeight="false" outlineLevel="0" collapsed="false">
      <c r="A84" s="341" t="n">
        <v>2009</v>
      </c>
      <c r="B84" s="310" t="n">
        <v>284782158.72</v>
      </c>
      <c r="C84" s="310" t="n">
        <v>878661945.07</v>
      </c>
      <c r="D84" s="308" t="n">
        <f aca="false">SUM(B84:C84)</f>
        <v>1163444103.79</v>
      </c>
    </row>
    <row r="85" customFormat="false" ht="12" hidden="false" customHeight="false" outlineLevel="0" collapsed="false">
      <c r="A85" s="341" t="n">
        <v>2010</v>
      </c>
      <c r="B85" s="310" t="n">
        <v>288771625.29</v>
      </c>
      <c r="C85" s="310" t="n">
        <v>882241173.91</v>
      </c>
      <c r="D85" s="308" t="n">
        <f aca="false">SUM(B85:C85)</f>
        <v>1171012799.2</v>
      </c>
    </row>
    <row r="86" customFormat="false" ht="12" hidden="false" customHeight="false" outlineLevel="0" collapsed="false">
      <c r="A86" s="341" t="n">
        <v>2011</v>
      </c>
      <c r="B86" s="310" t="n">
        <v>267462460.03</v>
      </c>
      <c r="C86" s="310" t="n">
        <v>1020492518.28</v>
      </c>
      <c r="D86" s="308" t="n">
        <f aca="false">SUM(B86:C86)</f>
        <v>1287954978.31</v>
      </c>
    </row>
    <row r="87" customFormat="false" ht="12" hidden="false" customHeight="false" outlineLevel="0" collapsed="false">
      <c r="A87" s="341" t="n">
        <v>2012</v>
      </c>
      <c r="B87" s="310" t="n">
        <v>217936471.12</v>
      </c>
      <c r="C87" s="310" t="n">
        <v>962891034.61</v>
      </c>
      <c r="D87" s="308" t="n">
        <f aca="false">SUM(B87:C87)</f>
        <v>1180827505.73</v>
      </c>
    </row>
    <row r="88" customFormat="false" ht="12" hidden="false" customHeight="false" outlineLevel="0" collapsed="false">
      <c r="A88" s="341" t="n">
        <v>2013</v>
      </c>
      <c r="B88" s="310" t="n">
        <v>262721889.93</v>
      </c>
      <c r="C88" s="310" t="n">
        <v>886548566.27</v>
      </c>
      <c r="D88" s="308" t="n">
        <f aca="false">SUM(B88:C88)</f>
        <v>1149270456.2</v>
      </c>
    </row>
    <row r="89" customFormat="false" ht="12" hidden="false" customHeight="false" outlineLevel="0" collapsed="false">
      <c r="A89" s="341" t="n">
        <v>2014</v>
      </c>
      <c r="B89" s="310" t="n">
        <v>204590819.36</v>
      </c>
      <c r="C89" s="310" t="n">
        <v>1011797361.55</v>
      </c>
      <c r="D89" s="308" t="n">
        <f aca="false">SUM(B89:C89)</f>
        <v>1216388180.91</v>
      </c>
    </row>
    <row r="90" customFormat="false" ht="12" hidden="false" customHeight="false" outlineLevel="0" collapsed="false">
      <c r="A90" s="341" t="n">
        <v>2015</v>
      </c>
      <c r="B90" s="310" t="n">
        <v>201467706.31</v>
      </c>
      <c r="C90" s="310" t="n">
        <v>996175798.6</v>
      </c>
      <c r="D90" s="308" t="n">
        <f aca="false">SUM(B90:C90)</f>
        <v>1197643504.91</v>
      </c>
    </row>
    <row r="91" customFormat="false" ht="12" hidden="false" customHeight="false" outlineLevel="0" collapsed="false">
      <c r="A91" s="341" t="n">
        <v>2016</v>
      </c>
      <c r="B91" s="310" t="n">
        <v>251203631.97</v>
      </c>
      <c r="C91" s="310" t="n">
        <v>1019434798.15</v>
      </c>
      <c r="D91" s="308" t="n">
        <f aca="false">SUM(B91:C91)</f>
        <v>1270638430.12</v>
      </c>
    </row>
    <row r="92" customFormat="false" ht="12" hidden="false" customHeight="false" outlineLevel="0" collapsed="false">
      <c r="A92" s="341" t="n">
        <v>2017</v>
      </c>
      <c r="B92" s="310" t="n">
        <v>212220494.17</v>
      </c>
      <c r="C92" s="310" t="n">
        <v>1060794428.12</v>
      </c>
      <c r="D92" s="308" t="n">
        <f aca="false">SUM(B92:C92)</f>
        <v>1273014922.29</v>
      </c>
    </row>
    <row r="93" customFormat="false" ht="12" hidden="false" customHeight="false" outlineLevel="0" collapsed="false">
      <c r="A93" s="341" t="n">
        <v>2018</v>
      </c>
      <c r="B93" s="310" t="n">
        <v>222950113.98</v>
      </c>
      <c r="C93" s="310" t="n">
        <v>972482279.66</v>
      </c>
      <c r="D93" s="308" t="n">
        <f aca="false">SUM(B93:C93)</f>
        <v>1195432393.64</v>
      </c>
    </row>
    <row r="94" customFormat="false" ht="12" hidden="false" customHeight="false" outlineLevel="0" collapsed="false">
      <c r="A94" s="341" t="n">
        <v>2019</v>
      </c>
      <c r="B94" s="310" t="n">
        <v>341348282.58</v>
      </c>
      <c r="C94" s="310" t="n">
        <v>985639239.14</v>
      </c>
      <c r="D94" s="308" t="n">
        <f aca="false">SUM(B94:C94)</f>
        <v>1326987521.72</v>
      </c>
    </row>
    <row r="95" customFormat="false" ht="12" hidden="false" customHeight="false" outlineLevel="0" collapsed="false">
      <c r="A95" s="341" t="n">
        <v>2020</v>
      </c>
      <c r="B95" s="310" t="n">
        <v>109778356.44</v>
      </c>
      <c r="C95" s="310" t="n">
        <v>244001261.33</v>
      </c>
      <c r="D95" s="308" t="n">
        <f aca="false">SUM(B95:C95)</f>
        <v>353779617.77</v>
      </c>
    </row>
    <row r="96" customFormat="false" ht="12" hidden="false" customHeight="false" outlineLevel="0" collapsed="false">
      <c r="A96" s="341" t="n">
        <v>2021</v>
      </c>
      <c r="B96" s="310" t="n">
        <v>121153062.27</v>
      </c>
      <c r="C96" s="310" t="n">
        <v>510961758.89</v>
      </c>
      <c r="D96" s="308" t="n">
        <f aca="false">SUM(B96:C96)</f>
        <v>632114821.16</v>
      </c>
    </row>
    <row r="97" customFormat="false" ht="12" hidden="false" customHeight="false" outlineLevel="0" collapsed="false">
      <c r="A97" s="341" t="n">
        <v>2022</v>
      </c>
      <c r="B97" s="310" t="n">
        <v>154102583.62</v>
      </c>
      <c r="C97" s="310" t="n">
        <v>823014093.41</v>
      </c>
      <c r="D97" s="308" t="n">
        <f aca="false">SUM(B97:C97)</f>
        <v>977116677.03</v>
      </c>
    </row>
    <row r="98" customFormat="false" ht="12" hidden="false" customHeight="false" outlineLevel="0" collapsed="false">
      <c r="A98" s="341" t="n">
        <v>2023</v>
      </c>
      <c r="B98" s="310" t="n">
        <v>284325582.84</v>
      </c>
      <c r="C98" s="310" t="n">
        <v>896055528</v>
      </c>
      <c r="D98" s="308" t="n">
        <f aca="false">SUM(B98:C98)</f>
        <v>1180381110.84</v>
      </c>
    </row>
    <row r="99" customFormat="false" ht="12" hidden="false" customHeight="false" outlineLevel="0" collapsed="false">
      <c r="A99" s="322" t="s">
        <v>212</v>
      </c>
      <c r="B99" s="336"/>
      <c r="C99" s="336"/>
      <c r="D99" s="336"/>
      <c r="E99" s="336"/>
    </row>
    <row r="102" customFormat="false" ht="12" hidden="false" customHeight="false" outlineLevel="0" collapsed="false">
      <c r="A102" s="315" t="s">
        <v>122</v>
      </c>
      <c r="B102" s="316" t="s">
        <v>209</v>
      </c>
      <c r="C102" s="316" t="s">
        <v>210</v>
      </c>
      <c r="D102" s="316" t="s">
        <v>42</v>
      </c>
    </row>
    <row r="103" customFormat="false" ht="12" hidden="false" customHeight="false" outlineLevel="0" collapsed="false">
      <c r="A103" s="207" t="n">
        <v>1996</v>
      </c>
      <c r="B103" s="311" t="n">
        <v>1204475</v>
      </c>
      <c r="C103" s="311" t="n">
        <v>2383987</v>
      </c>
      <c r="D103" s="312" t="n">
        <f aca="false">SUM(B103:C103)</f>
        <v>3588462</v>
      </c>
    </row>
    <row r="104" customFormat="false" ht="12" hidden="false" customHeight="false" outlineLevel="0" collapsed="false">
      <c r="A104" s="207" t="n">
        <v>1997</v>
      </c>
      <c r="B104" s="311" t="n">
        <v>1088388</v>
      </c>
      <c r="C104" s="311" t="n">
        <v>2765517</v>
      </c>
      <c r="D104" s="312" t="n">
        <f aca="false">SUM(B104:C104)</f>
        <v>3853905</v>
      </c>
    </row>
    <row r="105" customFormat="false" ht="12" hidden="false" customHeight="false" outlineLevel="0" collapsed="false">
      <c r="A105" s="207" t="n">
        <v>1998</v>
      </c>
      <c r="B105" s="311" t="n">
        <v>1096156</v>
      </c>
      <c r="C105" s="311" t="n">
        <v>2972460</v>
      </c>
      <c r="D105" s="312" t="n">
        <f aca="false">SUM(B105:C105)</f>
        <v>4068616</v>
      </c>
    </row>
    <row r="106" customFormat="false" ht="12" hidden="false" customHeight="false" outlineLevel="0" collapsed="false">
      <c r="A106" s="207" t="n">
        <v>1999</v>
      </c>
      <c r="B106" s="311" t="n">
        <v>1356318</v>
      </c>
      <c r="C106" s="311" t="n">
        <v>3132848</v>
      </c>
      <c r="D106" s="312" t="n">
        <f aca="false">SUM(B106:C106)</f>
        <v>4489166</v>
      </c>
    </row>
    <row r="107" customFormat="false" ht="12" hidden="false" customHeight="false" outlineLevel="0" collapsed="false">
      <c r="A107" s="207" t="n">
        <v>2000</v>
      </c>
      <c r="B107" s="311" t="n">
        <v>1503081</v>
      </c>
      <c r="C107" s="311" t="n">
        <v>3184179</v>
      </c>
      <c r="D107" s="312" t="n">
        <f aca="false">SUM(B107:C107)</f>
        <v>4687260</v>
      </c>
    </row>
    <row r="108" customFormat="false" ht="12" hidden="false" customHeight="false" outlineLevel="0" collapsed="false">
      <c r="A108" s="207" t="n">
        <v>2001</v>
      </c>
      <c r="B108" s="311" t="n">
        <v>1517014</v>
      </c>
      <c r="C108" s="311" t="n">
        <v>3439780</v>
      </c>
      <c r="D108" s="312" t="n">
        <f aca="false">SUM(B108:C108)</f>
        <v>4956794</v>
      </c>
    </row>
    <row r="109" customFormat="false" ht="12" hidden="false" customHeight="false" outlineLevel="0" collapsed="false">
      <c r="A109" s="207" t="n">
        <v>2002</v>
      </c>
      <c r="B109" s="311" t="n">
        <v>1449790</v>
      </c>
      <c r="C109" s="311" t="n">
        <v>3585943</v>
      </c>
      <c r="D109" s="312" t="n">
        <f aca="false">SUM(B109:C109)</f>
        <v>5035733</v>
      </c>
    </row>
    <row r="110" customFormat="false" ht="12" hidden="false" customHeight="false" outlineLevel="0" collapsed="false">
      <c r="A110" s="207" t="n">
        <v>2003</v>
      </c>
      <c r="B110" s="311" t="n">
        <v>1570745</v>
      </c>
      <c r="C110" s="311" t="n">
        <v>3757592</v>
      </c>
      <c r="D110" s="312" t="n">
        <f aca="false">SUM(B110:C110)</f>
        <v>5328337</v>
      </c>
    </row>
    <row r="111" customFormat="false" ht="12" hidden="false" customHeight="false" outlineLevel="0" collapsed="false">
      <c r="A111" s="207" t="n">
        <v>2004</v>
      </c>
      <c r="B111" s="311" t="n">
        <v>1518433</v>
      </c>
      <c r="C111" s="311" t="n">
        <v>4035562</v>
      </c>
      <c r="D111" s="312" t="n">
        <f aca="false">SUM(B111:C111)</f>
        <v>5553995</v>
      </c>
    </row>
    <row r="112" customFormat="false" ht="12" hidden="false" customHeight="false" outlineLevel="0" collapsed="false">
      <c r="A112" s="207" t="n">
        <v>2005</v>
      </c>
      <c r="B112" s="311" t="n">
        <v>2009112</v>
      </c>
      <c r="C112" s="311" t="n">
        <v>3547173</v>
      </c>
      <c r="D112" s="312" t="n">
        <f aca="false">SUM(B112:C112)</f>
        <v>5556285</v>
      </c>
    </row>
    <row r="113" customFormat="false" ht="12" hidden="false" customHeight="false" outlineLevel="0" collapsed="false">
      <c r="A113" s="207" t="n">
        <v>2006</v>
      </c>
      <c r="B113" s="311" t="n">
        <v>1671613</v>
      </c>
      <c r="C113" s="311" t="n">
        <v>4113086</v>
      </c>
      <c r="D113" s="312" t="n">
        <f aca="false">SUM(B113:C113)</f>
        <v>5784699</v>
      </c>
    </row>
    <row r="114" customFormat="false" ht="12" hidden="false" customHeight="false" outlineLevel="0" collapsed="false">
      <c r="A114" s="207" t="n">
        <v>2007</v>
      </c>
      <c r="B114" s="311" t="n">
        <v>1312505</v>
      </c>
      <c r="C114" s="311" t="n">
        <v>4399016</v>
      </c>
      <c r="D114" s="312" t="n">
        <f aca="false">SUM(B114:C114)</f>
        <v>5711521</v>
      </c>
    </row>
    <row r="115" customFormat="false" ht="12" hidden="false" customHeight="false" outlineLevel="0" collapsed="false">
      <c r="A115" s="207" t="n">
        <v>2008</v>
      </c>
      <c r="B115" s="311" t="n">
        <v>1439437</v>
      </c>
      <c r="C115" s="311" t="n">
        <v>4612131</v>
      </c>
      <c r="D115" s="312" t="n">
        <f aca="false">SUM(B115:C115)</f>
        <v>6051568</v>
      </c>
    </row>
    <row r="116" customFormat="false" ht="12" hidden="false" customHeight="false" outlineLevel="0" collapsed="false">
      <c r="A116" s="207" t="n">
        <v>2009</v>
      </c>
      <c r="B116" s="311" t="n">
        <v>1951236</v>
      </c>
      <c r="C116" s="311" t="n">
        <v>4257586</v>
      </c>
      <c r="D116" s="312" t="n">
        <f aca="false">SUM(B116:C116)</f>
        <v>6208822</v>
      </c>
    </row>
    <row r="117" customFormat="false" ht="12" hidden="false" customHeight="false" outlineLevel="0" collapsed="false">
      <c r="A117" s="207" t="n">
        <v>2010</v>
      </c>
      <c r="B117" s="311" t="n">
        <v>1796624</v>
      </c>
      <c r="C117" s="311" t="n">
        <v>4447717</v>
      </c>
      <c r="D117" s="312" t="n">
        <f aca="false">SUM(B117:C117)</f>
        <v>6244341</v>
      </c>
    </row>
    <row r="118" customFormat="false" ht="12" hidden="false" customHeight="false" outlineLevel="0" collapsed="false">
      <c r="A118" s="207" t="n">
        <v>2011</v>
      </c>
      <c r="B118" s="311" t="n">
        <v>1788602</v>
      </c>
      <c r="C118" s="311" t="n">
        <v>4673402</v>
      </c>
      <c r="D118" s="312" t="n">
        <f aca="false">SUM(B118:C118)</f>
        <v>6462004</v>
      </c>
    </row>
    <row r="119" customFormat="false" ht="12" hidden="false" customHeight="false" outlineLevel="0" collapsed="false">
      <c r="A119" s="207" t="n">
        <v>2012</v>
      </c>
      <c r="B119" s="311" t="n">
        <v>1785843</v>
      </c>
      <c r="C119" s="311" t="n">
        <v>4684995</v>
      </c>
      <c r="D119" s="312" t="n">
        <f aca="false">SUM(B119:C119)</f>
        <v>6470838</v>
      </c>
    </row>
    <row r="120" customFormat="false" ht="12" hidden="false" customHeight="false" outlineLevel="0" collapsed="false">
      <c r="A120" s="207" t="n">
        <v>2013</v>
      </c>
      <c r="B120" s="311" t="n">
        <v>1829618</v>
      </c>
      <c r="C120" s="311" t="n">
        <v>4784113</v>
      </c>
      <c r="D120" s="312" t="n">
        <f aca="false">SUM(B120:C120)</f>
        <v>6613731</v>
      </c>
    </row>
    <row r="121" customFormat="false" ht="12" hidden="false" customHeight="false" outlineLevel="0" collapsed="false">
      <c r="A121" s="207" t="n">
        <v>2014</v>
      </c>
      <c r="B121" s="311" t="n">
        <v>1725036</v>
      </c>
      <c r="C121" s="311" t="n">
        <v>5257919</v>
      </c>
      <c r="D121" s="312" t="n">
        <f aca="false">SUM(B121:C121)</f>
        <v>6982955</v>
      </c>
    </row>
    <row r="122" customFormat="false" ht="12" hidden="false" customHeight="false" outlineLevel="0" collapsed="false">
      <c r="A122" s="207" t="n">
        <v>2015</v>
      </c>
      <c r="B122" s="311" t="n">
        <v>1859473</v>
      </c>
      <c r="C122" s="311" t="n">
        <v>5186270</v>
      </c>
      <c r="D122" s="312" t="n">
        <f aca="false">SUM(B122:C122)</f>
        <v>7045743</v>
      </c>
    </row>
    <row r="123" customFormat="false" ht="12" hidden="false" customHeight="false" outlineLevel="0" collapsed="false">
      <c r="A123" s="207" t="n">
        <v>2016</v>
      </c>
      <c r="B123" s="311" t="n">
        <v>1969280</v>
      </c>
      <c r="C123" s="311" t="n">
        <v>5362931</v>
      </c>
      <c r="D123" s="312" t="n">
        <f aca="false">SUM(B123:C123)</f>
        <v>7332211</v>
      </c>
    </row>
    <row r="124" customFormat="false" ht="12" hidden="false" customHeight="false" outlineLevel="0" collapsed="false">
      <c r="A124" s="207" t="n">
        <v>2017</v>
      </c>
      <c r="B124" s="311" t="n">
        <v>1889302</v>
      </c>
      <c r="C124" s="311" t="n">
        <v>5622209</v>
      </c>
      <c r="D124" s="312" t="n">
        <f aca="false">SUM(B124:C124)</f>
        <v>7511511</v>
      </c>
    </row>
    <row r="125" customFormat="false" ht="12" hidden="false" customHeight="false" outlineLevel="0" collapsed="false">
      <c r="A125" s="207" t="n">
        <v>2018</v>
      </c>
      <c r="B125" s="311" t="n">
        <v>2114448</v>
      </c>
      <c r="C125" s="311" t="n">
        <v>5546125</v>
      </c>
      <c r="D125" s="312" t="n">
        <f aca="false">SUM(B125:C125)</f>
        <v>7660573</v>
      </c>
    </row>
    <row r="126" customFormat="false" ht="12" hidden="false" customHeight="false" outlineLevel="0" collapsed="false">
      <c r="A126" s="207" t="n">
        <v>2019</v>
      </c>
      <c r="B126" s="311" t="n">
        <v>2508143</v>
      </c>
      <c r="C126" s="311" t="n">
        <v>5366024</v>
      </c>
      <c r="D126" s="312" t="n">
        <f aca="false">SUM(B126:C126)</f>
        <v>7874167</v>
      </c>
    </row>
    <row r="127" customFormat="false" ht="12" hidden="false" customHeight="false" outlineLevel="0" collapsed="false">
      <c r="A127" s="207" t="n">
        <v>2020</v>
      </c>
      <c r="B127" s="311" t="n">
        <v>1304141</v>
      </c>
      <c r="C127" s="311" t="n">
        <v>2338900</v>
      </c>
      <c r="D127" s="312" t="n">
        <f aca="false">SUM(B127:C127)</f>
        <v>3643041</v>
      </c>
    </row>
    <row r="128" customFormat="false" ht="12" hidden="false" customHeight="false" outlineLevel="0" collapsed="false">
      <c r="A128" s="207" t="n">
        <v>2021</v>
      </c>
      <c r="B128" s="311" t="n">
        <v>1348599</v>
      </c>
      <c r="C128" s="311" t="n">
        <v>3327535</v>
      </c>
      <c r="D128" s="312" t="n">
        <f aca="false">SUM(B128:C128)</f>
        <v>4676134</v>
      </c>
    </row>
    <row r="129" customFormat="false" ht="12" hidden="false" customHeight="false" outlineLevel="0" collapsed="false">
      <c r="A129" s="207" t="n">
        <v>2022</v>
      </c>
      <c r="B129" s="311" t="n">
        <v>2017732</v>
      </c>
      <c r="C129" s="311" t="n">
        <v>5527383</v>
      </c>
      <c r="D129" s="312" t="n">
        <f aca="false">SUM(B129:C129)</f>
        <v>7545115</v>
      </c>
    </row>
    <row r="130" customFormat="false" ht="12" hidden="false" customHeight="false" outlineLevel="0" collapsed="false">
      <c r="A130" s="207" t="n">
        <v>2023</v>
      </c>
      <c r="B130" s="311" t="n">
        <v>2438422</v>
      </c>
      <c r="C130" s="311" t="n">
        <v>5143588</v>
      </c>
      <c r="D130" s="312" t="n">
        <f aca="false">SUM(B130:C130)</f>
        <v>7582010</v>
      </c>
    </row>
    <row r="131" customFormat="false" ht="12" hidden="false" customHeight="false" outlineLevel="0" collapsed="false">
      <c r="A131" s="322" t="s">
        <v>212</v>
      </c>
      <c r="B131" s="336"/>
      <c r="C131" s="336"/>
      <c r="D131" s="336"/>
      <c r="E131" s="336"/>
    </row>
    <row r="132" customFormat="false" ht="12" hidden="false" customHeight="false" outlineLevel="0" collapsed="false">
      <c r="A132" s="152"/>
    </row>
  </sheetData>
  <hyperlinks>
    <hyperlink ref="A2" location="Sommaire!A1" display="Retour au menu &quot;Fréquentation et films dans les salles de cinéma&quot;"/>
  </hyperlinks>
  <printOptions headings="false" gridLines="false" gridLinesSet="true" horizontalCentered="false" verticalCentered="false"/>
  <pageMargins left="0.590277777777778" right="0.590277777777778" top="0.590277777777778" bottom="0.59027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&amp;RFréquentation et films dans les salles de cinéma</oddFooter>
  </headerFooter>
  <rowBreaks count="1" manualBreakCount="1">
    <brk id="69" man="true" max="16383" min="0"/>
  </row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015625" defaultRowHeight="1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9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 zeroHeight="false" outlineLevelRow="0" outlineLevelCol="0"/>
  <cols>
    <col collapsed="false" customWidth="true" hidden="false" outlineLevel="0" max="1" min="1" style="19" width="7.71"/>
    <col collapsed="false" customWidth="true" hidden="false" outlineLevel="0" max="2" min="2" style="19" width="11.71"/>
    <col collapsed="false" customWidth="true" hidden="false" outlineLevel="0" max="3" min="3" style="20" width="12.14"/>
    <col collapsed="false" customWidth="true" hidden="false" outlineLevel="0" max="4" min="4" style="20" width="16.57"/>
    <col collapsed="false" customWidth="true" hidden="false" outlineLevel="0" max="5" min="5" style="20" width="16.86"/>
    <col collapsed="false" customWidth="true" hidden="false" outlineLevel="0" max="6" min="6" style="20" width="15.14"/>
    <col collapsed="false" customWidth="true" hidden="false" outlineLevel="0" max="16" min="7" style="20" width="9.29"/>
    <col collapsed="false" customWidth="false" hidden="false" outlineLevel="0" max="252" min="17" style="20" width="11.43"/>
    <col collapsed="false" customWidth="true" hidden="false" outlineLevel="0" max="253" min="253" style="20" width="7.71"/>
    <col collapsed="false" customWidth="true" hidden="false" outlineLevel="0" max="254" min="254" style="20" width="11.71"/>
    <col collapsed="false" customWidth="true" hidden="false" outlineLevel="0" max="255" min="255" style="20" width="11.57"/>
    <col collapsed="false" customWidth="true" hidden="false" outlineLevel="0" max="258" min="256" style="20" width="15.14"/>
    <col collapsed="false" customWidth="true" hidden="false" outlineLevel="0" max="259" min="259" style="20" width="16.14"/>
    <col collapsed="false" customWidth="true" hidden="false" outlineLevel="0" max="260" min="260" style="20" width="21"/>
    <col collapsed="false" customWidth="true" hidden="false" outlineLevel="0" max="272" min="261" style="20" width="9.29"/>
    <col collapsed="false" customWidth="false" hidden="false" outlineLevel="0" max="508" min="273" style="20" width="11.43"/>
    <col collapsed="false" customWidth="true" hidden="false" outlineLevel="0" max="509" min="509" style="20" width="7.71"/>
    <col collapsed="false" customWidth="true" hidden="false" outlineLevel="0" max="510" min="510" style="20" width="11.71"/>
    <col collapsed="false" customWidth="true" hidden="false" outlineLevel="0" max="511" min="511" style="20" width="11.57"/>
    <col collapsed="false" customWidth="true" hidden="false" outlineLevel="0" max="514" min="512" style="20" width="15.14"/>
    <col collapsed="false" customWidth="true" hidden="false" outlineLevel="0" max="515" min="515" style="20" width="16.14"/>
    <col collapsed="false" customWidth="true" hidden="false" outlineLevel="0" max="516" min="516" style="20" width="21"/>
    <col collapsed="false" customWidth="true" hidden="false" outlineLevel="0" max="528" min="517" style="20" width="9.29"/>
    <col collapsed="false" customWidth="false" hidden="false" outlineLevel="0" max="764" min="529" style="20" width="11.43"/>
    <col collapsed="false" customWidth="true" hidden="false" outlineLevel="0" max="765" min="765" style="20" width="7.71"/>
    <col collapsed="false" customWidth="true" hidden="false" outlineLevel="0" max="766" min="766" style="20" width="11.71"/>
    <col collapsed="false" customWidth="true" hidden="false" outlineLevel="0" max="767" min="767" style="20" width="11.57"/>
    <col collapsed="false" customWidth="true" hidden="false" outlineLevel="0" max="770" min="768" style="20" width="15.14"/>
    <col collapsed="false" customWidth="true" hidden="false" outlineLevel="0" max="771" min="771" style="20" width="16.14"/>
    <col collapsed="false" customWidth="true" hidden="false" outlineLevel="0" max="772" min="772" style="20" width="21"/>
    <col collapsed="false" customWidth="true" hidden="false" outlineLevel="0" max="784" min="773" style="20" width="9.29"/>
    <col collapsed="false" customWidth="false" hidden="false" outlineLevel="0" max="1020" min="785" style="20" width="11.43"/>
    <col collapsed="false" customWidth="true" hidden="false" outlineLevel="0" max="1021" min="1021" style="20" width="7.71"/>
    <col collapsed="false" customWidth="true" hidden="false" outlineLevel="0" max="1022" min="1022" style="20" width="11.71"/>
    <col collapsed="false" customWidth="true" hidden="false" outlineLevel="0" max="1023" min="1023" style="20" width="11.57"/>
    <col collapsed="false" customWidth="true" hidden="false" outlineLevel="0" max="1026" min="1024" style="20" width="15.14"/>
    <col collapsed="false" customWidth="true" hidden="false" outlineLevel="0" max="1027" min="1027" style="20" width="16.14"/>
    <col collapsed="false" customWidth="true" hidden="false" outlineLevel="0" max="1028" min="1028" style="20" width="21"/>
    <col collapsed="false" customWidth="true" hidden="false" outlineLevel="0" max="1040" min="1029" style="20" width="9.29"/>
    <col collapsed="false" customWidth="false" hidden="false" outlineLevel="0" max="1276" min="1041" style="20" width="11.43"/>
    <col collapsed="false" customWidth="true" hidden="false" outlineLevel="0" max="1277" min="1277" style="20" width="7.71"/>
    <col collapsed="false" customWidth="true" hidden="false" outlineLevel="0" max="1278" min="1278" style="20" width="11.71"/>
    <col collapsed="false" customWidth="true" hidden="false" outlineLevel="0" max="1279" min="1279" style="20" width="11.57"/>
    <col collapsed="false" customWidth="true" hidden="false" outlineLevel="0" max="1282" min="1280" style="20" width="15.14"/>
    <col collapsed="false" customWidth="true" hidden="false" outlineLevel="0" max="1283" min="1283" style="20" width="16.14"/>
    <col collapsed="false" customWidth="true" hidden="false" outlineLevel="0" max="1284" min="1284" style="20" width="21"/>
    <col collapsed="false" customWidth="true" hidden="false" outlineLevel="0" max="1296" min="1285" style="20" width="9.29"/>
    <col collapsed="false" customWidth="false" hidden="false" outlineLevel="0" max="1532" min="1297" style="20" width="11.43"/>
    <col collapsed="false" customWidth="true" hidden="false" outlineLevel="0" max="1533" min="1533" style="20" width="7.71"/>
    <col collapsed="false" customWidth="true" hidden="false" outlineLevel="0" max="1534" min="1534" style="20" width="11.71"/>
    <col collapsed="false" customWidth="true" hidden="false" outlineLevel="0" max="1535" min="1535" style="20" width="11.57"/>
    <col collapsed="false" customWidth="true" hidden="false" outlineLevel="0" max="1538" min="1536" style="20" width="15.14"/>
    <col collapsed="false" customWidth="true" hidden="false" outlineLevel="0" max="1539" min="1539" style="20" width="16.14"/>
    <col collapsed="false" customWidth="true" hidden="false" outlineLevel="0" max="1540" min="1540" style="20" width="21"/>
    <col collapsed="false" customWidth="true" hidden="false" outlineLevel="0" max="1552" min="1541" style="20" width="9.29"/>
    <col collapsed="false" customWidth="false" hidden="false" outlineLevel="0" max="1788" min="1553" style="20" width="11.43"/>
    <col collapsed="false" customWidth="true" hidden="false" outlineLevel="0" max="1789" min="1789" style="20" width="7.71"/>
    <col collapsed="false" customWidth="true" hidden="false" outlineLevel="0" max="1790" min="1790" style="20" width="11.71"/>
    <col collapsed="false" customWidth="true" hidden="false" outlineLevel="0" max="1791" min="1791" style="20" width="11.57"/>
    <col collapsed="false" customWidth="true" hidden="false" outlineLevel="0" max="1794" min="1792" style="20" width="15.14"/>
    <col collapsed="false" customWidth="true" hidden="false" outlineLevel="0" max="1795" min="1795" style="20" width="16.14"/>
    <col collapsed="false" customWidth="true" hidden="false" outlineLevel="0" max="1796" min="1796" style="20" width="21"/>
    <col collapsed="false" customWidth="true" hidden="false" outlineLevel="0" max="1808" min="1797" style="20" width="9.29"/>
    <col collapsed="false" customWidth="false" hidden="false" outlineLevel="0" max="2044" min="1809" style="20" width="11.43"/>
    <col collapsed="false" customWidth="true" hidden="false" outlineLevel="0" max="2045" min="2045" style="20" width="7.71"/>
    <col collapsed="false" customWidth="true" hidden="false" outlineLevel="0" max="2046" min="2046" style="20" width="11.71"/>
    <col collapsed="false" customWidth="true" hidden="false" outlineLevel="0" max="2047" min="2047" style="20" width="11.57"/>
    <col collapsed="false" customWidth="true" hidden="false" outlineLevel="0" max="2050" min="2048" style="20" width="15.14"/>
    <col collapsed="false" customWidth="true" hidden="false" outlineLevel="0" max="2051" min="2051" style="20" width="16.14"/>
    <col collapsed="false" customWidth="true" hidden="false" outlineLevel="0" max="2052" min="2052" style="20" width="21"/>
    <col collapsed="false" customWidth="true" hidden="false" outlineLevel="0" max="2064" min="2053" style="20" width="9.29"/>
    <col collapsed="false" customWidth="false" hidden="false" outlineLevel="0" max="2300" min="2065" style="20" width="11.43"/>
    <col collapsed="false" customWidth="true" hidden="false" outlineLevel="0" max="2301" min="2301" style="20" width="7.71"/>
    <col collapsed="false" customWidth="true" hidden="false" outlineLevel="0" max="2302" min="2302" style="20" width="11.71"/>
    <col collapsed="false" customWidth="true" hidden="false" outlineLevel="0" max="2303" min="2303" style="20" width="11.57"/>
    <col collapsed="false" customWidth="true" hidden="false" outlineLevel="0" max="2306" min="2304" style="20" width="15.14"/>
    <col collapsed="false" customWidth="true" hidden="false" outlineLevel="0" max="2307" min="2307" style="20" width="16.14"/>
    <col collapsed="false" customWidth="true" hidden="false" outlineLevel="0" max="2308" min="2308" style="20" width="21"/>
    <col collapsed="false" customWidth="true" hidden="false" outlineLevel="0" max="2320" min="2309" style="20" width="9.29"/>
    <col collapsed="false" customWidth="false" hidden="false" outlineLevel="0" max="2556" min="2321" style="20" width="11.43"/>
    <col collapsed="false" customWidth="true" hidden="false" outlineLevel="0" max="2557" min="2557" style="20" width="7.71"/>
    <col collapsed="false" customWidth="true" hidden="false" outlineLevel="0" max="2558" min="2558" style="20" width="11.71"/>
    <col collapsed="false" customWidth="true" hidden="false" outlineLevel="0" max="2559" min="2559" style="20" width="11.57"/>
    <col collapsed="false" customWidth="true" hidden="false" outlineLevel="0" max="2562" min="2560" style="20" width="15.14"/>
    <col collapsed="false" customWidth="true" hidden="false" outlineLevel="0" max="2563" min="2563" style="20" width="16.14"/>
    <col collapsed="false" customWidth="true" hidden="false" outlineLevel="0" max="2564" min="2564" style="20" width="21"/>
    <col collapsed="false" customWidth="true" hidden="false" outlineLevel="0" max="2576" min="2565" style="20" width="9.29"/>
    <col collapsed="false" customWidth="false" hidden="false" outlineLevel="0" max="2812" min="2577" style="20" width="11.43"/>
    <col collapsed="false" customWidth="true" hidden="false" outlineLevel="0" max="2813" min="2813" style="20" width="7.71"/>
    <col collapsed="false" customWidth="true" hidden="false" outlineLevel="0" max="2814" min="2814" style="20" width="11.71"/>
    <col collapsed="false" customWidth="true" hidden="false" outlineLevel="0" max="2815" min="2815" style="20" width="11.57"/>
    <col collapsed="false" customWidth="true" hidden="false" outlineLevel="0" max="2818" min="2816" style="20" width="15.14"/>
    <col collapsed="false" customWidth="true" hidden="false" outlineLevel="0" max="2819" min="2819" style="20" width="16.14"/>
    <col collapsed="false" customWidth="true" hidden="false" outlineLevel="0" max="2820" min="2820" style="20" width="21"/>
    <col collapsed="false" customWidth="true" hidden="false" outlineLevel="0" max="2832" min="2821" style="20" width="9.29"/>
    <col collapsed="false" customWidth="false" hidden="false" outlineLevel="0" max="3068" min="2833" style="20" width="11.43"/>
    <col collapsed="false" customWidth="true" hidden="false" outlineLevel="0" max="3069" min="3069" style="20" width="7.71"/>
    <col collapsed="false" customWidth="true" hidden="false" outlineLevel="0" max="3070" min="3070" style="20" width="11.71"/>
    <col collapsed="false" customWidth="true" hidden="false" outlineLevel="0" max="3071" min="3071" style="20" width="11.57"/>
    <col collapsed="false" customWidth="true" hidden="false" outlineLevel="0" max="3074" min="3072" style="20" width="15.14"/>
    <col collapsed="false" customWidth="true" hidden="false" outlineLevel="0" max="3075" min="3075" style="20" width="16.14"/>
    <col collapsed="false" customWidth="true" hidden="false" outlineLevel="0" max="3076" min="3076" style="20" width="21"/>
    <col collapsed="false" customWidth="true" hidden="false" outlineLevel="0" max="3088" min="3077" style="20" width="9.29"/>
    <col collapsed="false" customWidth="false" hidden="false" outlineLevel="0" max="3324" min="3089" style="20" width="11.43"/>
    <col collapsed="false" customWidth="true" hidden="false" outlineLevel="0" max="3325" min="3325" style="20" width="7.71"/>
    <col collapsed="false" customWidth="true" hidden="false" outlineLevel="0" max="3326" min="3326" style="20" width="11.71"/>
    <col collapsed="false" customWidth="true" hidden="false" outlineLevel="0" max="3327" min="3327" style="20" width="11.57"/>
    <col collapsed="false" customWidth="true" hidden="false" outlineLevel="0" max="3330" min="3328" style="20" width="15.14"/>
    <col collapsed="false" customWidth="true" hidden="false" outlineLevel="0" max="3331" min="3331" style="20" width="16.14"/>
    <col collapsed="false" customWidth="true" hidden="false" outlineLevel="0" max="3332" min="3332" style="20" width="21"/>
    <col collapsed="false" customWidth="true" hidden="false" outlineLevel="0" max="3344" min="3333" style="20" width="9.29"/>
    <col collapsed="false" customWidth="false" hidden="false" outlineLevel="0" max="3580" min="3345" style="20" width="11.43"/>
    <col collapsed="false" customWidth="true" hidden="false" outlineLevel="0" max="3581" min="3581" style="20" width="7.71"/>
    <col collapsed="false" customWidth="true" hidden="false" outlineLevel="0" max="3582" min="3582" style="20" width="11.71"/>
    <col collapsed="false" customWidth="true" hidden="false" outlineLevel="0" max="3583" min="3583" style="20" width="11.57"/>
    <col collapsed="false" customWidth="true" hidden="false" outlineLevel="0" max="3586" min="3584" style="20" width="15.14"/>
    <col collapsed="false" customWidth="true" hidden="false" outlineLevel="0" max="3587" min="3587" style="20" width="16.14"/>
    <col collapsed="false" customWidth="true" hidden="false" outlineLevel="0" max="3588" min="3588" style="20" width="21"/>
    <col collapsed="false" customWidth="true" hidden="false" outlineLevel="0" max="3600" min="3589" style="20" width="9.29"/>
    <col collapsed="false" customWidth="false" hidden="false" outlineLevel="0" max="3836" min="3601" style="20" width="11.43"/>
    <col collapsed="false" customWidth="true" hidden="false" outlineLevel="0" max="3837" min="3837" style="20" width="7.71"/>
    <col collapsed="false" customWidth="true" hidden="false" outlineLevel="0" max="3838" min="3838" style="20" width="11.71"/>
    <col collapsed="false" customWidth="true" hidden="false" outlineLevel="0" max="3839" min="3839" style="20" width="11.57"/>
    <col collapsed="false" customWidth="true" hidden="false" outlineLevel="0" max="3842" min="3840" style="20" width="15.14"/>
    <col collapsed="false" customWidth="true" hidden="false" outlineLevel="0" max="3843" min="3843" style="20" width="16.14"/>
    <col collapsed="false" customWidth="true" hidden="false" outlineLevel="0" max="3844" min="3844" style="20" width="21"/>
    <col collapsed="false" customWidth="true" hidden="false" outlineLevel="0" max="3856" min="3845" style="20" width="9.29"/>
    <col collapsed="false" customWidth="false" hidden="false" outlineLevel="0" max="4092" min="3857" style="20" width="11.43"/>
    <col collapsed="false" customWidth="true" hidden="false" outlineLevel="0" max="4093" min="4093" style="20" width="7.71"/>
    <col collapsed="false" customWidth="true" hidden="false" outlineLevel="0" max="4094" min="4094" style="20" width="11.71"/>
    <col collapsed="false" customWidth="true" hidden="false" outlineLevel="0" max="4095" min="4095" style="20" width="11.57"/>
    <col collapsed="false" customWidth="true" hidden="false" outlineLevel="0" max="4098" min="4096" style="20" width="15.14"/>
    <col collapsed="false" customWidth="true" hidden="false" outlineLevel="0" max="4099" min="4099" style="20" width="16.14"/>
    <col collapsed="false" customWidth="true" hidden="false" outlineLevel="0" max="4100" min="4100" style="20" width="21"/>
    <col collapsed="false" customWidth="true" hidden="false" outlineLevel="0" max="4112" min="4101" style="20" width="9.29"/>
    <col collapsed="false" customWidth="false" hidden="false" outlineLevel="0" max="4348" min="4113" style="20" width="11.43"/>
    <col collapsed="false" customWidth="true" hidden="false" outlineLevel="0" max="4349" min="4349" style="20" width="7.71"/>
    <col collapsed="false" customWidth="true" hidden="false" outlineLevel="0" max="4350" min="4350" style="20" width="11.71"/>
    <col collapsed="false" customWidth="true" hidden="false" outlineLevel="0" max="4351" min="4351" style="20" width="11.57"/>
    <col collapsed="false" customWidth="true" hidden="false" outlineLevel="0" max="4354" min="4352" style="20" width="15.14"/>
    <col collapsed="false" customWidth="true" hidden="false" outlineLevel="0" max="4355" min="4355" style="20" width="16.14"/>
    <col collapsed="false" customWidth="true" hidden="false" outlineLevel="0" max="4356" min="4356" style="20" width="21"/>
    <col collapsed="false" customWidth="true" hidden="false" outlineLevel="0" max="4368" min="4357" style="20" width="9.29"/>
    <col collapsed="false" customWidth="false" hidden="false" outlineLevel="0" max="4604" min="4369" style="20" width="11.43"/>
    <col collapsed="false" customWidth="true" hidden="false" outlineLevel="0" max="4605" min="4605" style="20" width="7.71"/>
    <col collapsed="false" customWidth="true" hidden="false" outlineLevel="0" max="4606" min="4606" style="20" width="11.71"/>
    <col collapsed="false" customWidth="true" hidden="false" outlineLevel="0" max="4607" min="4607" style="20" width="11.57"/>
    <col collapsed="false" customWidth="true" hidden="false" outlineLevel="0" max="4610" min="4608" style="20" width="15.14"/>
    <col collapsed="false" customWidth="true" hidden="false" outlineLevel="0" max="4611" min="4611" style="20" width="16.14"/>
    <col collapsed="false" customWidth="true" hidden="false" outlineLevel="0" max="4612" min="4612" style="20" width="21"/>
    <col collapsed="false" customWidth="true" hidden="false" outlineLevel="0" max="4624" min="4613" style="20" width="9.29"/>
    <col collapsed="false" customWidth="false" hidden="false" outlineLevel="0" max="4860" min="4625" style="20" width="11.43"/>
    <col collapsed="false" customWidth="true" hidden="false" outlineLevel="0" max="4861" min="4861" style="20" width="7.71"/>
    <col collapsed="false" customWidth="true" hidden="false" outlineLevel="0" max="4862" min="4862" style="20" width="11.71"/>
    <col collapsed="false" customWidth="true" hidden="false" outlineLevel="0" max="4863" min="4863" style="20" width="11.57"/>
    <col collapsed="false" customWidth="true" hidden="false" outlineLevel="0" max="4866" min="4864" style="20" width="15.14"/>
    <col collapsed="false" customWidth="true" hidden="false" outlineLevel="0" max="4867" min="4867" style="20" width="16.14"/>
    <col collapsed="false" customWidth="true" hidden="false" outlineLevel="0" max="4868" min="4868" style="20" width="21"/>
    <col collapsed="false" customWidth="true" hidden="false" outlineLevel="0" max="4880" min="4869" style="20" width="9.29"/>
    <col collapsed="false" customWidth="false" hidden="false" outlineLevel="0" max="5116" min="4881" style="20" width="11.43"/>
    <col collapsed="false" customWidth="true" hidden="false" outlineLevel="0" max="5117" min="5117" style="20" width="7.71"/>
    <col collapsed="false" customWidth="true" hidden="false" outlineLevel="0" max="5118" min="5118" style="20" width="11.71"/>
    <col collapsed="false" customWidth="true" hidden="false" outlineLevel="0" max="5119" min="5119" style="20" width="11.57"/>
    <col collapsed="false" customWidth="true" hidden="false" outlineLevel="0" max="5122" min="5120" style="20" width="15.14"/>
    <col collapsed="false" customWidth="true" hidden="false" outlineLevel="0" max="5123" min="5123" style="20" width="16.14"/>
    <col collapsed="false" customWidth="true" hidden="false" outlineLevel="0" max="5124" min="5124" style="20" width="21"/>
    <col collapsed="false" customWidth="true" hidden="false" outlineLevel="0" max="5136" min="5125" style="20" width="9.29"/>
    <col collapsed="false" customWidth="false" hidden="false" outlineLevel="0" max="5372" min="5137" style="20" width="11.43"/>
    <col collapsed="false" customWidth="true" hidden="false" outlineLevel="0" max="5373" min="5373" style="20" width="7.71"/>
    <col collapsed="false" customWidth="true" hidden="false" outlineLevel="0" max="5374" min="5374" style="20" width="11.71"/>
    <col collapsed="false" customWidth="true" hidden="false" outlineLevel="0" max="5375" min="5375" style="20" width="11.57"/>
    <col collapsed="false" customWidth="true" hidden="false" outlineLevel="0" max="5378" min="5376" style="20" width="15.14"/>
    <col collapsed="false" customWidth="true" hidden="false" outlineLevel="0" max="5379" min="5379" style="20" width="16.14"/>
    <col collapsed="false" customWidth="true" hidden="false" outlineLevel="0" max="5380" min="5380" style="20" width="21"/>
    <col collapsed="false" customWidth="true" hidden="false" outlineLevel="0" max="5392" min="5381" style="20" width="9.29"/>
    <col collapsed="false" customWidth="false" hidden="false" outlineLevel="0" max="5628" min="5393" style="20" width="11.43"/>
    <col collapsed="false" customWidth="true" hidden="false" outlineLevel="0" max="5629" min="5629" style="20" width="7.71"/>
    <col collapsed="false" customWidth="true" hidden="false" outlineLevel="0" max="5630" min="5630" style="20" width="11.71"/>
    <col collapsed="false" customWidth="true" hidden="false" outlineLevel="0" max="5631" min="5631" style="20" width="11.57"/>
    <col collapsed="false" customWidth="true" hidden="false" outlineLevel="0" max="5634" min="5632" style="20" width="15.14"/>
    <col collapsed="false" customWidth="true" hidden="false" outlineLevel="0" max="5635" min="5635" style="20" width="16.14"/>
    <col collapsed="false" customWidth="true" hidden="false" outlineLevel="0" max="5636" min="5636" style="20" width="21"/>
    <col collapsed="false" customWidth="true" hidden="false" outlineLevel="0" max="5648" min="5637" style="20" width="9.29"/>
    <col collapsed="false" customWidth="false" hidden="false" outlineLevel="0" max="5884" min="5649" style="20" width="11.43"/>
    <col collapsed="false" customWidth="true" hidden="false" outlineLevel="0" max="5885" min="5885" style="20" width="7.71"/>
    <col collapsed="false" customWidth="true" hidden="false" outlineLevel="0" max="5886" min="5886" style="20" width="11.71"/>
    <col collapsed="false" customWidth="true" hidden="false" outlineLevel="0" max="5887" min="5887" style="20" width="11.57"/>
    <col collapsed="false" customWidth="true" hidden="false" outlineLevel="0" max="5890" min="5888" style="20" width="15.14"/>
    <col collapsed="false" customWidth="true" hidden="false" outlineLevel="0" max="5891" min="5891" style="20" width="16.14"/>
    <col collapsed="false" customWidth="true" hidden="false" outlineLevel="0" max="5892" min="5892" style="20" width="21"/>
    <col collapsed="false" customWidth="true" hidden="false" outlineLevel="0" max="5904" min="5893" style="20" width="9.29"/>
    <col collapsed="false" customWidth="false" hidden="false" outlineLevel="0" max="6140" min="5905" style="20" width="11.43"/>
    <col collapsed="false" customWidth="true" hidden="false" outlineLevel="0" max="6141" min="6141" style="20" width="7.71"/>
    <col collapsed="false" customWidth="true" hidden="false" outlineLevel="0" max="6142" min="6142" style="20" width="11.71"/>
    <col collapsed="false" customWidth="true" hidden="false" outlineLevel="0" max="6143" min="6143" style="20" width="11.57"/>
    <col collapsed="false" customWidth="true" hidden="false" outlineLevel="0" max="6146" min="6144" style="20" width="15.14"/>
    <col collapsed="false" customWidth="true" hidden="false" outlineLevel="0" max="6147" min="6147" style="20" width="16.14"/>
    <col collapsed="false" customWidth="true" hidden="false" outlineLevel="0" max="6148" min="6148" style="20" width="21"/>
    <col collapsed="false" customWidth="true" hidden="false" outlineLevel="0" max="6160" min="6149" style="20" width="9.29"/>
    <col collapsed="false" customWidth="false" hidden="false" outlineLevel="0" max="6396" min="6161" style="20" width="11.43"/>
    <col collapsed="false" customWidth="true" hidden="false" outlineLevel="0" max="6397" min="6397" style="20" width="7.71"/>
    <col collapsed="false" customWidth="true" hidden="false" outlineLevel="0" max="6398" min="6398" style="20" width="11.71"/>
    <col collapsed="false" customWidth="true" hidden="false" outlineLevel="0" max="6399" min="6399" style="20" width="11.57"/>
    <col collapsed="false" customWidth="true" hidden="false" outlineLevel="0" max="6402" min="6400" style="20" width="15.14"/>
    <col collapsed="false" customWidth="true" hidden="false" outlineLevel="0" max="6403" min="6403" style="20" width="16.14"/>
    <col collapsed="false" customWidth="true" hidden="false" outlineLevel="0" max="6404" min="6404" style="20" width="21"/>
    <col collapsed="false" customWidth="true" hidden="false" outlineLevel="0" max="6416" min="6405" style="20" width="9.29"/>
    <col collapsed="false" customWidth="false" hidden="false" outlineLevel="0" max="6652" min="6417" style="20" width="11.43"/>
    <col collapsed="false" customWidth="true" hidden="false" outlineLevel="0" max="6653" min="6653" style="20" width="7.71"/>
    <col collapsed="false" customWidth="true" hidden="false" outlineLevel="0" max="6654" min="6654" style="20" width="11.71"/>
    <col collapsed="false" customWidth="true" hidden="false" outlineLevel="0" max="6655" min="6655" style="20" width="11.57"/>
    <col collapsed="false" customWidth="true" hidden="false" outlineLevel="0" max="6658" min="6656" style="20" width="15.14"/>
    <col collapsed="false" customWidth="true" hidden="false" outlineLevel="0" max="6659" min="6659" style="20" width="16.14"/>
    <col collapsed="false" customWidth="true" hidden="false" outlineLevel="0" max="6660" min="6660" style="20" width="21"/>
    <col collapsed="false" customWidth="true" hidden="false" outlineLevel="0" max="6672" min="6661" style="20" width="9.29"/>
    <col collapsed="false" customWidth="false" hidden="false" outlineLevel="0" max="6908" min="6673" style="20" width="11.43"/>
    <col collapsed="false" customWidth="true" hidden="false" outlineLevel="0" max="6909" min="6909" style="20" width="7.71"/>
    <col collapsed="false" customWidth="true" hidden="false" outlineLevel="0" max="6910" min="6910" style="20" width="11.71"/>
    <col collapsed="false" customWidth="true" hidden="false" outlineLevel="0" max="6911" min="6911" style="20" width="11.57"/>
    <col collapsed="false" customWidth="true" hidden="false" outlineLevel="0" max="6914" min="6912" style="20" width="15.14"/>
    <col collapsed="false" customWidth="true" hidden="false" outlineLevel="0" max="6915" min="6915" style="20" width="16.14"/>
    <col collapsed="false" customWidth="true" hidden="false" outlineLevel="0" max="6916" min="6916" style="20" width="21"/>
    <col collapsed="false" customWidth="true" hidden="false" outlineLevel="0" max="6928" min="6917" style="20" width="9.29"/>
    <col collapsed="false" customWidth="false" hidden="false" outlineLevel="0" max="7164" min="6929" style="20" width="11.43"/>
    <col collapsed="false" customWidth="true" hidden="false" outlineLevel="0" max="7165" min="7165" style="20" width="7.71"/>
    <col collapsed="false" customWidth="true" hidden="false" outlineLevel="0" max="7166" min="7166" style="20" width="11.71"/>
    <col collapsed="false" customWidth="true" hidden="false" outlineLevel="0" max="7167" min="7167" style="20" width="11.57"/>
    <col collapsed="false" customWidth="true" hidden="false" outlineLevel="0" max="7170" min="7168" style="20" width="15.14"/>
    <col collapsed="false" customWidth="true" hidden="false" outlineLevel="0" max="7171" min="7171" style="20" width="16.14"/>
    <col collapsed="false" customWidth="true" hidden="false" outlineLevel="0" max="7172" min="7172" style="20" width="21"/>
    <col collapsed="false" customWidth="true" hidden="false" outlineLevel="0" max="7184" min="7173" style="20" width="9.29"/>
    <col collapsed="false" customWidth="false" hidden="false" outlineLevel="0" max="7420" min="7185" style="20" width="11.43"/>
    <col collapsed="false" customWidth="true" hidden="false" outlineLevel="0" max="7421" min="7421" style="20" width="7.71"/>
    <col collapsed="false" customWidth="true" hidden="false" outlineLevel="0" max="7422" min="7422" style="20" width="11.71"/>
    <col collapsed="false" customWidth="true" hidden="false" outlineLevel="0" max="7423" min="7423" style="20" width="11.57"/>
    <col collapsed="false" customWidth="true" hidden="false" outlineLevel="0" max="7426" min="7424" style="20" width="15.14"/>
    <col collapsed="false" customWidth="true" hidden="false" outlineLevel="0" max="7427" min="7427" style="20" width="16.14"/>
    <col collapsed="false" customWidth="true" hidden="false" outlineLevel="0" max="7428" min="7428" style="20" width="21"/>
    <col collapsed="false" customWidth="true" hidden="false" outlineLevel="0" max="7440" min="7429" style="20" width="9.29"/>
    <col collapsed="false" customWidth="false" hidden="false" outlineLevel="0" max="7676" min="7441" style="20" width="11.43"/>
    <col collapsed="false" customWidth="true" hidden="false" outlineLevel="0" max="7677" min="7677" style="20" width="7.71"/>
    <col collapsed="false" customWidth="true" hidden="false" outlineLevel="0" max="7678" min="7678" style="20" width="11.71"/>
    <col collapsed="false" customWidth="true" hidden="false" outlineLevel="0" max="7679" min="7679" style="20" width="11.57"/>
    <col collapsed="false" customWidth="true" hidden="false" outlineLevel="0" max="7682" min="7680" style="20" width="15.14"/>
    <col collapsed="false" customWidth="true" hidden="false" outlineLevel="0" max="7683" min="7683" style="20" width="16.14"/>
    <col collapsed="false" customWidth="true" hidden="false" outlineLevel="0" max="7684" min="7684" style="20" width="21"/>
    <col collapsed="false" customWidth="true" hidden="false" outlineLevel="0" max="7696" min="7685" style="20" width="9.29"/>
    <col collapsed="false" customWidth="false" hidden="false" outlineLevel="0" max="7932" min="7697" style="20" width="11.43"/>
    <col collapsed="false" customWidth="true" hidden="false" outlineLevel="0" max="7933" min="7933" style="20" width="7.71"/>
    <col collapsed="false" customWidth="true" hidden="false" outlineLevel="0" max="7934" min="7934" style="20" width="11.71"/>
    <col collapsed="false" customWidth="true" hidden="false" outlineLevel="0" max="7935" min="7935" style="20" width="11.57"/>
    <col collapsed="false" customWidth="true" hidden="false" outlineLevel="0" max="7938" min="7936" style="20" width="15.14"/>
    <col collapsed="false" customWidth="true" hidden="false" outlineLevel="0" max="7939" min="7939" style="20" width="16.14"/>
    <col collapsed="false" customWidth="true" hidden="false" outlineLevel="0" max="7940" min="7940" style="20" width="21"/>
    <col collapsed="false" customWidth="true" hidden="false" outlineLevel="0" max="7952" min="7941" style="20" width="9.29"/>
    <col collapsed="false" customWidth="false" hidden="false" outlineLevel="0" max="8188" min="7953" style="20" width="11.43"/>
    <col collapsed="false" customWidth="true" hidden="false" outlineLevel="0" max="8189" min="8189" style="20" width="7.71"/>
    <col collapsed="false" customWidth="true" hidden="false" outlineLevel="0" max="8190" min="8190" style="20" width="11.71"/>
    <col collapsed="false" customWidth="true" hidden="false" outlineLevel="0" max="8191" min="8191" style="20" width="11.57"/>
    <col collapsed="false" customWidth="true" hidden="false" outlineLevel="0" max="8194" min="8192" style="20" width="15.14"/>
    <col collapsed="false" customWidth="true" hidden="false" outlineLevel="0" max="8195" min="8195" style="20" width="16.14"/>
    <col collapsed="false" customWidth="true" hidden="false" outlineLevel="0" max="8196" min="8196" style="20" width="21"/>
    <col collapsed="false" customWidth="true" hidden="false" outlineLevel="0" max="8208" min="8197" style="20" width="9.29"/>
    <col collapsed="false" customWidth="false" hidden="false" outlineLevel="0" max="8444" min="8209" style="20" width="11.43"/>
    <col collapsed="false" customWidth="true" hidden="false" outlineLevel="0" max="8445" min="8445" style="20" width="7.71"/>
    <col collapsed="false" customWidth="true" hidden="false" outlineLevel="0" max="8446" min="8446" style="20" width="11.71"/>
    <col collapsed="false" customWidth="true" hidden="false" outlineLevel="0" max="8447" min="8447" style="20" width="11.57"/>
    <col collapsed="false" customWidth="true" hidden="false" outlineLevel="0" max="8450" min="8448" style="20" width="15.14"/>
    <col collapsed="false" customWidth="true" hidden="false" outlineLevel="0" max="8451" min="8451" style="20" width="16.14"/>
    <col collapsed="false" customWidth="true" hidden="false" outlineLevel="0" max="8452" min="8452" style="20" width="21"/>
    <col collapsed="false" customWidth="true" hidden="false" outlineLevel="0" max="8464" min="8453" style="20" width="9.29"/>
    <col collapsed="false" customWidth="false" hidden="false" outlineLevel="0" max="8700" min="8465" style="20" width="11.43"/>
    <col collapsed="false" customWidth="true" hidden="false" outlineLevel="0" max="8701" min="8701" style="20" width="7.71"/>
    <col collapsed="false" customWidth="true" hidden="false" outlineLevel="0" max="8702" min="8702" style="20" width="11.71"/>
    <col collapsed="false" customWidth="true" hidden="false" outlineLevel="0" max="8703" min="8703" style="20" width="11.57"/>
    <col collapsed="false" customWidth="true" hidden="false" outlineLevel="0" max="8706" min="8704" style="20" width="15.14"/>
    <col collapsed="false" customWidth="true" hidden="false" outlineLevel="0" max="8707" min="8707" style="20" width="16.14"/>
    <col collapsed="false" customWidth="true" hidden="false" outlineLevel="0" max="8708" min="8708" style="20" width="21"/>
    <col collapsed="false" customWidth="true" hidden="false" outlineLevel="0" max="8720" min="8709" style="20" width="9.29"/>
    <col collapsed="false" customWidth="false" hidden="false" outlineLevel="0" max="8956" min="8721" style="20" width="11.43"/>
    <col collapsed="false" customWidth="true" hidden="false" outlineLevel="0" max="8957" min="8957" style="20" width="7.71"/>
    <col collapsed="false" customWidth="true" hidden="false" outlineLevel="0" max="8958" min="8958" style="20" width="11.71"/>
    <col collapsed="false" customWidth="true" hidden="false" outlineLevel="0" max="8959" min="8959" style="20" width="11.57"/>
    <col collapsed="false" customWidth="true" hidden="false" outlineLevel="0" max="8962" min="8960" style="20" width="15.14"/>
    <col collapsed="false" customWidth="true" hidden="false" outlineLevel="0" max="8963" min="8963" style="20" width="16.14"/>
    <col collapsed="false" customWidth="true" hidden="false" outlineLevel="0" max="8964" min="8964" style="20" width="21"/>
    <col collapsed="false" customWidth="true" hidden="false" outlineLevel="0" max="8976" min="8965" style="20" width="9.29"/>
    <col collapsed="false" customWidth="false" hidden="false" outlineLevel="0" max="9212" min="8977" style="20" width="11.43"/>
    <col collapsed="false" customWidth="true" hidden="false" outlineLevel="0" max="9213" min="9213" style="20" width="7.71"/>
    <col collapsed="false" customWidth="true" hidden="false" outlineLevel="0" max="9214" min="9214" style="20" width="11.71"/>
    <col collapsed="false" customWidth="true" hidden="false" outlineLevel="0" max="9215" min="9215" style="20" width="11.57"/>
    <col collapsed="false" customWidth="true" hidden="false" outlineLevel="0" max="9218" min="9216" style="20" width="15.14"/>
    <col collapsed="false" customWidth="true" hidden="false" outlineLevel="0" max="9219" min="9219" style="20" width="16.14"/>
    <col collapsed="false" customWidth="true" hidden="false" outlineLevel="0" max="9220" min="9220" style="20" width="21"/>
    <col collapsed="false" customWidth="true" hidden="false" outlineLevel="0" max="9232" min="9221" style="20" width="9.29"/>
    <col collapsed="false" customWidth="false" hidden="false" outlineLevel="0" max="9468" min="9233" style="20" width="11.43"/>
    <col collapsed="false" customWidth="true" hidden="false" outlineLevel="0" max="9469" min="9469" style="20" width="7.71"/>
    <col collapsed="false" customWidth="true" hidden="false" outlineLevel="0" max="9470" min="9470" style="20" width="11.71"/>
    <col collapsed="false" customWidth="true" hidden="false" outlineLevel="0" max="9471" min="9471" style="20" width="11.57"/>
    <col collapsed="false" customWidth="true" hidden="false" outlineLevel="0" max="9474" min="9472" style="20" width="15.14"/>
    <col collapsed="false" customWidth="true" hidden="false" outlineLevel="0" max="9475" min="9475" style="20" width="16.14"/>
    <col collapsed="false" customWidth="true" hidden="false" outlineLevel="0" max="9476" min="9476" style="20" width="21"/>
    <col collapsed="false" customWidth="true" hidden="false" outlineLevel="0" max="9488" min="9477" style="20" width="9.29"/>
    <col collapsed="false" customWidth="false" hidden="false" outlineLevel="0" max="9724" min="9489" style="20" width="11.43"/>
    <col collapsed="false" customWidth="true" hidden="false" outlineLevel="0" max="9725" min="9725" style="20" width="7.71"/>
    <col collapsed="false" customWidth="true" hidden="false" outlineLevel="0" max="9726" min="9726" style="20" width="11.71"/>
    <col collapsed="false" customWidth="true" hidden="false" outlineLevel="0" max="9727" min="9727" style="20" width="11.57"/>
    <col collapsed="false" customWidth="true" hidden="false" outlineLevel="0" max="9730" min="9728" style="20" width="15.14"/>
    <col collapsed="false" customWidth="true" hidden="false" outlineLevel="0" max="9731" min="9731" style="20" width="16.14"/>
    <col collapsed="false" customWidth="true" hidden="false" outlineLevel="0" max="9732" min="9732" style="20" width="21"/>
    <col collapsed="false" customWidth="true" hidden="false" outlineLevel="0" max="9744" min="9733" style="20" width="9.29"/>
    <col collapsed="false" customWidth="false" hidden="false" outlineLevel="0" max="9980" min="9745" style="20" width="11.43"/>
    <col collapsed="false" customWidth="true" hidden="false" outlineLevel="0" max="9981" min="9981" style="20" width="7.71"/>
    <col collapsed="false" customWidth="true" hidden="false" outlineLevel="0" max="9982" min="9982" style="20" width="11.71"/>
    <col collapsed="false" customWidth="true" hidden="false" outlineLevel="0" max="9983" min="9983" style="20" width="11.57"/>
    <col collapsed="false" customWidth="true" hidden="false" outlineLevel="0" max="9986" min="9984" style="20" width="15.14"/>
    <col collapsed="false" customWidth="true" hidden="false" outlineLevel="0" max="9987" min="9987" style="20" width="16.14"/>
    <col collapsed="false" customWidth="true" hidden="false" outlineLevel="0" max="9988" min="9988" style="20" width="21"/>
    <col collapsed="false" customWidth="true" hidden="false" outlineLevel="0" max="10000" min="9989" style="20" width="9.29"/>
    <col collapsed="false" customWidth="false" hidden="false" outlineLevel="0" max="10236" min="10001" style="20" width="11.43"/>
    <col collapsed="false" customWidth="true" hidden="false" outlineLevel="0" max="10237" min="10237" style="20" width="7.71"/>
    <col collapsed="false" customWidth="true" hidden="false" outlineLevel="0" max="10238" min="10238" style="20" width="11.71"/>
    <col collapsed="false" customWidth="true" hidden="false" outlineLevel="0" max="10239" min="10239" style="20" width="11.57"/>
    <col collapsed="false" customWidth="true" hidden="false" outlineLevel="0" max="10242" min="10240" style="20" width="15.14"/>
    <col collapsed="false" customWidth="true" hidden="false" outlineLevel="0" max="10243" min="10243" style="20" width="16.14"/>
    <col collapsed="false" customWidth="true" hidden="false" outlineLevel="0" max="10244" min="10244" style="20" width="21"/>
    <col collapsed="false" customWidth="true" hidden="false" outlineLevel="0" max="10256" min="10245" style="20" width="9.29"/>
    <col collapsed="false" customWidth="false" hidden="false" outlineLevel="0" max="10492" min="10257" style="20" width="11.43"/>
    <col collapsed="false" customWidth="true" hidden="false" outlineLevel="0" max="10493" min="10493" style="20" width="7.71"/>
    <col collapsed="false" customWidth="true" hidden="false" outlineLevel="0" max="10494" min="10494" style="20" width="11.71"/>
    <col collapsed="false" customWidth="true" hidden="false" outlineLevel="0" max="10495" min="10495" style="20" width="11.57"/>
    <col collapsed="false" customWidth="true" hidden="false" outlineLevel="0" max="10498" min="10496" style="20" width="15.14"/>
    <col collapsed="false" customWidth="true" hidden="false" outlineLevel="0" max="10499" min="10499" style="20" width="16.14"/>
    <col collapsed="false" customWidth="true" hidden="false" outlineLevel="0" max="10500" min="10500" style="20" width="21"/>
    <col collapsed="false" customWidth="true" hidden="false" outlineLevel="0" max="10512" min="10501" style="20" width="9.29"/>
    <col collapsed="false" customWidth="false" hidden="false" outlineLevel="0" max="10748" min="10513" style="20" width="11.43"/>
    <col collapsed="false" customWidth="true" hidden="false" outlineLevel="0" max="10749" min="10749" style="20" width="7.71"/>
    <col collapsed="false" customWidth="true" hidden="false" outlineLevel="0" max="10750" min="10750" style="20" width="11.71"/>
    <col collapsed="false" customWidth="true" hidden="false" outlineLevel="0" max="10751" min="10751" style="20" width="11.57"/>
    <col collapsed="false" customWidth="true" hidden="false" outlineLevel="0" max="10754" min="10752" style="20" width="15.14"/>
    <col collapsed="false" customWidth="true" hidden="false" outlineLevel="0" max="10755" min="10755" style="20" width="16.14"/>
    <col collapsed="false" customWidth="true" hidden="false" outlineLevel="0" max="10756" min="10756" style="20" width="21"/>
    <col collapsed="false" customWidth="true" hidden="false" outlineLevel="0" max="10768" min="10757" style="20" width="9.29"/>
    <col collapsed="false" customWidth="false" hidden="false" outlineLevel="0" max="11004" min="10769" style="20" width="11.43"/>
    <col collapsed="false" customWidth="true" hidden="false" outlineLevel="0" max="11005" min="11005" style="20" width="7.71"/>
    <col collapsed="false" customWidth="true" hidden="false" outlineLevel="0" max="11006" min="11006" style="20" width="11.71"/>
    <col collapsed="false" customWidth="true" hidden="false" outlineLevel="0" max="11007" min="11007" style="20" width="11.57"/>
    <col collapsed="false" customWidth="true" hidden="false" outlineLevel="0" max="11010" min="11008" style="20" width="15.14"/>
    <col collapsed="false" customWidth="true" hidden="false" outlineLevel="0" max="11011" min="11011" style="20" width="16.14"/>
    <col collapsed="false" customWidth="true" hidden="false" outlineLevel="0" max="11012" min="11012" style="20" width="21"/>
    <col collapsed="false" customWidth="true" hidden="false" outlineLevel="0" max="11024" min="11013" style="20" width="9.29"/>
    <col collapsed="false" customWidth="false" hidden="false" outlineLevel="0" max="11260" min="11025" style="20" width="11.43"/>
    <col collapsed="false" customWidth="true" hidden="false" outlineLevel="0" max="11261" min="11261" style="20" width="7.71"/>
    <col collapsed="false" customWidth="true" hidden="false" outlineLevel="0" max="11262" min="11262" style="20" width="11.71"/>
    <col collapsed="false" customWidth="true" hidden="false" outlineLevel="0" max="11263" min="11263" style="20" width="11.57"/>
    <col collapsed="false" customWidth="true" hidden="false" outlineLevel="0" max="11266" min="11264" style="20" width="15.14"/>
    <col collapsed="false" customWidth="true" hidden="false" outlineLevel="0" max="11267" min="11267" style="20" width="16.14"/>
    <col collapsed="false" customWidth="true" hidden="false" outlineLevel="0" max="11268" min="11268" style="20" width="21"/>
    <col collapsed="false" customWidth="true" hidden="false" outlineLevel="0" max="11280" min="11269" style="20" width="9.29"/>
    <col collapsed="false" customWidth="false" hidden="false" outlineLevel="0" max="11516" min="11281" style="20" width="11.43"/>
    <col collapsed="false" customWidth="true" hidden="false" outlineLevel="0" max="11517" min="11517" style="20" width="7.71"/>
    <col collapsed="false" customWidth="true" hidden="false" outlineLevel="0" max="11518" min="11518" style="20" width="11.71"/>
    <col collapsed="false" customWidth="true" hidden="false" outlineLevel="0" max="11519" min="11519" style="20" width="11.57"/>
    <col collapsed="false" customWidth="true" hidden="false" outlineLevel="0" max="11522" min="11520" style="20" width="15.14"/>
    <col collapsed="false" customWidth="true" hidden="false" outlineLevel="0" max="11523" min="11523" style="20" width="16.14"/>
    <col collapsed="false" customWidth="true" hidden="false" outlineLevel="0" max="11524" min="11524" style="20" width="21"/>
    <col collapsed="false" customWidth="true" hidden="false" outlineLevel="0" max="11536" min="11525" style="20" width="9.29"/>
    <col collapsed="false" customWidth="false" hidden="false" outlineLevel="0" max="11772" min="11537" style="20" width="11.43"/>
    <col collapsed="false" customWidth="true" hidden="false" outlineLevel="0" max="11773" min="11773" style="20" width="7.71"/>
    <col collapsed="false" customWidth="true" hidden="false" outlineLevel="0" max="11774" min="11774" style="20" width="11.71"/>
    <col collapsed="false" customWidth="true" hidden="false" outlineLevel="0" max="11775" min="11775" style="20" width="11.57"/>
    <col collapsed="false" customWidth="true" hidden="false" outlineLevel="0" max="11778" min="11776" style="20" width="15.14"/>
    <col collapsed="false" customWidth="true" hidden="false" outlineLevel="0" max="11779" min="11779" style="20" width="16.14"/>
    <col collapsed="false" customWidth="true" hidden="false" outlineLevel="0" max="11780" min="11780" style="20" width="21"/>
    <col collapsed="false" customWidth="true" hidden="false" outlineLevel="0" max="11792" min="11781" style="20" width="9.29"/>
    <col collapsed="false" customWidth="false" hidden="false" outlineLevel="0" max="12028" min="11793" style="20" width="11.43"/>
    <col collapsed="false" customWidth="true" hidden="false" outlineLevel="0" max="12029" min="12029" style="20" width="7.71"/>
    <col collapsed="false" customWidth="true" hidden="false" outlineLevel="0" max="12030" min="12030" style="20" width="11.71"/>
    <col collapsed="false" customWidth="true" hidden="false" outlineLevel="0" max="12031" min="12031" style="20" width="11.57"/>
    <col collapsed="false" customWidth="true" hidden="false" outlineLevel="0" max="12034" min="12032" style="20" width="15.14"/>
    <col collapsed="false" customWidth="true" hidden="false" outlineLevel="0" max="12035" min="12035" style="20" width="16.14"/>
    <col collapsed="false" customWidth="true" hidden="false" outlineLevel="0" max="12036" min="12036" style="20" width="21"/>
    <col collapsed="false" customWidth="true" hidden="false" outlineLevel="0" max="12048" min="12037" style="20" width="9.29"/>
    <col collapsed="false" customWidth="false" hidden="false" outlineLevel="0" max="12284" min="12049" style="20" width="11.43"/>
    <col collapsed="false" customWidth="true" hidden="false" outlineLevel="0" max="12285" min="12285" style="20" width="7.71"/>
    <col collapsed="false" customWidth="true" hidden="false" outlineLevel="0" max="12286" min="12286" style="20" width="11.71"/>
    <col collapsed="false" customWidth="true" hidden="false" outlineLevel="0" max="12287" min="12287" style="20" width="11.57"/>
    <col collapsed="false" customWidth="true" hidden="false" outlineLevel="0" max="12290" min="12288" style="20" width="15.14"/>
    <col collapsed="false" customWidth="true" hidden="false" outlineLevel="0" max="12291" min="12291" style="20" width="16.14"/>
    <col collapsed="false" customWidth="true" hidden="false" outlineLevel="0" max="12292" min="12292" style="20" width="21"/>
    <col collapsed="false" customWidth="true" hidden="false" outlineLevel="0" max="12304" min="12293" style="20" width="9.29"/>
    <col collapsed="false" customWidth="false" hidden="false" outlineLevel="0" max="12540" min="12305" style="20" width="11.43"/>
    <col collapsed="false" customWidth="true" hidden="false" outlineLevel="0" max="12541" min="12541" style="20" width="7.71"/>
    <col collapsed="false" customWidth="true" hidden="false" outlineLevel="0" max="12542" min="12542" style="20" width="11.71"/>
    <col collapsed="false" customWidth="true" hidden="false" outlineLevel="0" max="12543" min="12543" style="20" width="11.57"/>
    <col collapsed="false" customWidth="true" hidden="false" outlineLevel="0" max="12546" min="12544" style="20" width="15.14"/>
    <col collapsed="false" customWidth="true" hidden="false" outlineLevel="0" max="12547" min="12547" style="20" width="16.14"/>
    <col collapsed="false" customWidth="true" hidden="false" outlineLevel="0" max="12548" min="12548" style="20" width="21"/>
    <col collapsed="false" customWidth="true" hidden="false" outlineLevel="0" max="12560" min="12549" style="20" width="9.29"/>
    <col collapsed="false" customWidth="false" hidden="false" outlineLevel="0" max="12796" min="12561" style="20" width="11.43"/>
    <col collapsed="false" customWidth="true" hidden="false" outlineLevel="0" max="12797" min="12797" style="20" width="7.71"/>
    <col collapsed="false" customWidth="true" hidden="false" outlineLevel="0" max="12798" min="12798" style="20" width="11.71"/>
    <col collapsed="false" customWidth="true" hidden="false" outlineLevel="0" max="12799" min="12799" style="20" width="11.57"/>
    <col collapsed="false" customWidth="true" hidden="false" outlineLevel="0" max="12802" min="12800" style="20" width="15.14"/>
    <col collapsed="false" customWidth="true" hidden="false" outlineLevel="0" max="12803" min="12803" style="20" width="16.14"/>
    <col collapsed="false" customWidth="true" hidden="false" outlineLevel="0" max="12804" min="12804" style="20" width="21"/>
    <col collapsed="false" customWidth="true" hidden="false" outlineLevel="0" max="12816" min="12805" style="20" width="9.29"/>
    <col collapsed="false" customWidth="false" hidden="false" outlineLevel="0" max="13052" min="12817" style="20" width="11.43"/>
    <col collapsed="false" customWidth="true" hidden="false" outlineLevel="0" max="13053" min="13053" style="20" width="7.71"/>
    <col collapsed="false" customWidth="true" hidden="false" outlineLevel="0" max="13054" min="13054" style="20" width="11.71"/>
    <col collapsed="false" customWidth="true" hidden="false" outlineLevel="0" max="13055" min="13055" style="20" width="11.57"/>
    <col collapsed="false" customWidth="true" hidden="false" outlineLevel="0" max="13058" min="13056" style="20" width="15.14"/>
    <col collapsed="false" customWidth="true" hidden="false" outlineLevel="0" max="13059" min="13059" style="20" width="16.14"/>
    <col collapsed="false" customWidth="true" hidden="false" outlineLevel="0" max="13060" min="13060" style="20" width="21"/>
    <col collapsed="false" customWidth="true" hidden="false" outlineLevel="0" max="13072" min="13061" style="20" width="9.29"/>
    <col collapsed="false" customWidth="false" hidden="false" outlineLevel="0" max="13308" min="13073" style="20" width="11.43"/>
    <col collapsed="false" customWidth="true" hidden="false" outlineLevel="0" max="13309" min="13309" style="20" width="7.71"/>
    <col collapsed="false" customWidth="true" hidden="false" outlineLevel="0" max="13310" min="13310" style="20" width="11.71"/>
    <col collapsed="false" customWidth="true" hidden="false" outlineLevel="0" max="13311" min="13311" style="20" width="11.57"/>
    <col collapsed="false" customWidth="true" hidden="false" outlineLevel="0" max="13314" min="13312" style="20" width="15.14"/>
    <col collapsed="false" customWidth="true" hidden="false" outlineLevel="0" max="13315" min="13315" style="20" width="16.14"/>
    <col collapsed="false" customWidth="true" hidden="false" outlineLevel="0" max="13316" min="13316" style="20" width="21"/>
    <col collapsed="false" customWidth="true" hidden="false" outlineLevel="0" max="13328" min="13317" style="20" width="9.29"/>
    <col collapsed="false" customWidth="false" hidden="false" outlineLevel="0" max="13564" min="13329" style="20" width="11.43"/>
    <col collapsed="false" customWidth="true" hidden="false" outlineLevel="0" max="13565" min="13565" style="20" width="7.71"/>
    <col collapsed="false" customWidth="true" hidden="false" outlineLevel="0" max="13566" min="13566" style="20" width="11.71"/>
    <col collapsed="false" customWidth="true" hidden="false" outlineLevel="0" max="13567" min="13567" style="20" width="11.57"/>
    <col collapsed="false" customWidth="true" hidden="false" outlineLevel="0" max="13570" min="13568" style="20" width="15.14"/>
    <col collapsed="false" customWidth="true" hidden="false" outlineLevel="0" max="13571" min="13571" style="20" width="16.14"/>
    <col collapsed="false" customWidth="true" hidden="false" outlineLevel="0" max="13572" min="13572" style="20" width="21"/>
    <col collapsed="false" customWidth="true" hidden="false" outlineLevel="0" max="13584" min="13573" style="20" width="9.29"/>
    <col collapsed="false" customWidth="false" hidden="false" outlineLevel="0" max="13820" min="13585" style="20" width="11.43"/>
    <col collapsed="false" customWidth="true" hidden="false" outlineLevel="0" max="13821" min="13821" style="20" width="7.71"/>
    <col collapsed="false" customWidth="true" hidden="false" outlineLevel="0" max="13822" min="13822" style="20" width="11.71"/>
    <col collapsed="false" customWidth="true" hidden="false" outlineLevel="0" max="13823" min="13823" style="20" width="11.57"/>
    <col collapsed="false" customWidth="true" hidden="false" outlineLevel="0" max="13826" min="13824" style="20" width="15.14"/>
    <col collapsed="false" customWidth="true" hidden="false" outlineLevel="0" max="13827" min="13827" style="20" width="16.14"/>
    <col collapsed="false" customWidth="true" hidden="false" outlineLevel="0" max="13828" min="13828" style="20" width="21"/>
    <col collapsed="false" customWidth="true" hidden="false" outlineLevel="0" max="13840" min="13829" style="20" width="9.29"/>
    <col collapsed="false" customWidth="false" hidden="false" outlineLevel="0" max="14076" min="13841" style="20" width="11.43"/>
    <col collapsed="false" customWidth="true" hidden="false" outlineLevel="0" max="14077" min="14077" style="20" width="7.71"/>
    <col collapsed="false" customWidth="true" hidden="false" outlineLevel="0" max="14078" min="14078" style="20" width="11.71"/>
    <col collapsed="false" customWidth="true" hidden="false" outlineLevel="0" max="14079" min="14079" style="20" width="11.57"/>
    <col collapsed="false" customWidth="true" hidden="false" outlineLevel="0" max="14082" min="14080" style="20" width="15.14"/>
    <col collapsed="false" customWidth="true" hidden="false" outlineLevel="0" max="14083" min="14083" style="20" width="16.14"/>
    <col collapsed="false" customWidth="true" hidden="false" outlineLevel="0" max="14084" min="14084" style="20" width="21"/>
    <col collapsed="false" customWidth="true" hidden="false" outlineLevel="0" max="14096" min="14085" style="20" width="9.29"/>
    <col collapsed="false" customWidth="false" hidden="false" outlineLevel="0" max="14332" min="14097" style="20" width="11.43"/>
    <col collapsed="false" customWidth="true" hidden="false" outlineLevel="0" max="14333" min="14333" style="20" width="7.71"/>
    <col collapsed="false" customWidth="true" hidden="false" outlineLevel="0" max="14334" min="14334" style="20" width="11.71"/>
    <col collapsed="false" customWidth="true" hidden="false" outlineLevel="0" max="14335" min="14335" style="20" width="11.57"/>
    <col collapsed="false" customWidth="true" hidden="false" outlineLevel="0" max="14338" min="14336" style="20" width="15.14"/>
    <col collapsed="false" customWidth="true" hidden="false" outlineLevel="0" max="14339" min="14339" style="20" width="16.14"/>
    <col collapsed="false" customWidth="true" hidden="false" outlineLevel="0" max="14340" min="14340" style="20" width="21"/>
    <col collapsed="false" customWidth="true" hidden="false" outlineLevel="0" max="14352" min="14341" style="20" width="9.29"/>
    <col collapsed="false" customWidth="false" hidden="false" outlineLevel="0" max="14588" min="14353" style="20" width="11.43"/>
    <col collapsed="false" customWidth="true" hidden="false" outlineLevel="0" max="14589" min="14589" style="20" width="7.71"/>
    <col collapsed="false" customWidth="true" hidden="false" outlineLevel="0" max="14590" min="14590" style="20" width="11.71"/>
    <col collapsed="false" customWidth="true" hidden="false" outlineLevel="0" max="14591" min="14591" style="20" width="11.57"/>
    <col collapsed="false" customWidth="true" hidden="false" outlineLevel="0" max="14594" min="14592" style="20" width="15.14"/>
    <col collapsed="false" customWidth="true" hidden="false" outlineLevel="0" max="14595" min="14595" style="20" width="16.14"/>
    <col collapsed="false" customWidth="true" hidden="false" outlineLevel="0" max="14596" min="14596" style="20" width="21"/>
    <col collapsed="false" customWidth="true" hidden="false" outlineLevel="0" max="14608" min="14597" style="20" width="9.29"/>
    <col collapsed="false" customWidth="false" hidden="false" outlineLevel="0" max="14844" min="14609" style="20" width="11.43"/>
    <col collapsed="false" customWidth="true" hidden="false" outlineLevel="0" max="14845" min="14845" style="20" width="7.71"/>
    <col collapsed="false" customWidth="true" hidden="false" outlineLevel="0" max="14846" min="14846" style="20" width="11.71"/>
    <col collapsed="false" customWidth="true" hidden="false" outlineLevel="0" max="14847" min="14847" style="20" width="11.57"/>
    <col collapsed="false" customWidth="true" hidden="false" outlineLevel="0" max="14850" min="14848" style="20" width="15.14"/>
    <col collapsed="false" customWidth="true" hidden="false" outlineLevel="0" max="14851" min="14851" style="20" width="16.14"/>
    <col collapsed="false" customWidth="true" hidden="false" outlineLevel="0" max="14852" min="14852" style="20" width="21"/>
    <col collapsed="false" customWidth="true" hidden="false" outlineLevel="0" max="14864" min="14853" style="20" width="9.29"/>
    <col collapsed="false" customWidth="false" hidden="false" outlineLevel="0" max="15100" min="14865" style="20" width="11.43"/>
    <col collapsed="false" customWidth="true" hidden="false" outlineLevel="0" max="15101" min="15101" style="20" width="7.71"/>
    <col collapsed="false" customWidth="true" hidden="false" outlineLevel="0" max="15102" min="15102" style="20" width="11.71"/>
    <col collapsed="false" customWidth="true" hidden="false" outlineLevel="0" max="15103" min="15103" style="20" width="11.57"/>
    <col collapsed="false" customWidth="true" hidden="false" outlineLevel="0" max="15106" min="15104" style="20" width="15.14"/>
    <col collapsed="false" customWidth="true" hidden="false" outlineLevel="0" max="15107" min="15107" style="20" width="16.14"/>
    <col collapsed="false" customWidth="true" hidden="false" outlineLevel="0" max="15108" min="15108" style="20" width="21"/>
    <col collapsed="false" customWidth="true" hidden="false" outlineLevel="0" max="15120" min="15109" style="20" width="9.29"/>
    <col collapsed="false" customWidth="false" hidden="false" outlineLevel="0" max="15356" min="15121" style="20" width="11.43"/>
    <col collapsed="false" customWidth="true" hidden="false" outlineLevel="0" max="15357" min="15357" style="20" width="7.71"/>
    <col collapsed="false" customWidth="true" hidden="false" outlineLevel="0" max="15358" min="15358" style="20" width="11.71"/>
    <col collapsed="false" customWidth="true" hidden="false" outlineLevel="0" max="15359" min="15359" style="20" width="11.57"/>
    <col collapsed="false" customWidth="true" hidden="false" outlineLevel="0" max="15362" min="15360" style="20" width="15.14"/>
    <col collapsed="false" customWidth="true" hidden="false" outlineLevel="0" max="15363" min="15363" style="20" width="16.14"/>
    <col collapsed="false" customWidth="true" hidden="false" outlineLevel="0" max="15364" min="15364" style="20" width="21"/>
    <col collapsed="false" customWidth="true" hidden="false" outlineLevel="0" max="15376" min="15365" style="20" width="9.29"/>
    <col collapsed="false" customWidth="false" hidden="false" outlineLevel="0" max="15612" min="15377" style="20" width="11.43"/>
    <col collapsed="false" customWidth="true" hidden="false" outlineLevel="0" max="15613" min="15613" style="20" width="7.71"/>
    <col collapsed="false" customWidth="true" hidden="false" outlineLevel="0" max="15614" min="15614" style="20" width="11.71"/>
    <col collapsed="false" customWidth="true" hidden="false" outlineLevel="0" max="15615" min="15615" style="20" width="11.57"/>
    <col collapsed="false" customWidth="true" hidden="false" outlineLevel="0" max="15618" min="15616" style="20" width="15.14"/>
    <col collapsed="false" customWidth="true" hidden="false" outlineLevel="0" max="15619" min="15619" style="20" width="16.14"/>
    <col collapsed="false" customWidth="true" hidden="false" outlineLevel="0" max="15620" min="15620" style="20" width="21"/>
    <col collapsed="false" customWidth="true" hidden="false" outlineLevel="0" max="15632" min="15621" style="20" width="9.29"/>
    <col collapsed="false" customWidth="false" hidden="false" outlineLevel="0" max="15868" min="15633" style="20" width="11.43"/>
    <col collapsed="false" customWidth="true" hidden="false" outlineLevel="0" max="15869" min="15869" style="20" width="7.71"/>
    <col collapsed="false" customWidth="true" hidden="false" outlineLevel="0" max="15870" min="15870" style="20" width="11.71"/>
    <col collapsed="false" customWidth="true" hidden="false" outlineLevel="0" max="15871" min="15871" style="20" width="11.57"/>
    <col collapsed="false" customWidth="true" hidden="false" outlineLevel="0" max="15874" min="15872" style="20" width="15.14"/>
    <col collapsed="false" customWidth="true" hidden="false" outlineLevel="0" max="15875" min="15875" style="20" width="16.14"/>
    <col collapsed="false" customWidth="true" hidden="false" outlineLevel="0" max="15876" min="15876" style="20" width="21"/>
    <col collapsed="false" customWidth="true" hidden="false" outlineLevel="0" max="15888" min="15877" style="20" width="9.29"/>
    <col collapsed="false" customWidth="false" hidden="false" outlineLevel="0" max="16124" min="15889" style="20" width="11.43"/>
    <col collapsed="false" customWidth="true" hidden="false" outlineLevel="0" max="16125" min="16125" style="20" width="7.71"/>
    <col collapsed="false" customWidth="true" hidden="false" outlineLevel="0" max="16126" min="16126" style="20" width="11.71"/>
    <col collapsed="false" customWidth="true" hidden="false" outlineLevel="0" max="16127" min="16127" style="20" width="11.57"/>
    <col collapsed="false" customWidth="true" hidden="false" outlineLevel="0" max="16130" min="16128" style="20" width="15.14"/>
    <col collapsed="false" customWidth="true" hidden="false" outlineLevel="0" max="16131" min="16131" style="20" width="16.14"/>
    <col collapsed="false" customWidth="true" hidden="false" outlineLevel="0" max="16132" min="16132" style="20" width="21"/>
    <col collapsed="false" customWidth="true" hidden="false" outlineLevel="0" max="16144" min="16133" style="20" width="9.29"/>
    <col collapsed="false" customWidth="false" hidden="false" outlineLevel="0" max="16384" min="16145" style="20" width="11.43"/>
  </cols>
  <sheetData>
    <row r="1" s="21" customFormat="true" ht="12.75" hidden="false" customHeight="false" outlineLevel="0" collapsed="false">
      <c r="B1" s="22"/>
      <c r="C1" s="22"/>
      <c r="D1" s="22"/>
      <c r="E1" s="22"/>
      <c r="F1" s="22"/>
      <c r="G1" s="22"/>
      <c r="H1" s="22"/>
      <c r="I1" s="22"/>
      <c r="J1" s="22"/>
      <c r="K1" s="22"/>
    </row>
    <row r="2" s="24" customFormat="true" ht="12.75" hidden="false" customHeight="false" outlineLevel="0" collapsed="false">
      <c r="A2" s="14" t="s">
        <v>26</v>
      </c>
      <c r="B2" s="23"/>
      <c r="C2" s="23"/>
      <c r="D2" s="23"/>
      <c r="E2" s="23"/>
      <c r="F2" s="23"/>
      <c r="G2" s="23"/>
      <c r="H2" s="23"/>
      <c r="I2" s="23"/>
      <c r="J2" s="23"/>
      <c r="K2" s="23"/>
    </row>
    <row r="3" s="21" customFormat="true" ht="13.5" hidden="false" customHeight="true" outlineLevel="0" collapsed="false">
      <c r="B3" s="22"/>
      <c r="C3" s="22"/>
      <c r="D3" s="22"/>
      <c r="E3" s="22"/>
      <c r="F3" s="22"/>
      <c r="G3" s="22"/>
      <c r="H3" s="22"/>
      <c r="I3" s="22"/>
      <c r="J3" s="22"/>
      <c r="K3" s="22"/>
    </row>
    <row r="4" s="21" customFormat="true" ht="12.75" hidden="false" customHeight="false" outlineLevel="0" collapsed="false">
      <c r="B4" s="22"/>
      <c r="C4" s="22"/>
      <c r="D4" s="22"/>
      <c r="E4" s="22"/>
      <c r="F4" s="22"/>
      <c r="G4" s="22"/>
      <c r="H4" s="22"/>
      <c r="I4" s="22"/>
      <c r="J4" s="22"/>
      <c r="K4" s="22"/>
    </row>
    <row r="5" s="26" customFormat="true" ht="12.75" hidden="false" customHeight="false" outlineLevel="0" collapsed="false">
      <c r="A5" s="25" t="s">
        <v>29</v>
      </c>
      <c r="B5" s="25"/>
    </row>
    <row r="6" customFormat="false" ht="3" hidden="false" customHeight="true" outlineLevel="0" collapsed="false"/>
    <row r="7" s="29" customFormat="true" ht="24" hidden="false" customHeight="false" outlineLevel="0" collapsed="false">
      <c r="A7" s="27"/>
      <c r="B7" s="28"/>
      <c r="C7" s="28" t="s">
        <v>30</v>
      </c>
      <c r="D7" s="28" t="s">
        <v>31</v>
      </c>
      <c r="E7" s="28" t="s">
        <v>32</v>
      </c>
    </row>
    <row r="8" s="29" customFormat="true" ht="12" hidden="false" customHeight="false" outlineLevel="0" collapsed="false">
      <c r="A8" s="27" t="n">
        <v>1938</v>
      </c>
      <c r="B8" s="28"/>
      <c r="C8" s="30" t="n">
        <v>452513100</v>
      </c>
      <c r="D8" s="31" t="s">
        <v>33</v>
      </c>
      <c r="E8" s="32" t="s">
        <v>33</v>
      </c>
    </row>
    <row r="9" s="29" customFormat="true" ht="12" hidden="false" customHeight="false" outlineLevel="0" collapsed="false">
      <c r="A9" s="27" t="n">
        <v>1939</v>
      </c>
      <c r="B9" s="28"/>
      <c r="C9" s="30" t="n">
        <v>373255500</v>
      </c>
      <c r="D9" s="31" t="s">
        <v>33</v>
      </c>
      <c r="E9" s="32" t="s">
        <v>33</v>
      </c>
    </row>
    <row r="10" s="29" customFormat="true" ht="12" hidden="false" customHeight="false" outlineLevel="0" collapsed="false">
      <c r="A10" s="27" t="n">
        <v>1940</v>
      </c>
      <c r="B10" s="28"/>
      <c r="C10" s="30" t="n">
        <v>255638600</v>
      </c>
      <c r="D10" s="31" t="s">
        <v>33</v>
      </c>
      <c r="E10" s="32" t="s">
        <v>33</v>
      </c>
    </row>
    <row r="11" s="29" customFormat="true" ht="12" hidden="false" customHeight="false" outlineLevel="0" collapsed="false">
      <c r="A11" s="33" t="n">
        <v>1942</v>
      </c>
      <c r="B11" s="28"/>
      <c r="C11" s="30" t="n">
        <v>281500000</v>
      </c>
      <c r="D11" s="31" t="s">
        <v>33</v>
      </c>
      <c r="E11" s="32" t="s">
        <v>33</v>
      </c>
    </row>
    <row r="12" s="29" customFormat="true" ht="12" hidden="false" customHeight="false" outlineLevel="0" collapsed="false">
      <c r="A12" s="33" t="n">
        <v>1943</v>
      </c>
      <c r="B12" s="28"/>
      <c r="C12" s="30" t="n">
        <v>304500000</v>
      </c>
      <c r="D12" s="31" t="s">
        <v>33</v>
      </c>
      <c r="E12" s="32" t="s">
        <v>33</v>
      </c>
    </row>
    <row r="13" s="29" customFormat="true" ht="12" hidden="false" customHeight="false" outlineLevel="0" collapsed="false">
      <c r="A13" s="33" t="n">
        <v>1944</v>
      </c>
      <c r="B13" s="28"/>
      <c r="C13" s="30" t="n">
        <v>245400000</v>
      </c>
      <c r="D13" s="31" t="s">
        <v>33</v>
      </c>
      <c r="E13" s="32" t="s">
        <v>33</v>
      </c>
    </row>
    <row r="14" s="29" customFormat="true" ht="12" hidden="false" customHeight="false" outlineLevel="0" collapsed="false">
      <c r="A14" s="33" t="n">
        <v>1945</v>
      </c>
      <c r="B14" s="28"/>
      <c r="C14" s="30" t="n">
        <v>402000000</v>
      </c>
      <c r="D14" s="31" t="s">
        <v>33</v>
      </c>
      <c r="E14" s="32" t="s">
        <v>33</v>
      </c>
    </row>
    <row r="15" s="36" customFormat="true" ht="12" hidden="false" customHeight="false" outlineLevel="0" collapsed="false">
      <c r="A15" s="33" t="n">
        <v>1946</v>
      </c>
      <c r="B15" s="34"/>
      <c r="C15" s="35" t="n">
        <v>369000000</v>
      </c>
      <c r="D15" s="31" t="s">
        <v>33</v>
      </c>
      <c r="E15" s="32" t="s">
        <v>33</v>
      </c>
    </row>
    <row r="16" s="36" customFormat="true" ht="12" hidden="false" customHeight="false" outlineLevel="0" collapsed="false">
      <c r="A16" s="33" t="n">
        <v>1947</v>
      </c>
      <c r="B16" s="34"/>
      <c r="C16" s="35" t="n">
        <v>423700000</v>
      </c>
      <c r="D16" s="35" t="n">
        <v>21382499.1577192</v>
      </c>
      <c r="E16" s="37" t="n">
        <f aca="false">D16/C16</f>
        <v>0.0504661297090375</v>
      </c>
    </row>
    <row r="17" s="36" customFormat="true" ht="12" hidden="false" customHeight="false" outlineLevel="0" collapsed="false">
      <c r="A17" s="33" t="n">
        <v>1948</v>
      </c>
      <c r="B17" s="34"/>
      <c r="C17" s="35" t="n">
        <v>402000000</v>
      </c>
      <c r="D17" s="35" t="n">
        <v>30037029.866287</v>
      </c>
      <c r="E17" s="37" t="n">
        <f aca="false">D17/C17</f>
        <v>0.074718979766883</v>
      </c>
    </row>
    <row r="18" s="36" customFormat="true" ht="12" hidden="false" customHeight="false" outlineLevel="0" collapsed="false">
      <c r="A18" s="33" t="n">
        <v>1949</v>
      </c>
      <c r="B18" s="34"/>
      <c r="C18" s="35" t="n">
        <v>387700000</v>
      </c>
      <c r="D18" s="35" t="n">
        <v>33804045.0822234</v>
      </c>
      <c r="E18" s="37" t="n">
        <f aca="false">D18/C18</f>
        <v>0.0871912434413809</v>
      </c>
    </row>
    <row r="19" s="36" customFormat="true" ht="12" hidden="false" customHeight="false" outlineLevel="0" collapsed="false">
      <c r="A19" s="33" t="n">
        <v>1950</v>
      </c>
      <c r="B19" s="34"/>
      <c r="C19" s="35" t="n">
        <v>370700000</v>
      </c>
      <c r="D19" s="35" t="n">
        <v>39427889.3281115</v>
      </c>
      <c r="E19" s="37" t="n">
        <f aca="false">D19/C19</f>
        <v>0.106360640216109</v>
      </c>
    </row>
    <row r="20" s="36" customFormat="true" ht="12" hidden="false" customHeight="false" outlineLevel="0" collapsed="false">
      <c r="A20" s="33" t="n">
        <v>1951</v>
      </c>
      <c r="B20" s="34"/>
      <c r="C20" s="35" t="n">
        <v>372800000</v>
      </c>
      <c r="D20" s="35" t="n">
        <v>50750277.8383339</v>
      </c>
      <c r="E20" s="37" t="n">
        <f aca="false">D20/C20</f>
        <v>0.136132719523428</v>
      </c>
    </row>
    <row r="21" s="36" customFormat="true" ht="12" hidden="false" customHeight="false" outlineLevel="0" collapsed="false">
      <c r="A21" s="33" t="n">
        <v>1952</v>
      </c>
      <c r="B21" s="34"/>
      <c r="C21" s="35" t="n">
        <v>359600000</v>
      </c>
      <c r="D21" s="35" t="n">
        <v>59040455.3957043</v>
      </c>
      <c r="E21" s="37" t="n">
        <f aca="false">D21/C21</f>
        <v>0.164183691311747</v>
      </c>
    </row>
    <row r="22" s="36" customFormat="true" ht="12" hidden="false" customHeight="false" outlineLevel="0" collapsed="false">
      <c r="A22" s="33" t="n">
        <v>1953</v>
      </c>
      <c r="B22" s="34"/>
      <c r="C22" s="35" t="n">
        <v>370600000</v>
      </c>
      <c r="D22" s="35" t="n">
        <v>63444707.5036931</v>
      </c>
      <c r="E22" s="37" t="n">
        <f aca="false">D22/C22</f>
        <v>0.171194569626803</v>
      </c>
    </row>
    <row r="23" s="36" customFormat="true" ht="12" hidden="false" customHeight="false" outlineLevel="0" collapsed="false">
      <c r="A23" s="33" t="n">
        <v>1954</v>
      </c>
      <c r="B23" s="34"/>
      <c r="C23" s="35" t="n">
        <v>382800000</v>
      </c>
      <c r="D23" s="35" t="n">
        <v>69338386.5100914</v>
      </c>
      <c r="E23" s="37" t="n">
        <f aca="false">D23/C23</f>
        <v>0.181134760998149</v>
      </c>
    </row>
    <row r="24" s="36" customFormat="true" ht="12" hidden="false" customHeight="false" outlineLevel="0" collapsed="false">
      <c r="A24" s="33" t="n">
        <v>1955</v>
      </c>
      <c r="B24" s="34"/>
      <c r="C24" s="35" t="n">
        <v>394800000</v>
      </c>
      <c r="D24" s="35" t="n">
        <v>73504818.1511898</v>
      </c>
      <c r="E24" s="37" t="n">
        <f aca="false">D24/C24</f>
        <v>0.186182416796327</v>
      </c>
    </row>
    <row r="25" s="36" customFormat="true" ht="12" hidden="false" customHeight="false" outlineLevel="0" collapsed="false">
      <c r="A25" s="33" t="n">
        <v>1956</v>
      </c>
      <c r="B25" s="34"/>
      <c r="C25" s="35" t="n">
        <v>398800000</v>
      </c>
      <c r="D25" s="35" t="n">
        <v>75851008.5264735</v>
      </c>
      <c r="E25" s="37" t="n">
        <f aca="false">D25/C25</f>
        <v>0.190198115663173</v>
      </c>
    </row>
    <row r="26" s="36" customFormat="true" ht="12" hidden="false" customHeight="false" outlineLevel="0" collapsed="false">
      <c r="A26" s="33" t="n">
        <v>1957</v>
      </c>
      <c r="B26" s="34"/>
      <c r="C26" s="35" t="n">
        <v>411600000</v>
      </c>
      <c r="D26" s="35" t="n">
        <v>83564928.7986865</v>
      </c>
      <c r="E26" s="37" t="n">
        <f aca="false">D26/C26</f>
        <v>0.203024608354438</v>
      </c>
    </row>
    <row r="27" s="36" customFormat="true" ht="12" hidden="false" customHeight="false" outlineLevel="0" collapsed="false">
      <c r="A27" s="33" t="n">
        <v>1958</v>
      </c>
      <c r="B27" s="34"/>
      <c r="C27" s="35" t="n">
        <v>371000000</v>
      </c>
      <c r="D27" s="35" t="n">
        <v>90705640.7660868</v>
      </c>
      <c r="E27" s="37" t="n">
        <f aca="false">D27/C27</f>
        <v>0.244489597752256</v>
      </c>
    </row>
    <row r="28" s="36" customFormat="true" ht="12" hidden="false" customHeight="false" outlineLevel="0" collapsed="false">
      <c r="A28" s="33" t="n">
        <v>1959</v>
      </c>
      <c r="B28" s="34"/>
      <c r="C28" s="35" t="n">
        <v>353700000</v>
      </c>
      <c r="D28" s="35" t="n">
        <v>90739179.549879</v>
      </c>
      <c r="E28" s="37" t="n">
        <f aca="false">D28/C28</f>
        <v>0.256542775091544</v>
      </c>
    </row>
    <row r="29" s="36" customFormat="true" ht="12" hidden="false" customHeight="false" outlineLevel="0" collapsed="false">
      <c r="A29" s="33" t="n">
        <v>1960</v>
      </c>
      <c r="B29" s="34"/>
      <c r="C29" s="35" t="n">
        <v>354600000</v>
      </c>
      <c r="D29" s="35" t="n">
        <v>100906004.509442</v>
      </c>
      <c r="E29" s="37" t="n">
        <f aca="false">D29/C29</f>
        <v>0.28456290047784</v>
      </c>
    </row>
    <row r="30" s="36" customFormat="true" ht="12" hidden="false" customHeight="false" outlineLevel="0" collapsed="false">
      <c r="A30" s="33" t="n">
        <v>1961</v>
      </c>
      <c r="B30" s="34"/>
      <c r="C30" s="35" t="n">
        <v>328300000</v>
      </c>
      <c r="D30" s="35" t="n">
        <v>98768669.2877735</v>
      </c>
      <c r="E30" s="37" t="n">
        <f aca="false">D30/C30</f>
        <v>0.300848825122673</v>
      </c>
    </row>
    <row r="31" s="36" customFormat="true" ht="12" hidden="false" customHeight="false" outlineLevel="0" collapsed="false">
      <c r="A31" s="33" t="n">
        <v>1962</v>
      </c>
      <c r="B31" s="34"/>
      <c r="C31" s="35" t="n">
        <v>311700000</v>
      </c>
      <c r="D31" s="35" t="n">
        <v>105950542.489828</v>
      </c>
      <c r="E31" s="37" t="n">
        <f aca="false">D31/C31</f>
        <v>0.339911910458222</v>
      </c>
    </row>
    <row r="32" s="36" customFormat="true" ht="12" hidden="false" customHeight="false" outlineLevel="0" collapsed="false">
      <c r="A32" s="33" t="n">
        <v>1963</v>
      </c>
      <c r="B32" s="34"/>
      <c r="C32" s="35" t="n">
        <v>291200000</v>
      </c>
      <c r="D32" s="35" t="n">
        <v>112984540.145162</v>
      </c>
      <c r="E32" s="37" t="n">
        <f aca="false">D32/C32</f>
        <v>0.387996360388606</v>
      </c>
    </row>
    <row r="33" s="36" customFormat="true" ht="12" hidden="false" customHeight="false" outlineLevel="0" collapsed="false">
      <c r="A33" s="33" t="n">
        <v>1964</v>
      </c>
      <c r="B33" s="34"/>
      <c r="C33" s="35" t="n">
        <v>275800000</v>
      </c>
      <c r="D33" s="35" t="n">
        <v>116495441.01214</v>
      </c>
      <c r="E33" s="37" t="n">
        <f aca="false">D33/C33</f>
        <v>0.422391011646626</v>
      </c>
    </row>
    <row r="34" s="36" customFormat="true" ht="12" hidden="false" customHeight="false" outlineLevel="0" collapsed="false">
      <c r="A34" s="33" t="n">
        <v>1965</v>
      </c>
      <c r="B34" s="34"/>
      <c r="C34" s="35" t="n">
        <v>259100000</v>
      </c>
      <c r="D34" s="35" t="n">
        <v>120492654.244104</v>
      </c>
      <c r="E34" s="37" t="n">
        <f aca="false">D34/C34</f>
        <v>0.465043049957948</v>
      </c>
    </row>
    <row r="35" s="36" customFormat="true" ht="12" hidden="false" customHeight="false" outlineLevel="0" collapsed="false">
      <c r="A35" s="33" t="n">
        <v>1966</v>
      </c>
      <c r="B35" s="34"/>
      <c r="C35" s="35" t="n">
        <v>234170000</v>
      </c>
      <c r="D35" s="35" t="n">
        <v>119695345.883953</v>
      </c>
      <c r="E35" s="37" t="n">
        <f aca="false">D35/C35</f>
        <v>0.511147225878433</v>
      </c>
    </row>
    <row r="36" s="36" customFormat="true" ht="12" hidden="false" customHeight="false" outlineLevel="0" collapsed="false">
      <c r="A36" s="33" t="n">
        <v>1967</v>
      </c>
      <c r="B36" s="34"/>
      <c r="C36" s="35" t="n">
        <v>211450000</v>
      </c>
      <c r="D36" s="35" t="n">
        <v>119629183.010472</v>
      </c>
      <c r="E36" s="37" t="n">
        <f aca="false">D36/C36</f>
        <v>0.565756363255955</v>
      </c>
    </row>
    <row r="37" s="36" customFormat="true" ht="12" hidden="false" customHeight="false" outlineLevel="0" collapsed="false">
      <c r="A37" s="33" t="n">
        <v>1968</v>
      </c>
      <c r="B37" s="34"/>
      <c r="C37" s="35" t="n">
        <v>203240000</v>
      </c>
      <c r="D37" s="35" t="n">
        <v>119493960.732182</v>
      </c>
      <c r="E37" s="37" t="n">
        <f aca="false">D37/C37</f>
        <v>0.587945093151851</v>
      </c>
    </row>
    <row r="38" s="36" customFormat="true" ht="12" hidden="false" customHeight="false" outlineLevel="0" collapsed="false">
      <c r="A38" s="33" t="n">
        <v>1969</v>
      </c>
      <c r="B38" s="34"/>
      <c r="C38" s="35" t="n">
        <v>183880000</v>
      </c>
      <c r="D38" s="35" t="n">
        <v>122936107.092386</v>
      </c>
      <c r="E38" s="37" t="n">
        <f aca="false">D38/C38</f>
        <v>0.668567038788262</v>
      </c>
    </row>
    <row r="39" s="36" customFormat="true" ht="12" hidden="false" customHeight="false" outlineLevel="0" collapsed="false">
      <c r="A39" s="33" t="n">
        <v>1970</v>
      </c>
      <c r="B39" s="34"/>
      <c r="C39" s="35" t="n">
        <v>184420000</v>
      </c>
      <c r="D39" s="35" t="n">
        <v>134471466.879689</v>
      </c>
      <c r="E39" s="37" t="n">
        <f aca="false">D39/C39</f>
        <v>0.729158805333959</v>
      </c>
    </row>
    <row r="40" s="36" customFormat="true" ht="12" hidden="false" customHeight="false" outlineLevel="0" collapsed="false">
      <c r="A40" s="33" t="n">
        <v>1971</v>
      </c>
      <c r="B40" s="34"/>
      <c r="C40" s="35" t="n">
        <v>176980000</v>
      </c>
      <c r="D40" s="35" t="n">
        <v>142214962.261246</v>
      </c>
      <c r="E40" s="37" t="n">
        <f aca="false">D40/C40</f>
        <v>0.803565161381206</v>
      </c>
    </row>
    <row r="41" s="36" customFormat="true" ht="12" hidden="false" customHeight="false" outlineLevel="0" collapsed="false">
      <c r="A41" s="33" t="n">
        <v>1972</v>
      </c>
      <c r="B41" s="34"/>
      <c r="C41" s="35" t="n">
        <v>184400000</v>
      </c>
      <c r="D41" s="35" t="n">
        <v>164370835.28341</v>
      </c>
      <c r="E41" s="37" t="n">
        <f aca="false">D41/C41</f>
        <v>0.89138197008357</v>
      </c>
    </row>
    <row r="42" s="36" customFormat="true" ht="12" hidden="false" customHeight="false" outlineLevel="0" collapsed="false">
      <c r="A42" s="33" t="n">
        <v>1973</v>
      </c>
      <c r="B42" s="34"/>
      <c r="C42" s="35" t="n">
        <v>175960000</v>
      </c>
      <c r="D42" s="35" t="n">
        <v>179094513.817217</v>
      </c>
      <c r="E42" s="37" t="n">
        <f aca="false">D42/C42</f>
        <v>1.01781378618559</v>
      </c>
    </row>
    <row r="43" s="36" customFormat="true" ht="12" hidden="false" customHeight="false" outlineLevel="0" collapsed="false">
      <c r="A43" s="33" t="n">
        <v>1974</v>
      </c>
      <c r="B43" s="34"/>
      <c r="C43" s="35" t="n">
        <v>179400000</v>
      </c>
      <c r="D43" s="35" t="n">
        <v>207205960.146778</v>
      </c>
      <c r="E43" s="37" t="n">
        <f aca="false">D43/C43</f>
        <v>1.15499420371671</v>
      </c>
    </row>
    <row r="44" s="36" customFormat="true" ht="12" hidden="false" customHeight="false" outlineLevel="0" collapsed="false">
      <c r="A44" s="33" t="n">
        <v>1975</v>
      </c>
      <c r="B44" s="34"/>
      <c r="C44" s="35" t="n">
        <v>181670000</v>
      </c>
      <c r="D44" s="35" t="n">
        <v>239762819.818982</v>
      </c>
      <c r="E44" s="37" t="n">
        <f aca="false">D44/C44</f>
        <v>1.31977112246921</v>
      </c>
    </row>
    <row r="45" s="36" customFormat="true" ht="12" hidden="false" customHeight="false" outlineLevel="0" collapsed="false">
      <c r="A45" s="33" t="n">
        <v>1976</v>
      </c>
      <c r="B45" s="34"/>
      <c r="C45" s="35" t="n">
        <v>177290000</v>
      </c>
      <c r="D45" s="35" t="n">
        <v>267784168.779356</v>
      </c>
      <c r="E45" s="37" t="n">
        <f aca="false">D45/C45</f>
        <v>1.51043019222379</v>
      </c>
    </row>
    <row r="46" s="36" customFormat="true" ht="12" hidden="false" customHeight="false" outlineLevel="0" collapsed="false">
      <c r="A46" s="33" t="n">
        <v>1977</v>
      </c>
      <c r="B46" s="34"/>
      <c r="C46" s="35" t="n">
        <v>170250000</v>
      </c>
      <c r="D46" s="35" t="n">
        <v>280295507.175013</v>
      </c>
      <c r="E46" s="37" t="n">
        <f aca="false">D46/C46</f>
        <v>1.64637595991197</v>
      </c>
    </row>
    <row r="47" s="36" customFormat="true" ht="12" hidden="false" customHeight="false" outlineLevel="0" collapsed="false">
      <c r="A47" s="33" t="n">
        <v>1978</v>
      </c>
      <c r="B47" s="34"/>
      <c r="C47" s="35" t="n">
        <v>178540000</v>
      </c>
      <c r="D47" s="35" t="n">
        <v>321795178.647381</v>
      </c>
      <c r="E47" s="37" t="n">
        <f aca="false">D47/C47</f>
        <v>1.80237021758363</v>
      </c>
    </row>
    <row r="48" s="36" customFormat="true" ht="12" hidden="false" customHeight="false" outlineLevel="0" collapsed="false">
      <c r="A48" s="33" t="n">
        <v>1979</v>
      </c>
      <c r="B48" s="34"/>
      <c r="C48" s="35" t="n">
        <v>178100000</v>
      </c>
      <c r="D48" s="35" t="n">
        <v>351991060.389629</v>
      </c>
      <c r="E48" s="37" t="n">
        <f aca="false">D48/C48</f>
        <v>1.97636754850999</v>
      </c>
    </row>
    <row r="49" s="36" customFormat="true" ht="12" hidden="false" customHeight="false" outlineLevel="0" collapsed="false">
      <c r="A49" s="38"/>
      <c r="B49" s="38"/>
      <c r="C49" s="39"/>
      <c r="D49" s="39"/>
      <c r="E49" s="39"/>
      <c r="F49" s="40"/>
    </row>
    <row r="50" s="36" customFormat="true" ht="12" hidden="false" customHeight="false" outlineLevel="0" collapsed="false">
      <c r="A50" s="38"/>
      <c r="B50" s="38"/>
      <c r="C50" s="39"/>
      <c r="D50" s="39"/>
      <c r="E50" s="39"/>
      <c r="F50" s="40"/>
    </row>
    <row r="51" s="29" customFormat="true" ht="30.75" hidden="false" customHeight="true" outlineLevel="0" collapsed="false">
      <c r="A51" s="27"/>
      <c r="B51" s="28" t="s">
        <v>34</v>
      </c>
      <c r="C51" s="28" t="s">
        <v>30</v>
      </c>
      <c r="D51" s="28" t="s">
        <v>35</v>
      </c>
      <c r="E51" s="28" t="s">
        <v>32</v>
      </c>
    </row>
    <row r="52" s="36" customFormat="true" ht="12" hidden="false" customHeight="false" outlineLevel="0" collapsed="false">
      <c r="A52" s="33" t="n">
        <v>1980</v>
      </c>
      <c r="B52" s="41" t="n">
        <v>4141644</v>
      </c>
      <c r="C52" s="35" t="n">
        <v>175427100</v>
      </c>
      <c r="D52" s="35" t="n">
        <v>430722547.362098</v>
      </c>
      <c r="E52" s="37" t="n">
        <f aca="false">D52/C52</f>
        <v>2.45527941442399</v>
      </c>
      <c r="F52" s="20"/>
    </row>
    <row r="53" s="36" customFormat="true" ht="12" hidden="false" customHeight="false" outlineLevel="0" collapsed="false">
      <c r="A53" s="33" t="n">
        <v>1981</v>
      </c>
      <c r="B53" s="41" t="n">
        <v>3715051</v>
      </c>
      <c r="C53" s="35" t="n">
        <v>189231130</v>
      </c>
      <c r="D53" s="35" t="n">
        <v>529318004.076487</v>
      </c>
      <c r="E53" s="37" t="n">
        <f aca="false">D53/C53</f>
        <v>2.79720363175175</v>
      </c>
      <c r="F53" s="20"/>
    </row>
    <row r="54" s="36" customFormat="true" ht="12" hidden="false" customHeight="false" outlineLevel="0" collapsed="false">
      <c r="A54" s="33" t="n">
        <v>1982</v>
      </c>
      <c r="B54" s="41" t="n">
        <v>3872804</v>
      </c>
      <c r="C54" s="35" t="n">
        <v>201934240</v>
      </c>
      <c r="D54" s="35" t="n">
        <v>630711906.420695</v>
      </c>
      <c r="E54" s="37" t="n">
        <f aca="false">D54/C54</f>
        <v>3.12335296094756</v>
      </c>
      <c r="F54" s="20"/>
    </row>
    <row r="55" s="36" customFormat="true" ht="12" hidden="false" customHeight="false" outlineLevel="0" collapsed="false">
      <c r="A55" s="33" t="n">
        <v>1983</v>
      </c>
      <c r="B55" s="41" t="n">
        <v>4037050</v>
      </c>
      <c r="C55" s="35" t="n">
        <v>198867990</v>
      </c>
      <c r="D55" s="35" t="n">
        <v>671337785.860964</v>
      </c>
      <c r="E55" s="37" t="n">
        <f aca="false">D55/C55</f>
        <v>3.37579610404351</v>
      </c>
      <c r="F55" s="20"/>
    </row>
    <row r="56" s="36" customFormat="true" ht="12" hidden="false" customHeight="false" outlineLevel="0" collapsed="false">
      <c r="A56" s="33" t="n">
        <v>1984</v>
      </c>
      <c r="B56" s="41" t="n">
        <v>4320788</v>
      </c>
      <c r="C56" s="35" t="n">
        <v>190867100</v>
      </c>
      <c r="D56" s="35" t="n">
        <v>682611192.501948</v>
      </c>
      <c r="E56" s="37" t="n">
        <f aca="false">D56/C56</f>
        <v>3.57636906780659</v>
      </c>
      <c r="F56" s="20"/>
    </row>
    <row r="57" s="36" customFormat="true" ht="12" hidden="false" customHeight="false" outlineLevel="0" collapsed="false">
      <c r="A57" s="33" t="n">
        <v>1985</v>
      </c>
      <c r="B57" s="41" t="n">
        <v>4418678</v>
      </c>
      <c r="C57" s="35" t="n">
        <v>175078790</v>
      </c>
      <c r="D57" s="35" t="n">
        <v>665926836.667648</v>
      </c>
      <c r="E57" s="37" t="n">
        <f aca="false">D57/C57</f>
        <v>3.80358372746149</v>
      </c>
      <c r="F57" s="20"/>
    </row>
    <row r="58" s="36" customFormat="true" ht="12" hidden="false" customHeight="false" outlineLevel="0" collapsed="false">
      <c r="A58" s="33" t="n">
        <v>1986</v>
      </c>
      <c r="B58" s="41" t="n">
        <v>4461232</v>
      </c>
      <c r="C58" s="35" t="n">
        <v>168128678</v>
      </c>
      <c r="D58" s="35" t="n">
        <v>675740254.315451</v>
      </c>
      <c r="E58" s="37" t="n">
        <f aca="false">D58/C58</f>
        <v>4.01918496210058</v>
      </c>
      <c r="F58" s="20"/>
    </row>
    <row r="59" s="36" customFormat="true" ht="12" hidden="false" customHeight="false" outlineLevel="0" collapsed="false">
      <c r="A59" s="33" t="n">
        <v>1987</v>
      </c>
      <c r="B59" s="41" t="n">
        <v>4333393</v>
      </c>
      <c r="C59" s="35" t="n">
        <v>136943750</v>
      </c>
      <c r="D59" s="35" t="n">
        <v>577483432.603052</v>
      </c>
      <c r="E59" s="37" t="n">
        <f aca="false">D59/C59</f>
        <v>4.21693894466196</v>
      </c>
      <c r="F59" s="20"/>
    </row>
    <row r="60" s="36" customFormat="true" ht="12" hidden="false" customHeight="false" outlineLevel="0" collapsed="false">
      <c r="A60" s="33" t="n">
        <v>1988</v>
      </c>
      <c r="B60" s="41" t="n">
        <v>3995693</v>
      </c>
      <c r="C60" s="35" t="n">
        <v>124749280</v>
      </c>
      <c r="D60" s="35" t="n">
        <v>553727759.593998</v>
      </c>
      <c r="E60" s="37" t="n">
        <f aca="false">D60/C60</f>
        <v>4.43872509399652</v>
      </c>
      <c r="F60" s="20"/>
    </row>
    <row r="61" s="36" customFormat="true" ht="12" hidden="false" customHeight="false" outlineLevel="0" collapsed="false">
      <c r="A61" s="33" t="n">
        <v>1989</v>
      </c>
      <c r="B61" s="41" t="n">
        <v>3886972</v>
      </c>
      <c r="C61" s="35" t="n">
        <v>120913680</v>
      </c>
      <c r="D61" s="35" t="n">
        <v>560835771.247201</v>
      </c>
      <c r="E61" s="37" t="n">
        <f aca="false">D61/C61</f>
        <v>4.63831529440838</v>
      </c>
      <c r="F61" s="20"/>
    </row>
    <row r="62" s="36" customFormat="true" ht="12" hidden="false" customHeight="false" outlineLevel="0" collapsed="false">
      <c r="A62" s="33" t="n">
        <v>1990</v>
      </c>
      <c r="B62" s="41" t="n">
        <v>3795315</v>
      </c>
      <c r="C62" s="35" t="n">
        <v>121924502</v>
      </c>
      <c r="D62" s="35" t="n">
        <v>583287654.526135</v>
      </c>
      <c r="E62" s="37" t="n">
        <f aca="false">D62/C62</f>
        <v>4.78400686456062</v>
      </c>
      <c r="F62" s="20"/>
    </row>
    <row r="63" s="36" customFormat="true" ht="12" hidden="false" customHeight="false" outlineLevel="0" collapsed="false">
      <c r="A63" s="33" t="n">
        <v>1991</v>
      </c>
      <c r="B63" s="41" t="n">
        <v>3709778</v>
      </c>
      <c r="C63" s="35" t="n">
        <v>117498089</v>
      </c>
      <c r="D63" s="35" t="n">
        <v>591688327.131199</v>
      </c>
      <c r="E63" s="37" t="n">
        <f aca="false">D63/C63</f>
        <v>5.03572723749745</v>
      </c>
      <c r="F63" s="20"/>
    </row>
    <row r="64" s="36" customFormat="true" ht="12" hidden="false" customHeight="false" outlineLevel="0" collapsed="false">
      <c r="A64" s="33" t="n">
        <v>1992</v>
      </c>
      <c r="B64" s="41" t="n">
        <v>3598991</v>
      </c>
      <c r="C64" s="35" t="n">
        <v>115995140</v>
      </c>
      <c r="D64" s="35" t="n">
        <v>600823682.040134</v>
      </c>
      <c r="E64" s="37" t="n">
        <f aca="false">D64/C64</f>
        <v>5.17973151323524</v>
      </c>
      <c r="F64" s="20"/>
    </row>
    <row r="65" s="36" customFormat="true" ht="12" hidden="false" customHeight="false" outlineLevel="0" collapsed="false">
      <c r="A65" s="33" t="n">
        <v>1993</v>
      </c>
      <c r="B65" s="41" t="n">
        <v>3717492</v>
      </c>
      <c r="C65" s="35" t="n">
        <v>132723710</v>
      </c>
      <c r="D65" s="35" t="n">
        <v>688920310.32522</v>
      </c>
      <c r="E65" s="37" t="n">
        <f aca="false">D65/C65</f>
        <v>5.190634818189</v>
      </c>
      <c r="F65" s="20"/>
    </row>
    <row r="66" s="36" customFormat="true" ht="12" hidden="false" customHeight="false" outlineLevel="0" collapsed="false">
      <c r="A66" s="33" t="n">
        <v>1994</v>
      </c>
      <c r="B66" s="41" t="n">
        <v>3778609</v>
      </c>
      <c r="C66" s="35" t="n">
        <v>124418791</v>
      </c>
      <c r="D66" s="35" t="n">
        <v>653519170.921265</v>
      </c>
      <c r="E66" s="37" t="n">
        <f aca="false">D66/C66</f>
        <v>5.25257612349942</v>
      </c>
      <c r="F66" s="20"/>
    </row>
    <row r="67" s="36" customFormat="true" ht="12" hidden="false" customHeight="false" outlineLevel="0" collapsed="false">
      <c r="A67" s="33" t="n">
        <v>1995</v>
      </c>
      <c r="B67" s="41" t="n">
        <v>3909472</v>
      </c>
      <c r="C67" s="35" t="n">
        <v>130235477</v>
      </c>
      <c r="D67" s="35" t="n">
        <v>690126525.061856</v>
      </c>
      <c r="E67" s="37" t="n">
        <f aca="false">D67/C67</f>
        <v>5.29906705115271</v>
      </c>
      <c r="F67" s="20"/>
    </row>
    <row r="68" s="36" customFormat="true" ht="12" hidden="false" customHeight="false" outlineLevel="0" collapsed="false">
      <c r="A68" s="33" t="n">
        <v>1996</v>
      </c>
      <c r="B68" s="41" t="n">
        <v>4211181</v>
      </c>
      <c r="C68" s="35" t="n">
        <v>136740585</v>
      </c>
      <c r="D68" s="35" t="n">
        <v>725978370.685883</v>
      </c>
      <c r="E68" s="37" t="n">
        <f aca="false">D68/C68</f>
        <v>5.30916531244826</v>
      </c>
      <c r="F68" s="20"/>
    </row>
    <row r="69" s="36" customFormat="true" ht="12" hidden="false" customHeight="false" outlineLevel="0" collapsed="false">
      <c r="A69" s="33" t="n">
        <v>1997</v>
      </c>
      <c r="B69" s="41" t="n">
        <v>4493416</v>
      </c>
      <c r="C69" s="35" t="n">
        <v>149259034</v>
      </c>
      <c r="D69" s="35" t="n">
        <v>790171071.23</v>
      </c>
      <c r="E69" s="37" t="n">
        <f aca="false">D69/C69</f>
        <v>5.29395809455661</v>
      </c>
      <c r="F69" s="20"/>
    </row>
    <row r="70" s="36" customFormat="true" ht="12" hidden="false" customHeight="false" outlineLevel="0" collapsed="false">
      <c r="A70" s="33" t="n">
        <v>1998</v>
      </c>
      <c r="B70" s="41" t="n">
        <v>4627574.4</v>
      </c>
      <c r="C70" s="35" t="n">
        <v>170602623.91</v>
      </c>
      <c r="D70" s="35" t="n">
        <v>917026015.22</v>
      </c>
      <c r="E70" s="37" t="n">
        <f aca="false">D70/C70</f>
        <v>5.37521636070363</v>
      </c>
      <c r="F70" s="20"/>
    </row>
    <row r="71" s="36" customFormat="true" ht="12" hidden="false" customHeight="false" outlineLevel="0" collapsed="false">
      <c r="A71" s="33" t="n">
        <v>1999</v>
      </c>
      <c r="B71" s="41" t="n">
        <v>4998995</v>
      </c>
      <c r="C71" s="35" t="n">
        <v>153608169</v>
      </c>
      <c r="D71" s="35" t="n">
        <v>823965938.76</v>
      </c>
      <c r="E71" s="37" t="n">
        <f aca="false">D71/C71</f>
        <v>5.36407629961399</v>
      </c>
      <c r="F71" s="20"/>
    </row>
    <row r="72" s="36" customFormat="true" ht="12" hidden="false" customHeight="false" outlineLevel="0" collapsed="false">
      <c r="A72" s="33" t="n">
        <v>2000</v>
      </c>
      <c r="B72" s="41" t="n">
        <v>5250167</v>
      </c>
      <c r="C72" s="35" t="n">
        <v>165757514</v>
      </c>
      <c r="D72" s="35" t="n">
        <v>893951145.39</v>
      </c>
      <c r="E72" s="37" t="n">
        <f aca="false">D72/C72</f>
        <v>5.39312592121767</v>
      </c>
      <c r="F72" s="20"/>
    </row>
    <row r="73" customFormat="false" ht="12" hidden="false" customHeight="false" outlineLevel="0" collapsed="false">
      <c r="A73" s="33" t="n">
        <v>2001</v>
      </c>
      <c r="B73" s="41" t="n">
        <v>5533721</v>
      </c>
      <c r="C73" s="35" t="n">
        <v>187454333</v>
      </c>
      <c r="D73" s="35" t="n">
        <v>1021007439.49</v>
      </c>
      <c r="E73" s="37" t="n">
        <f aca="false">D73/C73</f>
        <v>5.44669959424197</v>
      </c>
    </row>
    <row r="74" customFormat="false" ht="12" hidden="false" customHeight="false" outlineLevel="0" collapsed="false">
      <c r="A74" s="33" t="n">
        <v>2002</v>
      </c>
      <c r="B74" s="41" t="n">
        <v>5624245</v>
      </c>
      <c r="C74" s="35" t="n">
        <v>184409642</v>
      </c>
      <c r="D74" s="35" t="n">
        <v>1030008866.45</v>
      </c>
      <c r="E74" s="37" t="n">
        <f aca="false">D74/C74</f>
        <v>5.58543932561834</v>
      </c>
    </row>
    <row r="75" customFormat="false" ht="12" hidden="false" customHeight="false" outlineLevel="0" collapsed="false">
      <c r="A75" s="33" t="n">
        <v>2003</v>
      </c>
      <c r="B75" s="41" t="n">
        <v>5773515</v>
      </c>
      <c r="C75" s="35" t="n">
        <v>173457270.02</v>
      </c>
      <c r="D75" s="35" t="n">
        <v>996106316.67</v>
      </c>
      <c r="E75" s="37" t="n">
        <f aca="false">D75/C75</f>
        <v>5.74266109777438</v>
      </c>
    </row>
    <row r="76" customFormat="false" ht="12" hidden="false" customHeight="false" outlineLevel="0" collapsed="false">
      <c r="A76" s="33" t="n">
        <v>2004</v>
      </c>
      <c r="B76" s="41" t="n">
        <v>6054415</v>
      </c>
      <c r="C76" s="35" t="n">
        <v>195845314</v>
      </c>
      <c r="D76" s="35" t="n">
        <v>1139839552.41</v>
      </c>
      <c r="E76" s="37" t="n">
        <f aca="false">D76/C76</f>
        <v>5.82010122749222</v>
      </c>
    </row>
    <row r="77" customFormat="false" ht="12" hidden="false" customHeight="false" outlineLevel="0" collapsed="false">
      <c r="A77" s="33" t="n">
        <v>2005</v>
      </c>
      <c r="B77" s="41" t="n">
        <v>6087838</v>
      </c>
      <c r="C77" s="42" t="n">
        <v>175630961</v>
      </c>
      <c r="D77" s="42" t="n">
        <v>1031801871.06</v>
      </c>
      <c r="E77" s="37" t="n">
        <f aca="false">D77/C77</f>
        <v>5.87482904600175</v>
      </c>
    </row>
    <row r="78" customFormat="false" ht="12" hidden="false" customHeight="false" outlineLevel="0" collapsed="false">
      <c r="A78" s="33" t="n">
        <v>2006</v>
      </c>
      <c r="B78" s="43" t="n">
        <v>6239679</v>
      </c>
      <c r="C78" s="42" t="n">
        <v>188761628</v>
      </c>
      <c r="D78" s="42" t="n">
        <v>1120649313.25</v>
      </c>
      <c r="E78" s="37" t="n">
        <f aca="false">D78/C78</f>
        <v>5.9368491632738</v>
      </c>
    </row>
    <row r="79" customFormat="false" ht="12" hidden="false" customHeight="false" outlineLevel="0" collapsed="false">
      <c r="A79" s="33" t="n">
        <v>2007</v>
      </c>
      <c r="B79" s="41" t="n">
        <v>6295918</v>
      </c>
      <c r="C79" s="42" t="n">
        <v>178484148</v>
      </c>
      <c r="D79" s="42" t="n">
        <v>1061869248.53</v>
      </c>
      <c r="E79" s="37" t="n">
        <f aca="false">D79/C79</f>
        <v>5.94937567525605</v>
      </c>
    </row>
    <row r="80" customFormat="false" ht="12" hidden="false" customHeight="false" outlineLevel="0" collapsed="false">
      <c r="A80" s="33" t="n">
        <v>2008</v>
      </c>
      <c r="B80" s="41" t="n">
        <v>6581681</v>
      </c>
      <c r="C80" s="42" t="n">
        <v>190308480</v>
      </c>
      <c r="D80" s="42" t="n">
        <v>1142893230.6</v>
      </c>
      <c r="E80" s="37" t="n">
        <f aca="false">D80/C80</f>
        <v>6.00547716318264</v>
      </c>
    </row>
    <row r="81" s="46" customFormat="true" ht="12" hidden="false" customHeight="false" outlineLevel="0" collapsed="false">
      <c r="A81" s="44" t="n">
        <v>2009</v>
      </c>
      <c r="B81" s="45" t="n">
        <v>6708539</v>
      </c>
      <c r="C81" s="42" t="n">
        <v>201623828</v>
      </c>
      <c r="D81" s="42" t="n">
        <v>1237235680.22</v>
      </c>
      <c r="E81" s="37" t="n">
        <f aca="false">D81/C81</f>
        <v>6.13635646387986</v>
      </c>
    </row>
    <row r="82" s="46" customFormat="true" ht="12" hidden="false" customHeight="false" outlineLevel="0" collapsed="false">
      <c r="A82" s="44" t="n">
        <v>2010</v>
      </c>
      <c r="B82" s="45" t="n">
        <v>6844814</v>
      </c>
      <c r="C82" s="42" t="n">
        <v>207101105</v>
      </c>
      <c r="D82" s="42" t="n">
        <v>1309943916.38</v>
      </c>
      <c r="E82" s="37" t="n">
        <f aca="false">D82/C82</f>
        <v>6.32514209125055</v>
      </c>
    </row>
    <row r="83" s="46" customFormat="true" ht="12" hidden="false" customHeight="false" outlineLevel="0" collapsed="false">
      <c r="A83" s="44" t="n">
        <v>2011</v>
      </c>
      <c r="B83" s="45" t="n">
        <v>7044485</v>
      </c>
      <c r="C83" s="42" t="n">
        <v>217199035</v>
      </c>
      <c r="D83" s="42" t="n">
        <v>1374735611.39</v>
      </c>
      <c r="E83" s="37" t="n">
        <f aca="false">D83/C83</f>
        <v>6.32938176447239</v>
      </c>
    </row>
    <row r="84" s="46" customFormat="true" ht="12" hidden="false" customHeight="false" outlineLevel="0" collapsed="false">
      <c r="A84" s="44" t="n">
        <v>2012</v>
      </c>
      <c r="B84" s="45" t="n">
        <v>7151596</v>
      </c>
      <c r="C84" s="42" t="n">
        <v>203584018</v>
      </c>
      <c r="D84" s="42" t="n">
        <v>1306478863.46</v>
      </c>
      <c r="E84" s="37" t="n">
        <f aca="false">D84/C84</f>
        <v>6.41739403856348</v>
      </c>
    </row>
    <row r="85" s="46" customFormat="true" ht="12" hidden="false" customHeight="false" outlineLevel="0" collapsed="false">
      <c r="A85" s="44" t="n">
        <v>2013</v>
      </c>
      <c r="B85" s="45" t="n">
        <v>7268673</v>
      </c>
      <c r="C85" s="42" t="n">
        <v>193740613</v>
      </c>
      <c r="D85" s="42" t="n">
        <v>1250873538.97</v>
      </c>
      <c r="E85" s="37" t="n">
        <f aca="false">D85/C85</f>
        <v>6.45643429945171</v>
      </c>
    </row>
    <row r="86" customFormat="false" ht="12" hidden="false" customHeight="false" outlineLevel="0" collapsed="false">
      <c r="A86" s="44" t="n">
        <v>2014</v>
      </c>
      <c r="B86" s="45" t="n">
        <v>7581492</v>
      </c>
      <c r="C86" s="42" t="n">
        <v>209078807</v>
      </c>
      <c r="D86" s="42" t="n">
        <v>1333309409</v>
      </c>
      <c r="E86" s="37" t="n">
        <f aca="false">D86/C86</f>
        <v>6.37706627530164</v>
      </c>
    </row>
    <row r="87" customFormat="false" ht="12" hidden="false" customHeight="false" outlineLevel="0" collapsed="false">
      <c r="A87" s="44" t="n">
        <v>2015</v>
      </c>
      <c r="B87" s="45" t="n">
        <v>7780824</v>
      </c>
      <c r="C87" s="42" t="n">
        <v>205358718</v>
      </c>
      <c r="D87" s="42" t="n">
        <v>1331651208.12</v>
      </c>
      <c r="E87" s="37" t="n">
        <f aca="false">D87/C87</f>
        <v>6.4845126668545</v>
      </c>
    </row>
    <row r="88" customFormat="false" ht="12" hidden="false" customHeight="false" outlineLevel="0" collapsed="false">
      <c r="A88" s="44" t="n">
        <v>2016</v>
      </c>
      <c r="B88" s="45" t="n">
        <v>8017521</v>
      </c>
      <c r="C88" s="42" t="n">
        <v>213204569</v>
      </c>
      <c r="D88" s="42" t="n">
        <v>1388446936.43</v>
      </c>
      <c r="E88" s="37" t="n">
        <f aca="false">D88/C88</f>
        <v>6.51227571220577</v>
      </c>
    </row>
    <row r="89" customFormat="false" ht="12" hidden="false" customHeight="false" outlineLevel="0" collapsed="false">
      <c r="A89" s="44" t="n">
        <v>2017</v>
      </c>
      <c r="B89" s="45" t="n">
        <v>8166439</v>
      </c>
      <c r="C89" s="42" t="n">
        <v>209413118</v>
      </c>
      <c r="D89" s="42" t="n">
        <v>1380599273.1</v>
      </c>
      <c r="E89" s="37" t="n">
        <f aca="false">D89/C89</f>
        <v>6.59270673339576</v>
      </c>
    </row>
    <row r="90" customFormat="false" ht="12" hidden="false" customHeight="false" outlineLevel="0" collapsed="false">
      <c r="A90" s="44" t="n">
        <v>2018</v>
      </c>
      <c r="B90" s="45" t="n">
        <v>8453378</v>
      </c>
      <c r="C90" s="42" t="n">
        <v>201212929</v>
      </c>
      <c r="D90" s="42" t="n">
        <v>1336891139.92</v>
      </c>
      <c r="E90" s="37" t="n">
        <f aca="false">D90/C90</f>
        <v>6.64416122047505</v>
      </c>
    </row>
    <row r="91" customFormat="false" ht="12" hidden="false" customHeight="false" outlineLevel="0" collapsed="false">
      <c r="A91" s="44" t="n">
        <v>2019</v>
      </c>
      <c r="B91" s="45" t="n">
        <v>8572476</v>
      </c>
      <c r="C91" s="42" t="n">
        <v>213223643</v>
      </c>
      <c r="D91" s="42" t="n">
        <v>1448657603.91</v>
      </c>
      <c r="E91" s="37" t="n">
        <f aca="false">D91/C91</f>
        <v>6.79407585166341</v>
      </c>
    </row>
    <row r="92" customFormat="false" ht="12" hidden="false" customHeight="false" outlineLevel="0" collapsed="false">
      <c r="A92" s="44" t="n">
        <v>2020</v>
      </c>
      <c r="B92" s="45" t="n">
        <v>4230255</v>
      </c>
      <c r="C92" s="42" t="n">
        <v>65263712</v>
      </c>
      <c r="D92" s="42" t="n">
        <v>432778240.36</v>
      </c>
      <c r="E92" s="37" t="n">
        <f aca="false">D92/C92</f>
        <v>6.63122318816313</v>
      </c>
    </row>
    <row r="93" customFormat="false" ht="12" hidden="false" customHeight="false" outlineLevel="0" collapsed="false">
      <c r="A93" s="44" t="n">
        <v>2021</v>
      </c>
      <c r="B93" s="45" t="n">
        <v>5043032</v>
      </c>
      <c r="C93" s="42" t="n">
        <v>95511945</v>
      </c>
      <c r="D93" s="42" t="n">
        <v>672659809.98</v>
      </c>
      <c r="E93" s="37" t="n">
        <f aca="false">D93/C93</f>
        <v>7.04267733192953</v>
      </c>
    </row>
    <row r="94" customFormat="false" ht="12" hidden="false" customHeight="false" outlineLevel="0" collapsed="false">
      <c r="A94" s="44" t="n">
        <v>2022</v>
      </c>
      <c r="B94" s="45" t="n">
        <v>8404106</v>
      </c>
      <c r="C94" s="42" t="n">
        <v>152085171</v>
      </c>
      <c r="D94" s="42" t="n">
        <v>1094793736.29</v>
      </c>
      <c r="E94" s="37" t="n">
        <f aca="false">D94/C94</f>
        <v>7.19855676323631</v>
      </c>
    </row>
    <row r="95" customFormat="false" ht="12" hidden="false" customHeight="false" outlineLevel="0" collapsed="false">
      <c r="A95" s="44" t="n">
        <v>2023</v>
      </c>
      <c r="B95" s="45" t="n">
        <v>8335156</v>
      </c>
      <c r="C95" s="42" t="n">
        <v>180390680</v>
      </c>
      <c r="D95" s="42" t="n">
        <v>1333851058.9</v>
      </c>
      <c r="E95" s="37" t="n">
        <f aca="false">D95/C95</f>
        <v>7.39423488452951</v>
      </c>
    </row>
  </sheetData>
  <hyperlinks>
    <hyperlink ref="A2" location="Sommaire!A1" display="Retour au menu &quot;Fréquentation et films dans les salles de cinéma&quot;"/>
  </hyperlinks>
  <printOptions headings="false" gridLines="false" gridLinesSet="true" horizontalCentered="false" verticalCentered="false"/>
  <pageMargins left="0.590277777777778" right="0.590277777777778" top="0.590277777777778" bottom="0.59027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&amp;RFréquentation et films dans les salles de cinéma</oddFooter>
  </headerFooter>
  <rowBreaks count="1" manualBreakCount="1">
    <brk id="50"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 zeroHeight="false" outlineLevelRow="0" outlineLevelCol="0"/>
  <cols>
    <col collapsed="false" customWidth="true" hidden="false" outlineLevel="0" max="1" min="1" style="47" width="14.14"/>
    <col collapsed="false" customWidth="true" hidden="false" outlineLevel="0" max="3" min="2" style="47" width="9"/>
    <col collapsed="false" customWidth="true" hidden="false" outlineLevel="0" max="4" min="4" style="48" width="12"/>
    <col collapsed="false" customWidth="true" hidden="false" outlineLevel="0" max="5" min="5" style="48" width="12.43"/>
    <col collapsed="false" customWidth="true" hidden="false" outlineLevel="0" max="6" min="6" style="49" width="7.14"/>
    <col collapsed="false" customWidth="true" hidden="false" outlineLevel="0" max="7" min="7" style="47" width="9.14"/>
    <col collapsed="false" customWidth="true" hidden="false" outlineLevel="0" max="8" min="8" style="47" width="2"/>
    <col collapsed="false" customWidth="true" hidden="false" outlineLevel="0" max="9" min="9" style="47" width="8.71"/>
    <col collapsed="false" customWidth="false" hidden="false" outlineLevel="0" max="242" min="10" style="47" width="11.43"/>
    <col collapsed="false" customWidth="true" hidden="false" outlineLevel="0" max="243" min="243" style="47" width="14.14"/>
    <col collapsed="false" customWidth="true" hidden="false" outlineLevel="0" max="244" min="244" style="47" width="13.71"/>
    <col collapsed="false" customWidth="true" hidden="false" outlineLevel="0" max="245" min="245" style="47" width="7.71"/>
    <col collapsed="false" customWidth="true" hidden="false" outlineLevel="0" max="247" min="246" style="47" width="11.71"/>
    <col collapsed="false" customWidth="true" hidden="false" outlineLevel="0" max="248" min="248" style="47" width="8.71"/>
    <col collapsed="false" customWidth="true" hidden="false" outlineLevel="0" max="249" min="249" style="47" width="7.71"/>
    <col collapsed="false" customWidth="false" hidden="false" outlineLevel="0" max="498" min="250" style="47" width="11.43"/>
    <col collapsed="false" customWidth="true" hidden="false" outlineLevel="0" max="499" min="499" style="47" width="14.14"/>
    <col collapsed="false" customWidth="true" hidden="false" outlineLevel="0" max="500" min="500" style="47" width="13.71"/>
    <col collapsed="false" customWidth="true" hidden="false" outlineLevel="0" max="501" min="501" style="47" width="7.71"/>
    <col collapsed="false" customWidth="true" hidden="false" outlineLevel="0" max="503" min="502" style="47" width="11.71"/>
    <col collapsed="false" customWidth="true" hidden="false" outlineLevel="0" max="504" min="504" style="47" width="8.71"/>
    <col collapsed="false" customWidth="true" hidden="false" outlineLevel="0" max="505" min="505" style="47" width="7.71"/>
    <col collapsed="false" customWidth="false" hidden="false" outlineLevel="0" max="754" min="506" style="47" width="11.43"/>
    <col collapsed="false" customWidth="true" hidden="false" outlineLevel="0" max="755" min="755" style="47" width="14.14"/>
    <col collapsed="false" customWidth="true" hidden="false" outlineLevel="0" max="756" min="756" style="47" width="13.71"/>
    <col collapsed="false" customWidth="true" hidden="false" outlineLevel="0" max="757" min="757" style="47" width="7.71"/>
    <col collapsed="false" customWidth="true" hidden="false" outlineLevel="0" max="759" min="758" style="47" width="11.71"/>
    <col collapsed="false" customWidth="true" hidden="false" outlineLevel="0" max="760" min="760" style="47" width="8.71"/>
    <col collapsed="false" customWidth="true" hidden="false" outlineLevel="0" max="761" min="761" style="47" width="7.71"/>
    <col collapsed="false" customWidth="false" hidden="false" outlineLevel="0" max="1010" min="762" style="47" width="11.43"/>
    <col collapsed="false" customWidth="true" hidden="false" outlineLevel="0" max="1011" min="1011" style="47" width="14.14"/>
    <col collapsed="false" customWidth="true" hidden="false" outlineLevel="0" max="1012" min="1012" style="47" width="13.71"/>
    <col collapsed="false" customWidth="true" hidden="false" outlineLevel="0" max="1013" min="1013" style="47" width="7.71"/>
    <col collapsed="false" customWidth="true" hidden="false" outlineLevel="0" max="1015" min="1014" style="47" width="11.71"/>
    <col collapsed="false" customWidth="true" hidden="false" outlineLevel="0" max="1016" min="1016" style="47" width="8.71"/>
    <col collapsed="false" customWidth="true" hidden="false" outlineLevel="0" max="1017" min="1017" style="47" width="7.71"/>
    <col collapsed="false" customWidth="false" hidden="false" outlineLevel="0" max="1266" min="1018" style="47" width="11.43"/>
    <col collapsed="false" customWidth="true" hidden="false" outlineLevel="0" max="1267" min="1267" style="47" width="14.14"/>
    <col collapsed="false" customWidth="true" hidden="false" outlineLevel="0" max="1268" min="1268" style="47" width="13.71"/>
    <col collapsed="false" customWidth="true" hidden="false" outlineLevel="0" max="1269" min="1269" style="47" width="7.71"/>
    <col collapsed="false" customWidth="true" hidden="false" outlineLevel="0" max="1271" min="1270" style="47" width="11.71"/>
    <col collapsed="false" customWidth="true" hidden="false" outlineLevel="0" max="1272" min="1272" style="47" width="8.71"/>
    <col collapsed="false" customWidth="true" hidden="false" outlineLevel="0" max="1273" min="1273" style="47" width="7.71"/>
    <col collapsed="false" customWidth="false" hidden="false" outlineLevel="0" max="1522" min="1274" style="47" width="11.43"/>
    <col collapsed="false" customWidth="true" hidden="false" outlineLevel="0" max="1523" min="1523" style="47" width="14.14"/>
    <col collapsed="false" customWidth="true" hidden="false" outlineLevel="0" max="1524" min="1524" style="47" width="13.71"/>
    <col collapsed="false" customWidth="true" hidden="false" outlineLevel="0" max="1525" min="1525" style="47" width="7.71"/>
    <col collapsed="false" customWidth="true" hidden="false" outlineLevel="0" max="1527" min="1526" style="47" width="11.71"/>
    <col collapsed="false" customWidth="true" hidden="false" outlineLevel="0" max="1528" min="1528" style="47" width="8.71"/>
    <col collapsed="false" customWidth="true" hidden="false" outlineLevel="0" max="1529" min="1529" style="47" width="7.71"/>
    <col collapsed="false" customWidth="false" hidden="false" outlineLevel="0" max="1778" min="1530" style="47" width="11.43"/>
    <col collapsed="false" customWidth="true" hidden="false" outlineLevel="0" max="1779" min="1779" style="47" width="14.14"/>
    <col collapsed="false" customWidth="true" hidden="false" outlineLevel="0" max="1780" min="1780" style="47" width="13.71"/>
    <col collapsed="false" customWidth="true" hidden="false" outlineLevel="0" max="1781" min="1781" style="47" width="7.71"/>
    <col collapsed="false" customWidth="true" hidden="false" outlineLevel="0" max="1783" min="1782" style="47" width="11.71"/>
    <col collapsed="false" customWidth="true" hidden="false" outlineLevel="0" max="1784" min="1784" style="47" width="8.71"/>
    <col collapsed="false" customWidth="true" hidden="false" outlineLevel="0" max="1785" min="1785" style="47" width="7.71"/>
    <col collapsed="false" customWidth="false" hidden="false" outlineLevel="0" max="2034" min="1786" style="47" width="11.43"/>
    <col collapsed="false" customWidth="true" hidden="false" outlineLevel="0" max="2035" min="2035" style="47" width="14.14"/>
    <col collapsed="false" customWidth="true" hidden="false" outlineLevel="0" max="2036" min="2036" style="47" width="13.71"/>
    <col collapsed="false" customWidth="true" hidden="false" outlineLevel="0" max="2037" min="2037" style="47" width="7.71"/>
    <col collapsed="false" customWidth="true" hidden="false" outlineLevel="0" max="2039" min="2038" style="47" width="11.71"/>
    <col collapsed="false" customWidth="true" hidden="false" outlineLevel="0" max="2040" min="2040" style="47" width="8.71"/>
    <col collapsed="false" customWidth="true" hidden="false" outlineLevel="0" max="2041" min="2041" style="47" width="7.71"/>
    <col collapsed="false" customWidth="false" hidden="false" outlineLevel="0" max="2290" min="2042" style="47" width="11.43"/>
    <col collapsed="false" customWidth="true" hidden="false" outlineLevel="0" max="2291" min="2291" style="47" width="14.14"/>
    <col collapsed="false" customWidth="true" hidden="false" outlineLevel="0" max="2292" min="2292" style="47" width="13.71"/>
    <col collapsed="false" customWidth="true" hidden="false" outlineLevel="0" max="2293" min="2293" style="47" width="7.71"/>
    <col collapsed="false" customWidth="true" hidden="false" outlineLevel="0" max="2295" min="2294" style="47" width="11.71"/>
    <col collapsed="false" customWidth="true" hidden="false" outlineLevel="0" max="2296" min="2296" style="47" width="8.71"/>
    <col collapsed="false" customWidth="true" hidden="false" outlineLevel="0" max="2297" min="2297" style="47" width="7.71"/>
    <col collapsed="false" customWidth="false" hidden="false" outlineLevel="0" max="2546" min="2298" style="47" width="11.43"/>
    <col collapsed="false" customWidth="true" hidden="false" outlineLevel="0" max="2547" min="2547" style="47" width="14.14"/>
    <col collapsed="false" customWidth="true" hidden="false" outlineLevel="0" max="2548" min="2548" style="47" width="13.71"/>
    <col collapsed="false" customWidth="true" hidden="false" outlineLevel="0" max="2549" min="2549" style="47" width="7.71"/>
    <col collapsed="false" customWidth="true" hidden="false" outlineLevel="0" max="2551" min="2550" style="47" width="11.71"/>
    <col collapsed="false" customWidth="true" hidden="false" outlineLevel="0" max="2552" min="2552" style="47" width="8.71"/>
    <col collapsed="false" customWidth="true" hidden="false" outlineLevel="0" max="2553" min="2553" style="47" width="7.71"/>
    <col collapsed="false" customWidth="false" hidden="false" outlineLevel="0" max="2802" min="2554" style="47" width="11.43"/>
    <col collapsed="false" customWidth="true" hidden="false" outlineLevel="0" max="2803" min="2803" style="47" width="14.14"/>
    <col collapsed="false" customWidth="true" hidden="false" outlineLevel="0" max="2804" min="2804" style="47" width="13.71"/>
    <col collapsed="false" customWidth="true" hidden="false" outlineLevel="0" max="2805" min="2805" style="47" width="7.71"/>
    <col collapsed="false" customWidth="true" hidden="false" outlineLevel="0" max="2807" min="2806" style="47" width="11.71"/>
    <col collapsed="false" customWidth="true" hidden="false" outlineLevel="0" max="2808" min="2808" style="47" width="8.71"/>
    <col collapsed="false" customWidth="true" hidden="false" outlineLevel="0" max="2809" min="2809" style="47" width="7.71"/>
    <col collapsed="false" customWidth="false" hidden="false" outlineLevel="0" max="3058" min="2810" style="47" width="11.43"/>
    <col collapsed="false" customWidth="true" hidden="false" outlineLevel="0" max="3059" min="3059" style="47" width="14.14"/>
    <col collapsed="false" customWidth="true" hidden="false" outlineLevel="0" max="3060" min="3060" style="47" width="13.71"/>
    <col collapsed="false" customWidth="true" hidden="false" outlineLevel="0" max="3061" min="3061" style="47" width="7.71"/>
    <col collapsed="false" customWidth="true" hidden="false" outlineLevel="0" max="3063" min="3062" style="47" width="11.71"/>
    <col collapsed="false" customWidth="true" hidden="false" outlineLevel="0" max="3064" min="3064" style="47" width="8.71"/>
    <col collapsed="false" customWidth="true" hidden="false" outlineLevel="0" max="3065" min="3065" style="47" width="7.71"/>
    <col collapsed="false" customWidth="false" hidden="false" outlineLevel="0" max="3314" min="3066" style="47" width="11.43"/>
    <col collapsed="false" customWidth="true" hidden="false" outlineLevel="0" max="3315" min="3315" style="47" width="14.14"/>
    <col collapsed="false" customWidth="true" hidden="false" outlineLevel="0" max="3316" min="3316" style="47" width="13.71"/>
    <col collapsed="false" customWidth="true" hidden="false" outlineLevel="0" max="3317" min="3317" style="47" width="7.71"/>
    <col collapsed="false" customWidth="true" hidden="false" outlineLevel="0" max="3319" min="3318" style="47" width="11.71"/>
    <col collapsed="false" customWidth="true" hidden="false" outlineLevel="0" max="3320" min="3320" style="47" width="8.71"/>
    <col collapsed="false" customWidth="true" hidden="false" outlineLevel="0" max="3321" min="3321" style="47" width="7.71"/>
    <col collapsed="false" customWidth="false" hidden="false" outlineLevel="0" max="3570" min="3322" style="47" width="11.43"/>
    <col collapsed="false" customWidth="true" hidden="false" outlineLevel="0" max="3571" min="3571" style="47" width="14.14"/>
    <col collapsed="false" customWidth="true" hidden="false" outlineLevel="0" max="3572" min="3572" style="47" width="13.71"/>
    <col collapsed="false" customWidth="true" hidden="false" outlineLevel="0" max="3573" min="3573" style="47" width="7.71"/>
    <col collapsed="false" customWidth="true" hidden="false" outlineLevel="0" max="3575" min="3574" style="47" width="11.71"/>
    <col collapsed="false" customWidth="true" hidden="false" outlineLevel="0" max="3576" min="3576" style="47" width="8.71"/>
    <col collapsed="false" customWidth="true" hidden="false" outlineLevel="0" max="3577" min="3577" style="47" width="7.71"/>
    <col collapsed="false" customWidth="false" hidden="false" outlineLevel="0" max="3826" min="3578" style="47" width="11.43"/>
    <col collapsed="false" customWidth="true" hidden="false" outlineLevel="0" max="3827" min="3827" style="47" width="14.14"/>
    <col collapsed="false" customWidth="true" hidden="false" outlineLevel="0" max="3828" min="3828" style="47" width="13.71"/>
    <col collapsed="false" customWidth="true" hidden="false" outlineLevel="0" max="3829" min="3829" style="47" width="7.71"/>
    <col collapsed="false" customWidth="true" hidden="false" outlineLevel="0" max="3831" min="3830" style="47" width="11.71"/>
    <col collapsed="false" customWidth="true" hidden="false" outlineLevel="0" max="3832" min="3832" style="47" width="8.71"/>
    <col collapsed="false" customWidth="true" hidden="false" outlineLevel="0" max="3833" min="3833" style="47" width="7.71"/>
    <col collapsed="false" customWidth="false" hidden="false" outlineLevel="0" max="4082" min="3834" style="47" width="11.43"/>
    <col collapsed="false" customWidth="true" hidden="false" outlineLevel="0" max="4083" min="4083" style="47" width="14.14"/>
    <col collapsed="false" customWidth="true" hidden="false" outlineLevel="0" max="4084" min="4084" style="47" width="13.71"/>
    <col collapsed="false" customWidth="true" hidden="false" outlineLevel="0" max="4085" min="4085" style="47" width="7.71"/>
    <col collapsed="false" customWidth="true" hidden="false" outlineLevel="0" max="4087" min="4086" style="47" width="11.71"/>
    <col collapsed="false" customWidth="true" hidden="false" outlineLevel="0" max="4088" min="4088" style="47" width="8.71"/>
    <col collapsed="false" customWidth="true" hidden="false" outlineLevel="0" max="4089" min="4089" style="47" width="7.71"/>
    <col collapsed="false" customWidth="false" hidden="false" outlineLevel="0" max="4338" min="4090" style="47" width="11.43"/>
    <col collapsed="false" customWidth="true" hidden="false" outlineLevel="0" max="4339" min="4339" style="47" width="14.14"/>
    <col collapsed="false" customWidth="true" hidden="false" outlineLevel="0" max="4340" min="4340" style="47" width="13.71"/>
    <col collapsed="false" customWidth="true" hidden="false" outlineLevel="0" max="4341" min="4341" style="47" width="7.71"/>
    <col collapsed="false" customWidth="true" hidden="false" outlineLevel="0" max="4343" min="4342" style="47" width="11.71"/>
    <col collapsed="false" customWidth="true" hidden="false" outlineLevel="0" max="4344" min="4344" style="47" width="8.71"/>
    <col collapsed="false" customWidth="true" hidden="false" outlineLevel="0" max="4345" min="4345" style="47" width="7.71"/>
    <col collapsed="false" customWidth="false" hidden="false" outlineLevel="0" max="4594" min="4346" style="47" width="11.43"/>
    <col collapsed="false" customWidth="true" hidden="false" outlineLevel="0" max="4595" min="4595" style="47" width="14.14"/>
    <col collapsed="false" customWidth="true" hidden="false" outlineLevel="0" max="4596" min="4596" style="47" width="13.71"/>
    <col collapsed="false" customWidth="true" hidden="false" outlineLevel="0" max="4597" min="4597" style="47" width="7.71"/>
    <col collapsed="false" customWidth="true" hidden="false" outlineLevel="0" max="4599" min="4598" style="47" width="11.71"/>
    <col collapsed="false" customWidth="true" hidden="false" outlineLevel="0" max="4600" min="4600" style="47" width="8.71"/>
    <col collapsed="false" customWidth="true" hidden="false" outlineLevel="0" max="4601" min="4601" style="47" width="7.71"/>
    <col collapsed="false" customWidth="false" hidden="false" outlineLevel="0" max="4850" min="4602" style="47" width="11.43"/>
    <col collapsed="false" customWidth="true" hidden="false" outlineLevel="0" max="4851" min="4851" style="47" width="14.14"/>
    <col collapsed="false" customWidth="true" hidden="false" outlineLevel="0" max="4852" min="4852" style="47" width="13.71"/>
    <col collapsed="false" customWidth="true" hidden="false" outlineLevel="0" max="4853" min="4853" style="47" width="7.71"/>
    <col collapsed="false" customWidth="true" hidden="false" outlineLevel="0" max="4855" min="4854" style="47" width="11.71"/>
    <col collapsed="false" customWidth="true" hidden="false" outlineLevel="0" max="4856" min="4856" style="47" width="8.71"/>
    <col collapsed="false" customWidth="true" hidden="false" outlineLevel="0" max="4857" min="4857" style="47" width="7.71"/>
    <col collapsed="false" customWidth="false" hidden="false" outlineLevel="0" max="5106" min="4858" style="47" width="11.43"/>
    <col collapsed="false" customWidth="true" hidden="false" outlineLevel="0" max="5107" min="5107" style="47" width="14.14"/>
    <col collapsed="false" customWidth="true" hidden="false" outlineLevel="0" max="5108" min="5108" style="47" width="13.71"/>
    <col collapsed="false" customWidth="true" hidden="false" outlineLevel="0" max="5109" min="5109" style="47" width="7.71"/>
    <col collapsed="false" customWidth="true" hidden="false" outlineLevel="0" max="5111" min="5110" style="47" width="11.71"/>
    <col collapsed="false" customWidth="true" hidden="false" outlineLevel="0" max="5112" min="5112" style="47" width="8.71"/>
    <col collapsed="false" customWidth="true" hidden="false" outlineLevel="0" max="5113" min="5113" style="47" width="7.71"/>
    <col collapsed="false" customWidth="false" hidden="false" outlineLevel="0" max="5362" min="5114" style="47" width="11.43"/>
    <col collapsed="false" customWidth="true" hidden="false" outlineLevel="0" max="5363" min="5363" style="47" width="14.14"/>
    <col collapsed="false" customWidth="true" hidden="false" outlineLevel="0" max="5364" min="5364" style="47" width="13.71"/>
    <col collapsed="false" customWidth="true" hidden="false" outlineLevel="0" max="5365" min="5365" style="47" width="7.71"/>
    <col collapsed="false" customWidth="true" hidden="false" outlineLevel="0" max="5367" min="5366" style="47" width="11.71"/>
    <col collapsed="false" customWidth="true" hidden="false" outlineLevel="0" max="5368" min="5368" style="47" width="8.71"/>
    <col collapsed="false" customWidth="true" hidden="false" outlineLevel="0" max="5369" min="5369" style="47" width="7.71"/>
    <col collapsed="false" customWidth="false" hidden="false" outlineLevel="0" max="5618" min="5370" style="47" width="11.43"/>
    <col collapsed="false" customWidth="true" hidden="false" outlineLevel="0" max="5619" min="5619" style="47" width="14.14"/>
    <col collapsed="false" customWidth="true" hidden="false" outlineLevel="0" max="5620" min="5620" style="47" width="13.71"/>
    <col collapsed="false" customWidth="true" hidden="false" outlineLevel="0" max="5621" min="5621" style="47" width="7.71"/>
    <col collapsed="false" customWidth="true" hidden="false" outlineLevel="0" max="5623" min="5622" style="47" width="11.71"/>
    <col collapsed="false" customWidth="true" hidden="false" outlineLevel="0" max="5624" min="5624" style="47" width="8.71"/>
    <col collapsed="false" customWidth="true" hidden="false" outlineLevel="0" max="5625" min="5625" style="47" width="7.71"/>
    <col collapsed="false" customWidth="false" hidden="false" outlineLevel="0" max="5874" min="5626" style="47" width="11.43"/>
    <col collapsed="false" customWidth="true" hidden="false" outlineLevel="0" max="5875" min="5875" style="47" width="14.14"/>
    <col collapsed="false" customWidth="true" hidden="false" outlineLevel="0" max="5876" min="5876" style="47" width="13.71"/>
    <col collapsed="false" customWidth="true" hidden="false" outlineLevel="0" max="5877" min="5877" style="47" width="7.71"/>
    <col collapsed="false" customWidth="true" hidden="false" outlineLevel="0" max="5879" min="5878" style="47" width="11.71"/>
    <col collapsed="false" customWidth="true" hidden="false" outlineLevel="0" max="5880" min="5880" style="47" width="8.71"/>
    <col collapsed="false" customWidth="true" hidden="false" outlineLevel="0" max="5881" min="5881" style="47" width="7.71"/>
    <col collapsed="false" customWidth="false" hidden="false" outlineLevel="0" max="6130" min="5882" style="47" width="11.43"/>
    <col collapsed="false" customWidth="true" hidden="false" outlineLevel="0" max="6131" min="6131" style="47" width="14.14"/>
    <col collapsed="false" customWidth="true" hidden="false" outlineLevel="0" max="6132" min="6132" style="47" width="13.71"/>
    <col collapsed="false" customWidth="true" hidden="false" outlineLevel="0" max="6133" min="6133" style="47" width="7.71"/>
    <col collapsed="false" customWidth="true" hidden="false" outlineLevel="0" max="6135" min="6134" style="47" width="11.71"/>
    <col collapsed="false" customWidth="true" hidden="false" outlineLevel="0" max="6136" min="6136" style="47" width="8.71"/>
    <col collapsed="false" customWidth="true" hidden="false" outlineLevel="0" max="6137" min="6137" style="47" width="7.71"/>
    <col collapsed="false" customWidth="false" hidden="false" outlineLevel="0" max="6386" min="6138" style="47" width="11.43"/>
    <col collapsed="false" customWidth="true" hidden="false" outlineLevel="0" max="6387" min="6387" style="47" width="14.14"/>
    <col collapsed="false" customWidth="true" hidden="false" outlineLevel="0" max="6388" min="6388" style="47" width="13.71"/>
    <col collapsed="false" customWidth="true" hidden="false" outlineLevel="0" max="6389" min="6389" style="47" width="7.71"/>
    <col collapsed="false" customWidth="true" hidden="false" outlineLevel="0" max="6391" min="6390" style="47" width="11.71"/>
    <col collapsed="false" customWidth="true" hidden="false" outlineLevel="0" max="6392" min="6392" style="47" width="8.71"/>
    <col collapsed="false" customWidth="true" hidden="false" outlineLevel="0" max="6393" min="6393" style="47" width="7.71"/>
    <col collapsed="false" customWidth="false" hidden="false" outlineLevel="0" max="6642" min="6394" style="47" width="11.43"/>
    <col collapsed="false" customWidth="true" hidden="false" outlineLevel="0" max="6643" min="6643" style="47" width="14.14"/>
    <col collapsed="false" customWidth="true" hidden="false" outlineLevel="0" max="6644" min="6644" style="47" width="13.71"/>
    <col collapsed="false" customWidth="true" hidden="false" outlineLevel="0" max="6645" min="6645" style="47" width="7.71"/>
    <col collapsed="false" customWidth="true" hidden="false" outlineLevel="0" max="6647" min="6646" style="47" width="11.71"/>
    <col collapsed="false" customWidth="true" hidden="false" outlineLevel="0" max="6648" min="6648" style="47" width="8.71"/>
    <col collapsed="false" customWidth="true" hidden="false" outlineLevel="0" max="6649" min="6649" style="47" width="7.71"/>
    <col collapsed="false" customWidth="false" hidden="false" outlineLevel="0" max="6898" min="6650" style="47" width="11.43"/>
    <col collapsed="false" customWidth="true" hidden="false" outlineLevel="0" max="6899" min="6899" style="47" width="14.14"/>
    <col collapsed="false" customWidth="true" hidden="false" outlineLevel="0" max="6900" min="6900" style="47" width="13.71"/>
    <col collapsed="false" customWidth="true" hidden="false" outlineLevel="0" max="6901" min="6901" style="47" width="7.71"/>
    <col collapsed="false" customWidth="true" hidden="false" outlineLevel="0" max="6903" min="6902" style="47" width="11.71"/>
    <col collapsed="false" customWidth="true" hidden="false" outlineLevel="0" max="6904" min="6904" style="47" width="8.71"/>
    <col collapsed="false" customWidth="true" hidden="false" outlineLevel="0" max="6905" min="6905" style="47" width="7.71"/>
    <col collapsed="false" customWidth="false" hidden="false" outlineLevel="0" max="7154" min="6906" style="47" width="11.43"/>
    <col collapsed="false" customWidth="true" hidden="false" outlineLevel="0" max="7155" min="7155" style="47" width="14.14"/>
    <col collapsed="false" customWidth="true" hidden="false" outlineLevel="0" max="7156" min="7156" style="47" width="13.71"/>
    <col collapsed="false" customWidth="true" hidden="false" outlineLevel="0" max="7157" min="7157" style="47" width="7.71"/>
    <col collapsed="false" customWidth="true" hidden="false" outlineLevel="0" max="7159" min="7158" style="47" width="11.71"/>
    <col collapsed="false" customWidth="true" hidden="false" outlineLevel="0" max="7160" min="7160" style="47" width="8.71"/>
    <col collapsed="false" customWidth="true" hidden="false" outlineLevel="0" max="7161" min="7161" style="47" width="7.71"/>
    <col collapsed="false" customWidth="false" hidden="false" outlineLevel="0" max="7410" min="7162" style="47" width="11.43"/>
    <col collapsed="false" customWidth="true" hidden="false" outlineLevel="0" max="7411" min="7411" style="47" width="14.14"/>
    <col collapsed="false" customWidth="true" hidden="false" outlineLevel="0" max="7412" min="7412" style="47" width="13.71"/>
    <col collapsed="false" customWidth="true" hidden="false" outlineLevel="0" max="7413" min="7413" style="47" width="7.71"/>
    <col collapsed="false" customWidth="true" hidden="false" outlineLevel="0" max="7415" min="7414" style="47" width="11.71"/>
    <col collapsed="false" customWidth="true" hidden="false" outlineLevel="0" max="7416" min="7416" style="47" width="8.71"/>
    <col collapsed="false" customWidth="true" hidden="false" outlineLevel="0" max="7417" min="7417" style="47" width="7.71"/>
    <col collapsed="false" customWidth="false" hidden="false" outlineLevel="0" max="7666" min="7418" style="47" width="11.43"/>
    <col collapsed="false" customWidth="true" hidden="false" outlineLevel="0" max="7667" min="7667" style="47" width="14.14"/>
    <col collapsed="false" customWidth="true" hidden="false" outlineLevel="0" max="7668" min="7668" style="47" width="13.71"/>
    <col collapsed="false" customWidth="true" hidden="false" outlineLevel="0" max="7669" min="7669" style="47" width="7.71"/>
    <col collapsed="false" customWidth="true" hidden="false" outlineLevel="0" max="7671" min="7670" style="47" width="11.71"/>
    <col collapsed="false" customWidth="true" hidden="false" outlineLevel="0" max="7672" min="7672" style="47" width="8.71"/>
    <col collapsed="false" customWidth="true" hidden="false" outlineLevel="0" max="7673" min="7673" style="47" width="7.71"/>
    <col collapsed="false" customWidth="false" hidden="false" outlineLevel="0" max="7922" min="7674" style="47" width="11.43"/>
    <col collapsed="false" customWidth="true" hidden="false" outlineLevel="0" max="7923" min="7923" style="47" width="14.14"/>
    <col collapsed="false" customWidth="true" hidden="false" outlineLevel="0" max="7924" min="7924" style="47" width="13.71"/>
    <col collapsed="false" customWidth="true" hidden="false" outlineLevel="0" max="7925" min="7925" style="47" width="7.71"/>
    <col collapsed="false" customWidth="true" hidden="false" outlineLevel="0" max="7927" min="7926" style="47" width="11.71"/>
    <col collapsed="false" customWidth="true" hidden="false" outlineLevel="0" max="7928" min="7928" style="47" width="8.71"/>
    <col collapsed="false" customWidth="true" hidden="false" outlineLevel="0" max="7929" min="7929" style="47" width="7.71"/>
    <col collapsed="false" customWidth="false" hidden="false" outlineLevel="0" max="8178" min="7930" style="47" width="11.43"/>
    <col collapsed="false" customWidth="true" hidden="false" outlineLevel="0" max="8179" min="8179" style="47" width="14.14"/>
    <col collapsed="false" customWidth="true" hidden="false" outlineLevel="0" max="8180" min="8180" style="47" width="13.71"/>
    <col collapsed="false" customWidth="true" hidden="false" outlineLevel="0" max="8181" min="8181" style="47" width="7.71"/>
    <col collapsed="false" customWidth="true" hidden="false" outlineLevel="0" max="8183" min="8182" style="47" width="11.71"/>
    <col collapsed="false" customWidth="true" hidden="false" outlineLevel="0" max="8184" min="8184" style="47" width="8.71"/>
    <col collapsed="false" customWidth="true" hidden="false" outlineLevel="0" max="8185" min="8185" style="47" width="7.71"/>
    <col collapsed="false" customWidth="false" hidden="false" outlineLevel="0" max="8434" min="8186" style="47" width="11.43"/>
    <col collapsed="false" customWidth="true" hidden="false" outlineLevel="0" max="8435" min="8435" style="47" width="14.14"/>
    <col collapsed="false" customWidth="true" hidden="false" outlineLevel="0" max="8436" min="8436" style="47" width="13.71"/>
    <col collapsed="false" customWidth="true" hidden="false" outlineLevel="0" max="8437" min="8437" style="47" width="7.71"/>
    <col collapsed="false" customWidth="true" hidden="false" outlineLevel="0" max="8439" min="8438" style="47" width="11.71"/>
    <col collapsed="false" customWidth="true" hidden="false" outlineLevel="0" max="8440" min="8440" style="47" width="8.71"/>
    <col collapsed="false" customWidth="true" hidden="false" outlineLevel="0" max="8441" min="8441" style="47" width="7.71"/>
    <col collapsed="false" customWidth="false" hidden="false" outlineLevel="0" max="8690" min="8442" style="47" width="11.43"/>
    <col collapsed="false" customWidth="true" hidden="false" outlineLevel="0" max="8691" min="8691" style="47" width="14.14"/>
    <col collapsed="false" customWidth="true" hidden="false" outlineLevel="0" max="8692" min="8692" style="47" width="13.71"/>
    <col collapsed="false" customWidth="true" hidden="false" outlineLevel="0" max="8693" min="8693" style="47" width="7.71"/>
    <col collapsed="false" customWidth="true" hidden="false" outlineLevel="0" max="8695" min="8694" style="47" width="11.71"/>
    <col collapsed="false" customWidth="true" hidden="false" outlineLevel="0" max="8696" min="8696" style="47" width="8.71"/>
    <col collapsed="false" customWidth="true" hidden="false" outlineLevel="0" max="8697" min="8697" style="47" width="7.71"/>
    <col collapsed="false" customWidth="false" hidden="false" outlineLevel="0" max="8946" min="8698" style="47" width="11.43"/>
    <col collapsed="false" customWidth="true" hidden="false" outlineLevel="0" max="8947" min="8947" style="47" width="14.14"/>
    <col collapsed="false" customWidth="true" hidden="false" outlineLevel="0" max="8948" min="8948" style="47" width="13.71"/>
    <col collapsed="false" customWidth="true" hidden="false" outlineLevel="0" max="8949" min="8949" style="47" width="7.71"/>
    <col collapsed="false" customWidth="true" hidden="false" outlineLevel="0" max="8951" min="8950" style="47" width="11.71"/>
    <col collapsed="false" customWidth="true" hidden="false" outlineLevel="0" max="8952" min="8952" style="47" width="8.71"/>
    <col collapsed="false" customWidth="true" hidden="false" outlineLevel="0" max="8953" min="8953" style="47" width="7.71"/>
    <col collapsed="false" customWidth="false" hidden="false" outlineLevel="0" max="9202" min="8954" style="47" width="11.43"/>
    <col collapsed="false" customWidth="true" hidden="false" outlineLevel="0" max="9203" min="9203" style="47" width="14.14"/>
    <col collapsed="false" customWidth="true" hidden="false" outlineLevel="0" max="9204" min="9204" style="47" width="13.71"/>
    <col collapsed="false" customWidth="true" hidden="false" outlineLevel="0" max="9205" min="9205" style="47" width="7.71"/>
    <col collapsed="false" customWidth="true" hidden="false" outlineLevel="0" max="9207" min="9206" style="47" width="11.71"/>
    <col collapsed="false" customWidth="true" hidden="false" outlineLevel="0" max="9208" min="9208" style="47" width="8.71"/>
    <col collapsed="false" customWidth="true" hidden="false" outlineLevel="0" max="9209" min="9209" style="47" width="7.71"/>
    <col collapsed="false" customWidth="false" hidden="false" outlineLevel="0" max="9458" min="9210" style="47" width="11.43"/>
    <col collapsed="false" customWidth="true" hidden="false" outlineLevel="0" max="9459" min="9459" style="47" width="14.14"/>
    <col collapsed="false" customWidth="true" hidden="false" outlineLevel="0" max="9460" min="9460" style="47" width="13.71"/>
    <col collapsed="false" customWidth="true" hidden="false" outlineLevel="0" max="9461" min="9461" style="47" width="7.71"/>
    <col collapsed="false" customWidth="true" hidden="false" outlineLevel="0" max="9463" min="9462" style="47" width="11.71"/>
    <col collapsed="false" customWidth="true" hidden="false" outlineLevel="0" max="9464" min="9464" style="47" width="8.71"/>
    <col collapsed="false" customWidth="true" hidden="false" outlineLevel="0" max="9465" min="9465" style="47" width="7.71"/>
    <col collapsed="false" customWidth="false" hidden="false" outlineLevel="0" max="9714" min="9466" style="47" width="11.43"/>
    <col collapsed="false" customWidth="true" hidden="false" outlineLevel="0" max="9715" min="9715" style="47" width="14.14"/>
    <col collapsed="false" customWidth="true" hidden="false" outlineLevel="0" max="9716" min="9716" style="47" width="13.71"/>
    <col collapsed="false" customWidth="true" hidden="false" outlineLevel="0" max="9717" min="9717" style="47" width="7.71"/>
    <col collapsed="false" customWidth="true" hidden="false" outlineLevel="0" max="9719" min="9718" style="47" width="11.71"/>
    <col collapsed="false" customWidth="true" hidden="false" outlineLevel="0" max="9720" min="9720" style="47" width="8.71"/>
    <col collapsed="false" customWidth="true" hidden="false" outlineLevel="0" max="9721" min="9721" style="47" width="7.71"/>
    <col collapsed="false" customWidth="false" hidden="false" outlineLevel="0" max="9970" min="9722" style="47" width="11.43"/>
    <col collapsed="false" customWidth="true" hidden="false" outlineLevel="0" max="9971" min="9971" style="47" width="14.14"/>
    <col collapsed="false" customWidth="true" hidden="false" outlineLevel="0" max="9972" min="9972" style="47" width="13.71"/>
    <col collapsed="false" customWidth="true" hidden="false" outlineLevel="0" max="9973" min="9973" style="47" width="7.71"/>
    <col collapsed="false" customWidth="true" hidden="false" outlineLevel="0" max="9975" min="9974" style="47" width="11.71"/>
    <col collapsed="false" customWidth="true" hidden="false" outlineLevel="0" max="9976" min="9976" style="47" width="8.71"/>
    <col collapsed="false" customWidth="true" hidden="false" outlineLevel="0" max="9977" min="9977" style="47" width="7.71"/>
    <col collapsed="false" customWidth="false" hidden="false" outlineLevel="0" max="10226" min="9978" style="47" width="11.43"/>
    <col collapsed="false" customWidth="true" hidden="false" outlineLevel="0" max="10227" min="10227" style="47" width="14.14"/>
    <col collapsed="false" customWidth="true" hidden="false" outlineLevel="0" max="10228" min="10228" style="47" width="13.71"/>
    <col collapsed="false" customWidth="true" hidden="false" outlineLevel="0" max="10229" min="10229" style="47" width="7.71"/>
    <col collapsed="false" customWidth="true" hidden="false" outlineLevel="0" max="10231" min="10230" style="47" width="11.71"/>
    <col collapsed="false" customWidth="true" hidden="false" outlineLevel="0" max="10232" min="10232" style="47" width="8.71"/>
    <col collapsed="false" customWidth="true" hidden="false" outlineLevel="0" max="10233" min="10233" style="47" width="7.71"/>
    <col collapsed="false" customWidth="false" hidden="false" outlineLevel="0" max="10482" min="10234" style="47" width="11.43"/>
    <col collapsed="false" customWidth="true" hidden="false" outlineLevel="0" max="10483" min="10483" style="47" width="14.14"/>
    <col collapsed="false" customWidth="true" hidden="false" outlineLevel="0" max="10484" min="10484" style="47" width="13.71"/>
    <col collapsed="false" customWidth="true" hidden="false" outlineLevel="0" max="10485" min="10485" style="47" width="7.71"/>
    <col collapsed="false" customWidth="true" hidden="false" outlineLevel="0" max="10487" min="10486" style="47" width="11.71"/>
    <col collapsed="false" customWidth="true" hidden="false" outlineLevel="0" max="10488" min="10488" style="47" width="8.71"/>
    <col collapsed="false" customWidth="true" hidden="false" outlineLevel="0" max="10489" min="10489" style="47" width="7.71"/>
    <col collapsed="false" customWidth="false" hidden="false" outlineLevel="0" max="10738" min="10490" style="47" width="11.43"/>
    <col collapsed="false" customWidth="true" hidden="false" outlineLevel="0" max="10739" min="10739" style="47" width="14.14"/>
    <col collapsed="false" customWidth="true" hidden="false" outlineLevel="0" max="10740" min="10740" style="47" width="13.71"/>
    <col collapsed="false" customWidth="true" hidden="false" outlineLevel="0" max="10741" min="10741" style="47" width="7.71"/>
    <col collapsed="false" customWidth="true" hidden="false" outlineLevel="0" max="10743" min="10742" style="47" width="11.71"/>
    <col collapsed="false" customWidth="true" hidden="false" outlineLevel="0" max="10744" min="10744" style="47" width="8.71"/>
    <col collapsed="false" customWidth="true" hidden="false" outlineLevel="0" max="10745" min="10745" style="47" width="7.71"/>
    <col collapsed="false" customWidth="false" hidden="false" outlineLevel="0" max="10994" min="10746" style="47" width="11.43"/>
    <col collapsed="false" customWidth="true" hidden="false" outlineLevel="0" max="10995" min="10995" style="47" width="14.14"/>
    <col collapsed="false" customWidth="true" hidden="false" outlineLevel="0" max="10996" min="10996" style="47" width="13.71"/>
    <col collapsed="false" customWidth="true" hidden="false" outlineLevel="0" max="10997" min="10997" style="47" width="7.71"/>
    <col collapsed="false" customWidth="true" hidden="false" outlineLevel="0" max="10999" min="10998" style="47" width="11.71"/>
    <col collapsed="false" customWidth="true" hidden="false" outlineLevel="0" max="11000" min="11000" style="47" width="8.71"/>
    <col collapsed="false" customWidth="true" hidden="false" outlineLevel="0" max="11001" min="11001" style="47" width="7.71"/>
    <col collapsed="false" customWidth="false" hidden="false" outlineLevel="0" max="11250" min="11002" style="47" width="11.43"/>
    <col collapsed="false" customWidth="true" hidden="false" outlineLevel="0" max="11251" min="11251" style="47" width="14.14"/>
    <col collapsed="false" customWidth="true" hidden="false" outlineLevel="0" max="11252" min="11252" style="47" width="13.71"/>
    <col collapsed="false" customWidth="true" hidden="false" outlineLevel="0" max="11253" min="11253" style="47" width="7.71"/>
    <col collapsed="false" customWidth="true" hidden="false" outlineLevel="0" max="11255" min="11254" style="47" width="11.71"/>
    <col collapsed="false" customWidth="true" hidden="false" outlineLevel="0" max="11256" min="11256" style="47" width="8.71"/>
    <col collapsed="false" customWidth="true" hidden="false" outlineLevel="0" max="11257" min="11257" style="47" width="7.71"/>
    <col collapsed="false" customWidth="false" hidden="false" outlineLevel="0" max="11506" min="11258" style="47" width="11.43"/>
    <col collapsed="false" customWidth="true" hidden="false" outlineLevel="0" max="11507" min="11507" style="47" width="14.14"/>
    <col collapsed="false" customWidth="true" hidden="false" outlineLevel="0" max="11508" min="11508" style="47" width="13.71"/>
    <col collapsed="false" customWidth="true" hidden="false" outlineLevel="0" max="11509" min="11509" style="47" width="7.71"/>
    <col collapsed="false" customWidth="true" hidden="false" outlineLevel="0" max="11511" min="11510" style="47" width="11.71"/>
    <col collapsed="false" customWidth="true" hidden="false" outlineLevel="0" max="11512" min="11512" style="47" width="8.71"/>
    <col collapsed="false" customWidth="true" hidden="false" outlineLevel="0" max="11513" min="11513" style="47" width="7.71"/>
    <col collapsed="false" customWidth="false" hidden="false" outlineLevel="0" max="11762" min="11514" style="47" width="11.43"/>
    <col collapsed="false" customWidth="true" hidden="false" outlineLevel="0" max="11763" min="11763" style="47" width="14.14"/>
    <col collapsed="false" customWidth="true" hidden="false" outlineLevel="0" max="11764" min="11764" style="47" width="13.71"/>
    <col collapsed="false" customWidth="true" hidden="false" outlineLevel="0" max="11765" min="11765" style="47" width="7.71"/>
    <col collapsed="false" customWidth="true" hidden="false" outlineLevel="0" max="11767" min="11766" style="47" width="11.71"/>
    <col collapsed="false" customWidth="true" hidden="false" outlineLevel="0" max="11768" min="11768" style="47" width="8.71"/>
    <col collapsed="false" customWidth="true" hidden="false" outlineLevel="0" max="11769" min="11769" style="47" width="7.71"/>
    <col collapsed="false" customWidth="false" hidden="false" outlineLevel="0" max="12018" min="11770" style="47" width="11.43"/>
    <col collapsed="false" customWidth="true" hidden="false" outlineLevel="0" max="12019" min="12019" style="47" width="14.14"/>
    <col collapsed="false" customWidth="true" hidden="false" outlineLevel="0" max="12020" min="12020" style="47" width="13.71"/>
    <col collapsed="false" customWidth="true" hidden="false" outlineLevel="0" max="12021" min="12021" style="47" width="7.71"/>
    <col collapsed="false" customWidth="true" hidden="false" outlineLevel="0" max="12023" min="12022" style="47" width="11.71"/>
    <col collapsed="false" customWidth="true" hidden="false" outlineLevel="0" max="12024" min="12024" style="47" width="8.71"/>
    <col collapsed="false" customWidth="true" hidden="false" outlineLevel="0" max="12025" min="12025" style="47" width="7.71"/>
    <col collapsed="false" customWidth="false" hidden="false" outlineLevel="0" max="12274" min="12026" style="47" width="11.43"/>
    <col collapsed="false" customWidth="true" hidden="false" outlineLevel="0" max="12275" min="12275" style="47" width="14.14"/>
    <col collapsed="false" customWidth="true" hidden="false" outlineLevel="0" max="12276" min="12276" style="47" width="13.71"/>
    <col collapsed="false" customWidth="true" hidden="false" outlineLevel="0" max="12277" min="12277" style="47" width="7.71"/>
    <col collapsed="false" customWidth="true" hidden="false" outlineLevel="0" max="12279" min="12278" style="47" width="11.71"/>
    <col collapsed="false" customWidth="true" hidden="false" outlineLevel="0" max="12280" min="12280" style="47" width="8.71"/>
    <col collapsed="false" customWidth="true" hidden="false" outlineLevel="0" max="12281" min="12281" style="47" width="7.71"/>
    <col collapsed="false" customWidth="false" hidden="false" outlineLevel="0" max="12530" min="12282" style="47" width="11.43"/>
    <col collapsed="false" customWidth="true" hidden="false" outlineLevel="0" max="12531" min="12531" style="47" width="14.14"/>
    <col collapsed="false" customWidth="true" hidden="false" outlineLevel="0" max="12532" min="12532" style="47" width="13.71"/>
    <col collapsed="false" customWidth="true" hidden="false" outlineLevel="0" max="12533" min="12533" style="47" width="7.71"/>
    <col collapsed="false" customWidth="true" hidden="false" outlineLevel="0" max="12535" min="12534" style="47" width="11.71"/>
    <col collapsed="false" customWidth="true" hidden="false" outlineLevel="0" max="12536" min="12536" style="47" width="8.71"/>
    <col collapsed="false" customWidth="true" hidden="false" outlineLevel="0" max="12537" min="12537" style="47" width="7.71"/>
    <col collapsed="false" customWidth="false" hidden="false" outlineLevel="0" max="12786" min="12538" style="47" width="11.43"/>
    <col collapsed="false" customWidth="true" hidden="false" outlineLevel="0" max="12787" min="12787" style="47" width="14.14"/>
    <col collapsed="false" customWidth="true" hidden="false" outlineLevel="0" max="12788" min="12788" style="47" width="13.71"/>
    <col collapsed="false" customWidth="true" hidden="false" outlineLevel="0" max="12789" min="12789" style="47" width="7.71"/>
    <col collapsed="false" customWidth="true" hidden="false" outlineLevel="0" max="12791" min="12790" style="47" width="11.71"/>
    <col collapsed="false" customWidth="true" hidden="false" outlineLevel="0" max="12792" min="12792" style="47" width="8.71"/>
    <col collapsed="false" customWidth="true" hidden="false" outlineLevel="0" max="12793" min="12793" style="47" width="7.71"/>
    <col collapsed="false" customWidth="false" hidden="false" outlineLevel="0" max="13042" min="12794" style="47" width="11.43"/>
    <col collapsed="false" customWidth="true" hidden="false" outlineLevel="0" max="13043" min="13043" style="47" width="14.14"/>
    <col collapsed="false" customWidth="true" hidden="false" outlineLevel="0" max="13044" min="13044" style="47" width="13.71"/>
    <col collapsed="false" customWidth="true" hidden="false" outlineLevel="0" max="13045" min="13045" style="47" width="7.71"/>
    <col collapsed="false" customWidth="true" hidden="false" outlineLevel="0" max="13047" min="13046" style="47" width="11.71"/>
    <col collapsed="false" customWidth="true" hidden="false" outlineLevel="0" max="13048" min="13048" style="47" width="8.71"/>
    <col collapsed="false" customWidth="true" hidden="false" outlineLevel="0" max="13049" min="13049" style="47" width="7.71"/>
    <col collapsed="false" customWidth="false" hidden="false" outlineLevel="0" max="13298" min="13050" style="47" width="11.43"/>
    <col collapsed="false" customWidth="true" hidden="false" outlineLevel="0" max="13299" min="13299" style="47" width="14.14"/>
    <col collapsed="false" customWidth="true" hidden="false" outlineLevel="0" max="13300" min="13300" style="47" width="13.71"/>
    <col collapsed="false" customWidth="true" hidden="false" outlineLevel="0" max="13301" min="13301" style="47" width="7.71"/>
    <col collapsed="false" customWidth="true" hidden="false" outlineLevel="0" max="13303" min="13302" style="47" width="11.71"/>
    <col collapsed="false" customWidth="true" hidden="false" outlineLevel="0" max="13304" min="13304" style="47" width="8.71"/>
    <col collapsed="false" customWidth="true" hidden="false" outlineLevel="0" max="13305" min="13305" style="47" width="7.71"/>
    <col collapsed="false" customWidth="false" hidden="false" outlineLevel="0" max="13554" min="13306" style="47" width="11.43"/>
    <col collapsed="false" customWidth="true" hidden="false" outlineLevel="0" max="13555" min="13555" style="47" width="14.14"/>
    <col collapsed="false" customWidth="true" hidden="false" outlineLevel="0" max="13556" min="13556" style="47" width="13.71"/>
    <col collapsed="false" customWidth="true" hidden="false" outlineLevel="0" max="13557" min="13557" style="47" width="7.71"/>
    <col collapsed="false" customWidth="true" hidden="false" outlineLevel="0" max="13559" min="13558" style="47" width="11.71"/>
    <col collapsed="false" customWidth="true" hidden="false" outlineLevel="0" max="13560" min="13560" style="47" width="8.71"/>
    <col collapsed="false" customWidth="true" hidden="false" outlineLevel="0" max="13561" min="13561" style="47" width="7.71"/>
    <col collapsed="false" customWidth="false" hidden="false" outlineLevel="0" max="13810" min="13562" style="47" width="11.43"/>
    <col collapsed="false" customWidth="true" hidden="false" outlineLevel="0" max="13811" min="13811" style="47" width="14.14"/>
    <col collapsed="false" customWidth="true" hidden="false" outlineLevel="0" max="13812" min="13812" style="47" width="13.71"/>
    <col collapsed="false" customWidth="true" hidden="false" outlineLevel="0" max="13813" min="13813" style="47" width="7.71"/>
    <col collapsed="false" customWidth="true" hidden="false" outlineLevel="0" max="13815" min="13814" style="47" width="11.71"/>
    <col collapsed="false" customWidth="true" hidden="false" outlineLevel="0" max="13816" min="13816" style="47" width="8.71"/>
    <col collapsed="false" customWidth="true" hidden="false" outlineLevel="0" max="13817" min="13817" style="47" width="7.71"/>
    <col collapsed="false" customWidth="false" hidden="false" outlineLevel="0" max="14066" min="13818" style="47" width="11.43"/>
    <col collapsed="false" customWidth="true" hidden="false" outlineLevel="0" max="14067" min="14067" style="47" width="14.14"/>
    <col collapsed="false" customWidth="true" hidden="false" outlineLevel="0" max="14068" min="14068" style="47" width="13.71"/>
    <col collapsed="false" customWidth="true" hidden="false" outlineLevel="0" max="14069" min="14069" style="47" width="7.71"/>
    <col collapsed="false" customWidth="true" hidden="false" outlineLevel="0" max="14071" min="14070" style="47" width="11.71"/>
    <col collapsed="false" customWidth="true" hidden="false" outlineLevel="0" max="14072" min="14072" style="47" width="8.71"/>
    <col collapsed="false" customWidth="true" hidden="false" outlineLevel="0" max="14073" min="14073" style="47" width="7.71"/>
    <col collapsed="false" customWidth="false" hidden="false" outlineLevel="0" max="14322" min="14074" style="47" width="11.43"/>
    <col collapsed="false" customWidth="true" hidden="false" outlineLevel="0" max="14323" min="14323" style="47" width="14.14"/>
    <col collapsed="false" customWidth="true" hidden="false" outlineLevel="0" max="14324" min="14324" style="47" width="13.71"/>
    <col collapsed="false" customWidth="true" hidden="false" outlineLevel="0" max="14325" min="14325" style="47" width="7.71"/>
    <col collapsed="false" customWidth="true" hidden="false" outlineLevel="0" max="14327" min="14326" style="47" width="11.71"/>
    <col collapsed="false" customWidth="true" hidden="false" outlineLevel="0" max="14328" min="14328" style="47" width="8.71"/>
    <col collapsed="false" customWidth="true" hidden="false" outlineLevel="0" max="14329" min="14329" style="47" width="7.71"/>
    <col collapsed="false" customWidth="false" hidden="false" outlineLevel="0" max="14578" min="14330" style="47" width="11.43"/>
    <col collapsed="false" customWidth="true" hidden="false" outlineLevel="0" max="14579" min="14579" style="47" width="14.14"/>
    <col collapsed="false" customWidth="true" hidden="false" outlineLevel="0" max="14580" min="14580" style="47" width="13.71"/>
    <col collapsed="false" customWidth="true" hidden="false" outlineLevel="0" max="14581" min="14581" style="47" width="7.71"/>
    <col collapsed="false" customWidth="true" hidden="false" outlineLevel="0" max="14583" min="14582" style="47" width="11.71"/>
    <col collapsed="false" customWidth="true" hidden="false" outlineLevel="0" max="14584" min="14584" style="47" width="8.71"/>
    <col collapsed="false" customWidth="true" hidden="false" outlineLevel="0" max="14585" min="14585" style="47" width="7.71"/>
    <col collapsed="false" customWidth="false" hidden="false" outlineLevel="0" max="14834" min="14586" style="47" width="11.43"/>
    <col collapsed="false" customWidth="true" hidden="false" outlineLevel="0" max="14835" min="14835" style="47" width="14.14"/>
    <col collapsed="false" customWidth="true" hidden="false" outlineLevel="0" max="14836" min="14836" style="47" width="13.71"/>
    <col collapsed="false" customWidth="true" hidden="false" outlineLevel="0" max="14837" min="14837" style="47" width="7.71"/>
    <col collapsed="false" customWidth="true" hidden="false" outlineLevel="0" max="14839" min="14838" style="47" width="11.71"/>
    <col collapsed="false" customWidth="true" hidden="false" outlineLevel="0" max="14840" min="14840" style="47" width="8.71"/>
    <col collapsed="false" customWidth="true" hidden="false" outlineLevel="0" max="14841" min="14841" style="47" width="7.71"/>
    <col collapsed="false" customWidth="false" hidden="false" outlineLevel="0" max="15090" min="14842" style="47" width="11.43"/>
    <col collapsed="false" customWidth="true" hidden="false" outlineLevel="0" max="15091" min="15091" style="47" width="14.14"/>
    <col collapsed="false" customWidth="true" hidden="false" outlineLevel="0" max="15092" min="15092" style="47" width="13.71"/>
    <col collapsed="false" customWidth="true" hidden="false" outlineLevel="0" max="15093" min="15093" style="47" width="7.71"/>
    <col collapsed="false" customWidth="true" hidden="false" outlineLevel="0" max="15095" min="15094" style="47" width="11.71"/>
    <col collapsed="false" customWidth="true" hidden="false" outlineLevel="0" max="15096" min="15096" style="47" width="8.71"/>
    <col collapsed="false" customWidth="true" hidden="false" outlineLevel="0" max="15097" min="15097" style="47" width="7.71"/>
    <col collapsed="false" customWidth="false" hidden="false" outlineLevel="0" max="15346" min="15098" style="47" width="11.43"/>
    <col collapsed="false" customWidth="true" hidden="false" outlineLevel="0" max="15347" min="15347" style="47" width="14.14"/>
    <col collapsed="false" customWidth="true" hidden="false" outlineLevel="0" max="15348" min="15348" style="47" width="13.71"/>
    <col collapsed="false" customWidth="true" hidden="false" outlineLevel="0" max="15349" min="15349" style="47" width="7.71"/>
    <col collapsed="false" customWidth="true" hidden="false" outlineLevel="0" max="15351" min="15350" style="47" width="11.71"/>
    <col collapsed="false" customWidth="true" hidden="false" outlineLevel="0" max="15352" min="15352" style="47" width="8.71"/>
    <col collapsed="false" customWidth="true" hidden="false" outlineLevel="0" max="15353" min="15353" style="47" width="7.71"/>
    <col collapsed="false" customWidth="false" hidden="false" outlineLevel="0" max="15602" min="15354" style="47" width="11.43"/>
    <col collapsed="false" customWidth="true" hidden="false" outlineLevel="0" max="15603" min="15603" style="47" width="14.14"/>
    <col collapsed="false" customWidth="true" hidden="false" outlineLevel="0" max="15604" min="15604" style="47" width="13.71"/>
    <col collapsed="false" customWidth="true" hidden="false" outlineLevel="0" max="15605" min="15605" style="47" width="7.71"/>
    <col collapsed="false" customWidth="true" hidden="false" outlineLevel="0" max="15607" min="15606" style="47" width="11.71"/>
    <col collapsed="false" customWidth="true" hidden="false" outlineLevel="0" max="15608" min="15608" style="47" width="8.71"/>
    <col collapsed="false" customWidth="true" hidden="false" outlineLevel="0" max="15609" min="15609" style="47" width="7.71"/>
    <col collapsed="false" customWidth="false" hidden="false" outlineLevel="0" max="15858" min="15610" style="47" width="11.43"/>
    <col collapsed="false" customWidth="true" hidden="false" outlineLevel="0" max="15859" min="15859" style="47" width="14.14"/>
    <col collapsed="false" customWidth="true" hidden="false" outlineLevel="0" max="15860" min="15860" style="47" width="13.71"/>
    <col collapsed="false" customWidth="true" hidden="false" outlineLevel="0" max="15861" min="15861" style="47" width="7.71"/>
    <col collapsed="false" customWidth="true" hidden="false" outlineLevel="0" max="15863" min="15862" style="47" width="11.71"/>
    <col collapsed="false" customWidth="true" hidden="false" outlineLevel="0" max="15864" min="15864" style="47" width="8.71"/>
    <col collapsed="false" customWidth="true" hidden="false" outlineLevel="0" max="15865" min="15865" style="47" width="7.71"/>
    <col collapsed="false" customWidth="false" hidden="false" outlineLevel="0" max="16114" min="15866" style="47" width="11.43"/>
    <col collapsed="false" customWidth="true" hidden="false" outlineLevel="0" max="16115" min="16115" style="47" width="14.14"/>
    <col collapsed="false" customWidth="true" hidden="false" outlineLevel="0" max="16116" min="16116" style="47" width="13.71"/>
    <col collapsed="false" customWidth="true" hidden="false" outlineLevel="0" max="16117" min="16117" style="47" width="7.71"/>
    <col collapsed="false" customWidth="true" hidden="false" outlineLevel="0" max="16119" min="16118" style="47" width="11.71"/>
    <col collapsed="false" customWidth="true" hidden="false" outlineLevel="0" max="16120" min="16120" style="47" width="8.71"/>
    <col collapsed="false" customWidth="true" hidden="false" outlineLevel="0" max="16121" min="16121" style="47" width="7.71"/>
    <col collapsed="false" customWidth="false" hidden="false" outlineLevel="0" max="16384" min="16122" style="47" width="11.43"/>
  </cols>
  <sheetData>
    <row r="1" s="50" customFormat="true" ht="12.75" hidden="false" customHeight="false" outlineLevel="0" collapsed="false">
      <c r="B1" s="51"/>
      <c r="C1" s="51"/>
      <c r="D1" s="52"/>
      <c r="E1" s="52"/>
      <c r="F1" s="53"/>
      <c r="G1" s="51"/>
      <c r="H1" s="51"/>
    </row>
    <row r="2" s="57" customFormat="true" ht="12.75" hidden="false" customHeight="false" outlineLevel="0" collapsed="false">
      <c r="A2" s="14" t="s">
        <v>26</v>
      </c>
      <c r="B2" s="54"/>
      <c r="C2" s="54"/>
      <c r="D2" s="55"/>
      <c r="E2" s="55"/>
      <c r="F2" s="56"/>
      <c r="G2" s="54"/>
      <c r="H2" s="54"/>
    </row>
    <row r="3" s="50" customFormat="true" ht="12.75" hidden="false" customHeight="false" outlineLevel="0" collapsed="false">
      <c r="B3" s="51"/>
      <c r="C3" s="51"/>
      <c r="D3" s="52"/>
      <c r="E3" s="52"/>
      <c r="F3" s="53"/>
      <c r="G3" s="51"/>
      <c r="H3" s="51"/>
    </row>
    <row r="4" s="50" customFormat="true" ht="12.75" hidden="false" customHeight="false" outlineLevel="0" collapsed="false">
      <c r="B4" s="51"/>
      <c r="C4" s="51"/>
      <c r="D4" s="52"/>
      <c r="E4" s="52"/>
      <c r="F4" s="53"/>
      <c r="G4" s="51"/>
      <c r="H4" s="51"/>
    </row>
    <row r="5" s="59" customFormat="true" ht="12.75" hidden="false" customHeight="false" outlineLevel="0" collapsed="false">
      <c r="A5" s="58" t="s">
        <v>5</v>
      </c>
      <c r="D5" s="60"/>
      <c r="E5" s="60"/>
      <c r="F5" s="61"/>
    </row>
    <row r="6" s="62" customFormat="true" ht="3" hidden="false" customHeight="true" outlineLevel="0" collapsed="false">
      <c r="D6" s="63"/>
      <c r="E6" s="63"/>
      <c r="F6" s="64"/>
    </row>
    <row r="7" s="62" customFormat="true" ht="37.5" hidden="false" customHeight="false" outlineLevel="0" collapsed="false">
      <c r="A7" s="65" t="s">
        <v>36</v>
      </c>
      <c r="B7" s="66" t="s">
        <v>37</v>
      </c>
      <c r="C7" s="66" t="s">
        <v>38</v>
      </c>
      <c r="D7" s="67" t="s">
        <v>39</v>
      </c>
      <c r="E7" s="67" t="s">
        <v>40</v>
      </c>
      <c r="F7" s="68" t="s">
        <v>41</v>
      </c>
      <c r="G7" s="66" t="s">
        <v>42</v>
      </c>
      <c r="J7" s="69"/>
    </row>
    <row r="8" s="62" customFormat="true" ht="12.75" hidden="false" customHeight="true" outlineLevel="0" collapsed="false">
      <c r="A8" s="70" t="n">
        <v>2004</v>
      </c>
      <c r="B8" s="71" t="n">
        <v>124030317.261743</v>
      </c>
      <c r="C8" s="71" t="n">
        <v>60348875.3806315</v>
      </c>
      <c r="D8" s="72" t="n">
        <v>468072162.347658</v>
      </c>
      <c r="E8" s="72" t="n">
        <v>472914155.934138</v>
      </c>
      <c r="F8" s="72" t="n">
        <v>14474041.4858296</v>
      </c>
      <c r="G8" s="73" t="n">
        <f aca="false">SUM(B8:F8)</f>
        <v>1139839552.41</v>
      </c>
      <c r="J8" s="74"/>
    </row>
    <row r="9" s="62" customFormat="true" ht="12.75" hidden="false" customHeight="true" outlineLevel="0" collapsed="false">
      <c r="A9" s="70" t="n">
        <v>2005</v>
      </c>
      <c r="B9" s="71" t="n">
        <v>112196792.293604</v>
      </c>
      <c r="C9" s="71" t="n">
        <v>54647530.7097722</v>
      </c>
      <c r="D9" s="72" t="n">
        <v>429815112.380346</v>
      </c>
      <c r="E9" s="72" t="n">
        <v>422038798.625779</v>
      </c>
      <c r="F9" s="72" t="n">
        <v>13103637.050499</v>
      </c>
      <c r="G9" s="73" t="n">
        <f aca="false">SUM(B9:F9)</f>
        <v>1031801871.06</v>
      </c>
      <c r="J9" s="74"/>
    </row>
    <row r="10" s="62" customFormat="true" ht="12.75" hidden="false" customHeight="true" outlineLevel="0" collapsed="false">
      <c r="A10" s="70" t="n">
        <v>2006</v>
      </c>
      <c r="B10" s="71" t="n">
        <v>121732331.878452</v>
      </c>
      <c r="C10" s="71" t="n">
        <v>59352639.4492534</v>
      </c>
      <c r="D10" s="72" t="n">
        <v>469202776.774609</v>
      </c>
      <c r="E10" s="72" t="n">
        <v>456127433.80607</v>
      </c>
      <c r="F10" s="72" t="n">
        <v>14234131.3416157</v>
      </c>
      <c r="G10" s="73" t="n">
        <f aca="false">SUM(B10:F10)</f>
        <v>1120649313.25</v>
      </c>
      <c r="J10" s="74"/>
    </row>
    <row r="11" s="62" customFormat="true" ht="12.75" hidden="false" customHeight="true" outlineLevel="0" collapsed="false">
      <c r="A11" s="70" t="n">
        <v>2007</v>
      </c>
      <c r="B11" s="71" t="n">
        <v>113820372.136537</v>
      </c>
      <c r="C11" s="71" t="n">
        <v>56240849.4311642</v>
      </c>
      <c r="D11" s="72" t="n">
        <v>448936662.711075</v>
      </c>
      <c r="E11" s="72" t="n">
        <v>429363988.76518</v>
      </c>
      <c r="F11" s="72" t="n">
        <v>13507375.4860446</v>
      </c>
      <c r="G11" s="73" t="n">
        <f aca="false">SUM(B11:F11)</f>
        <v>1061869248.53</v>
      </c>
      <c r="J11" s="74"/>
    </row>
    <row r="12" s="62" customFormat="true" ht="12.75" hidden="false" customHeight="true" outlineLevel="0" collapsed="false">
      <c r="A12" s="70" t="n">
        <v>2008</v>
      </c>
      <c r="B12" s="71" t="n">
        <v>122508145.435718</v>
      </c>
      <c r="C12" s="71" t="n">
        <v>60532903.7982488</v>
      </c>
      <c r="D12" s="72" t="n">
        <v>483215342.915909</v>
      </c>
      <c r="E12" s="72" t="n">
        <v>462101013.338197</v>
      </c>
      <c r="F12" s="72" t="n">
        <v>14535825.0619268</v>
      </c>
      <c r="G12" s="73" t="n">
        <f aca="false">SUM(B12:F12)</f>
        <v>1142893230.55</v>
      </c>
      <c r="J12" s="74"/>
    </row>
    <row r="13" s="75" customFormat="true" ht="12.75" hidden="false" customHeight="true" outlineLevel="0" collapsed="false">
      <c r="A13" s="70" t="n">
        <v>2009</v>
      </c>
      <c r="B13" s="71" t="n">
        <v>132617468.712444</v>
      </c>
      <c r="C13" s="71" t="n">
        <v>65518609.8721523</v>
      </c>
      <c r="D13" s="72" t="n">
        <v>523878644.726089</v>
      </c>
      <c r="E13" s="72" t="n">
        <v>499480393.45348</v>
      </c>
      <c r="F13" s="72" t="n">
        <v>15740563.4158342</v>
      </c>
      <c r="G13" s="73" t="n">
        <f aca="false">SUM(B13:F13)</f>
        <v>1237235680.18</v>
      </c>
      <c r="J13" s="74"/>
    </row>
    <row r="14" s="75" customFormat="true" ht="12.75" hidden="false" customHeight="true" outlineLevel="0" collapsed="false">
      <c r="A14" s="70" t="n">
        <v>2010</v>
      </c>
      <c r="B14" s="71" t="n">
        <v>140415187.609034</v>
      </c>
      <c r="C14" s="71" t="n">
        <v>69362518.1536247</v>
      </c>
      <c r="D14" s="72" t="n">
        <v>558873027.898673</v>
      </c>
      <c r="E14" s="72" t="n">
        <v>524626771.249413</v>
      </c>
      <c r="F14" s="72" t="n">
        <v>16666411.5292551</v>
      </c>
      <c r="G14" s="73" t="n">
        <f aca="false">SUM(B14:F14)</f>
        <v>1309943916.44</v>
      </c>
      <c r="J14" s="74"/>
    </row>
    <row r="15" s="62" customFormat="true" ht="12.75" hidden="false" customHeight="true" outlineLevel="0" collapsed="false">
      <c r="A15" s="70" t="n">
        <v>2011</v>
      </c>
      <c r="B15" s="71" t="n">
        <v>147372344.25587</v>
      </c>
      <c r="C15" s="71" t="n">
        <v>72792219.3104391</v>
      </c>
      <c r="D15" s="72" t="n">
        <v>579943909.307686</v>
      </c>
      <c r="E15" s="72" t="n">
        <v>557168457.248236</v>
      </c>
      <c r="F15" s="72" t="n">
        <v>17458681.2577685</v>
      </c>
      <c r="G15" s="73" t="n">
        <f aca="false">SUM(B15:F15)</f>
        <v>1374735611.38</v>
      </c>
      <c r="J15" s="76"/>
    </row>
    <row r="16" s="62" customFormat="true" ht="12.75" hidden="false" customHeight="true" outlineLevel="0" collapsed="false">
      <c r="A16" s="70" t="n">
        <v>2012</v>
      </c>
      <c r="B16" s="71" t="n">
        <v>140060246.349199</v>
      </c>
      <c r="C16" s="71" t="n">
        <v>86136868.1517488</v>
      </c>
      <c r="D16" s="72" t="n">
        <v>539985483.096444</v>
      </c>
      <c r="E16" s="72" t="n">
        <v>523976601.752918</v>
      </c>
      <c r="F16" s="72" t="n">
        <v>16319664.1796911</v>
      </c>
      <c r="G16" s="73" t="n">
        <f aca="false">SUM(B16:F16)</f>
        <v>1306478863.53</v>
      </c>
      <c r="J16" s="76"/>
    </row>
    <row r="17" s="62" customFormat="true" ht="12.75" hidden="false" customHeight="true" outlineLevel="0" collapsed="false">
      <c r="A17" s="70" t="n">
        <v>2013</v>
      </c>
      <c r="B17" s="71" t="n">
        <v>134102560.424416</v>
      </c>
      <c r="C17" s="71" t="n">
        <v>82474259.0751046</v>
      </c>
      <c r="D17" s="72" t="n">
        <v>511597273.024151</v>
      </c>
      <c r="E17" s="72" t="n">
        <v>507085030.527629</v>
      </c>
      <c r="F17" s="72" t="n">
        <v>15614415.9386991</v>
      </c>
      <c r="G17" s="73" t="n">
        <f aca="false">SUM(B17:F17)</f>
        <v>1250873538.99</v>
      </c>
      <c r="J17" s="76"/>
    </row>
    <row r="18" s="62" customFormat="true" ht="12.75" hidden="false" customHeight="true" outlineLevel="0" collapsed="false">
      <c r="A18" s="70" t="n">
        <v>2014</v>
      </c>
      <c r="B18" s="71" t="n">
        <v>142942175.179338</v>
      </c>
      <c r="C18" s="71" t="n">
        <v>70600606.6032293</v>
      </c>
      <c r="D18" s="72" t="n">
        <v>561486569.535484</v>
      </c>
      <c r="E18" s="72" t="n">
        <v>541364995.111453</v>
      </c>
      <c r="F18" s="72" t="n">
        <v>16915062.5704951</v>
      </c>
      <c r="G18" s="73" t="n">
        <f aca="false">SUM(B18:F18)</f>
        <v>1333309409</v>
      </c>
      <c r="J18" s="76"/>
    </row>
    <row r="19" s="62" customFormat="true" ht="12.75" hidden="false" customHeight="true" outlineLevel="0" collapsed="false">
      <c r="A19" s="70" t="n">
        <v>2015</v>
      </c>
      <c r="B19" s="71" t="n">
        <v>142763167.057701</v>
      </c>
      <c r="C19" s="71" t="n">
        <v>70462659.7879639</v>
      </c>
      <c r="D19" s="72" t="n">
        <v>561263848.282604</v>
      </c>
      <c r="E19" s="72" t="n">
        <v>540268037.04979</v>
      </c>
      <c r="F19" s="72" t="n">
        <v>16893495.9419416</v>
      </c>
      <c r="G19" s="73" t="n">
        <f aca="false">SUM(B19:F19)</f>
        <v>1331651208.12</v>
      </c>
      <c r="J19" s="76"/>
    </row>
    <row r="20" s="62" customFormat="true" ht="12.75" hidden="false" customHeight="true" outlineLevel="0" collapsed="false">
      <c r="A20" s="70" t="n">
        <v>2016</v>
      </c>
      <c r="B20" s="71" t="n">
        <v>148849874.510998</v>
      </c>
      <c r="C20" s="71" t="n">
        <v>73452833.8110883</v>
      </c>
      <c r="D20" s="72" t="n">
        <v>588787259.794891</v>
      </c>
      <c r="E20" s="72" t="n">
        <v>559722594.358052</v>
      </c>
      <c r="F20" s="72" t="n">
        <v>17634373.9749722</v>
      </c>
      <c r="G20" s="73" t="n">
        <f aca="false">SUM(B20:F20)</f>
        <v>1388446936.45</v>
      </c>
      <c r="J20" s="76"/>
    </row>
    <row r="21" s="62" customFormat="true" ht="12.75" hidden="false" customHeight="true" outlineLevel="0" collapsed="false">
      <c r="A21" s="70" t="n">
        <v>2017</v>
      </c>
      <c r="B21" s="71" t="n">
        <v>148008147.967972</v>
      </c>
      <c r="C21" s="71" t="n">
        <v>73035055.774465</v>
      </c>
      <c r="D21" s="72" t="n">
        <v>584503552.241024</v>
      </c>
      <c r="E21" s="72" t="n">
        <v>557506582.544371</v>
      </c>
      <c r="F21" s="72" t="n">
        <v>17545934.572168</v>
      </c>
      <c r="G21" s="73" t="n">
        <f aca="false">SUM(B21:F21)</f>
        <v>1380599273.1</v>
      </c>
      <c r="J21" s="76"/>
    </row>
    <row r="22" s="62" customFormat="true" ht="12.75" hidden="false" customHeight="true" outlineLevel="0" collapsed="false">
      <c r="A22" s="70" t="n">
        <v>2018</v>
      </c>
      <c r="B22" s="71" t="n">
        <v>143319417.627823</v>
      </c>
      <c r="C22" s="71" t="n">
        <v>70702623.7247165</v>
      </c>
      <c r="D22" s="72" t="n">
        <v>565476087.730679</v>
      </c>
      <c r="E22" s="72" t="n">
        <v>540391311.011797</v>
      </c>
      <c r="F22" s="72" t="n">
        <v>17001699.8249845</v>
      </c>
      <c r="G22" s="73" t="n">
        <f aca="false">SUM(B22:F22)</f>
        <v>1336891139.92</v>
      </c>
      <c r="J22" s="76"/>
    </row>
    <row r="23" s="62" customFormat="true" ht="12.75" hidden="false" customHeight="true" outlineLevel="0" collapsed="false">
      <c r="A23" s="70" t="n">
        <v>2019</v>
      </c>
      <c r="B23" s="71" t="n">
        <v>155296075.894408</v>
      </c>
      <c r="C23" s="71" t="n">
        <v>76569611.1867563</v>
      </c>
      <c r="D23" s="72" t="n">
        <v>614086214.674549</v>
      </c>
      <c r="E23" s="72" t="n">
        <v>584307817.131212</v>
      </c>
      <c r="F23" s="72" t="n">
        <v>18397885.0230747</v>
      </c>
      <c r="G23" s="73" t="n">
        <f aca="false">SUM(B23:F23)</f>
        <v>1448657603.91</v>
      </c>
      <c r="J23" s="76"/>
    </row>
    <row r="24" s="62" customFormat="true" ht="12.75" hidden="false" customHeight="true" outlineLevel="0" collapsed="false">
      <c r="A24" s="70" t="n">
        <v>2020</v>
      </c>
      <c r="B24" s="71" t="n">
        <v>46393626.9090635</v>
      </c>
      <c r="C24" s="71" t="n">
        <v>22874123.2956585</v>
      </c>
      <c r="D24" s="72" t="n">
        <v>180747942.594721</v>
      </c>
      <c r="E24" s="72" t="n">
        <v>177255463.294529</v>
      </c>
      <c r="F24" s="72" t="n">
        <v>5507084.26602875</v>
      </c>
      <c r="G24" s="73" t="n">
        <f aca="false">SUM(B24:F24)</f>
        <v>432778240.36</v>
      </c>
      <c r="J24" s="76"/>
    </row>
    <row r="25" s="62" customFormat="true" ht="12.75" hidden="false" customHeight="true" outlineLevel="0" collapsed="false">
      <c r="A25" s="70" t="n">
        <v>2021</v>
      </c>
      <c r="B25" s="71" t="n">
        <v>72109099.194288</v>
      </c>
      <c r="C25" s="71" t="n">
        <v>35537585.6521133</v>
      </c>
      <c r="D25" s="72" t="n">
        <v>284772219.406934</v>
      </c>
      <c r="E25" s="72" t="n">
        <v>271685205.396451</v>
      </c>
      <c r="F25" s="72" t="n">
        <v>8555700.33021327</v>
      </c>
      <c r="G25" s="73" t="n">
        <f aca="false">SUM(B25:F25)</f>
        <v>672659809.98</v>
      </c>
      <c r="J25" s="76"/>
    </row>
    <row r="26" s="62" customFormat="true" ht="12.75" hidden="false" customHeight="true" outlineLevel="0" collapsed="false">
      <c r="A26" s="70" t="n">
        <v>2022</v>
      </c>
      <c r="B26" s="71" t="n">
        <v>117361691.306784</v>
      </c>
      <c r="C26" s="71" t="n">
        <v>57810637.1984159</v>
      </c>
      <c r="D26" s="72" t="n">
        <v>455878615.687508</v>
      </c>
      <c r="E26" s="72" t="n">
        <v>449815637.353646</v>
      </c>
      <c r="F26" s="72" t="n">
        <v>13927154.7436464</v>
      </c>
      <c r="G26" s="73" t="n">
        <f aca="false">SUM(B26:F26)</f>
        <v>1094793736.29</v>
      </c>
      <c r="J26" s="76"/>
    </row>
    <row r="27" s="62" customFormat="true" ht="12.75" hidden="false" customHeight="true" outlineLevel="0" collapsed="false">
      <c r="A27" s="70" t="n">
        <v>2023</v>
      </c>
      <c r="B27" s="71" t="n">
        <v>142988617.562144</v>
      </c>
      <c r="C27" s="71" t="n">
        <v>70412590.3610558</v>
      </c>
      <c r="D27" s="72" t="n">
        <v>557208082.348355</v>
      </c>
      <c r="E27" s="72" t="n">
        <v>546272213.036796</v>
      </c>
      <c r="F27" s="72" t="n">
        <v>16969555.5916494</v>
      </c>
      <c r="G27" s="73" t="n">
        <f aca="false">SUM(B27:F27)</f>
        <v>1333851058.9</v>
      </c>
      <c r="J27" s="76"/>
    </row>
    <row r="28" s="62" customFormat="true" ht="12" hidden="false" customHeight="false" outlineLevel="0" collapsed="false">
      <c r="A28" s="77" t="s">
        <v>43</v>
      </c>
      <c r="B28" s="78"/>
      <c r="C28" s="78"/>
      <c r="D28" s="63"/>
      <c r="E28" s="63"/>
      <c r="F28" s="64"/>
      <c r="G28" s="79"/>
    </row>
    <row r="29" s="62" customFormat="true" ht="12" hidden="false" customHeight="false" outlineLevel="0" collapsed="false">
      <c r="A29" s="77" t="s">
        <v>44</v>
      </c>
      <c r="B29" s="78"/>
      <c r="C29" s="78"/>
      <c r="D29" s="63"/>
      <c r="E29" s="63"/>
      <c r="F29" s="64"/>
      <c r="G29" s="79"/>
    </row>
    <row r="30" s="62" customFormat="true" ht="13.5" hidden="false" customHeight="false" outlineLevel="0" collapsed="false">
      <c r="A30" s="77" t="s">
        <v>45</v>
      </c>
      <c r="B30" s="78"/>
      <c r="C30" s="78"/>
      <c r="D30" s="63"/>
      <c r="E30" s="63"/>
      <c r="F30" s="64"/>
      <c r="G30" s="79"/>
    </row>
    <row r="31" s="62" customFormat="true" ht="12" hidden="false" customHeight="false" outlineLevel="0" collapsed="false">
      <c r="A31" s="19"/>
      <c r="B31" s="78"/>
      <c r="C31" s="78"/>
      <c r="D31" s="63"/>
      <c r="E31" s="63"/>
      <c r="F31" s="64"/>
      <c r="G31" s="79"/>
    </row>
    <row r="32" s="62" customFormat="true" ht="12" hidden="false" customHeight="false" outlineLevel="0" collapsed="false">
      <c r="D32" s="63"/>
      <c r="E32" s="63"/>
      <c r="F32" s="64"/>
    </row>
    <row r="33" s="81" customFormat="true" ht="37.5" hidden="false" customHeight="false" outlineLevel="0" collapsed="false">
      <c r="A33" s="80" t="s">
        <v>46</v>
      </c>
      <c r="B33" s="66" t="s">
        <v>37</v>
      </c>
      <c r="C33" s="66" t="s">
        <v>38</v>
      </c>
      <c r="D33" s="67" t="s">
        <v>39</v>
      </c>
      <c r="E33" s="67" t="s">
        <v>40</v>
      </c>
      <c r="F33" s="68" t="s">
        <v>41</v>
      </c>
      <c r="G33" s="66" t="s">
        <v>42</v>
      </c>
      <c r="I33" s="28" t="s">
        <v>47</v>
      </c>
    </row>
    <row r="34" customFormat="false" ht="12" hidden="false" customHeight="false" outlineLevel="0" collapsed="false">
      <c r="A34" s="82" t="n">
        <v>2004</v>
      </c>
      <c r="B34" s="83" t="n">
        <v>10.8813838754324</v>
      </c>
      <c r="C34" s="83" t="n">
        <v>5.29450616562953</v>
      </c>
      <c r="D34" s="84" t="n">
        <v>41.0647412048474</v>
      </c>
      <c r="E34" s="84" t="n">
        <v>41.4895372716485</v>
      </c>
      <c r="F34" s="83" t="n">
        <v>1.26983148244212</v>
      </c>
      <c r="G34" s="85" t="n">
        <v>100</v>
      </c>
      <c r="I34" s="86"/>
    </row>
    <row r="35" customFormat="false" ht="12" hidden="false" customHeight="false" outlineLevel="0" collapsed="false">
      <c r="A35" s="82" t="n">
        <v>2005</v>
      </c>
      <c r="B35" s="83" t="n">
        <v>10.8738698233161</v>
      </c>
      <c r="C35" s="83" t="n">
        <v>5.29632017953517</v>
      </c>
      <c r="D35" s="84" t="n">
        <v>41.656748687496</v>
      </c>
      <c r="E35" s="84" t="n">
        <v>40.9030852204413</v>
      </c>
      <c r="F35" s="83" t="n">
        <v>1.26997608921152</v>
      </c>
      <c r="G35" s="85" t="n">
        <v>100</v>
      </c>
      <c r="I35" s="86"/>
    </row>
    <row r="36" customFormat="false" ht="12" hidden="false" customHeight="false" outlineLevel="0" collapsed="false">
      <c r="A36" s="82" t="n">
        <v>2006</v>
      </c>
      <c r="B36" s="83" t="n">
        <v>10.8626606413933</v>
      </c>
      <c r="C36" s="83" t="n">
        <v>5.29627232600755</v>
      </c>
      <c r="D36" s="84" t="n">
        <v>41.8688318662216</v>
      </c>
      <c r="E36" s="84" t="n">
        <v>40.7020669546705</v>
      </c>
      <c r="F36" s="83" t="n">
        <v>1.27016821170712</v>
      </c>
      <c r="G36" s="85" t="n">
        <v>100</v>
      </c>
      <c r="I36" s="86"/>
    </row>
    <row r="37" customFormat="false" ht="12" hidden="false" customHeight="false" outlineLevel="0" collapsed="false">
      <c r="A37" s="82" t="n">
        <v>2007</v>
      </c>
      <c r="B37" s="83" t="n">
        <v>10.7188688526487</v>
      </c>
      <c r="C37" s="83" t="n">
        <v>5.29640061702712</v>
      </c>
      <c r="D37" s="84" t="n">
        <v>42.277960618274</v>
      </c>
      <c r="E37" s="84" t="n">
        <v>40.4347323702584</v>
      </c>
      <c r="F37" s="83" t="n">
        <v>1.27203754179185</v>
      </c>
      <c r="G37" s="85" t="n">
        <v>100</v>
      </c>
      <c r="I37" s="86"/>
    </row>
    <row r="38" s="87" customFormat="true" ht="12" hidden="false" customHeight="false" outlineLevel="0" collapsed="false">
      <c r="A38" s="82" t="n">
        <v>2008</v>
      </c>
      <c r="B38" s="83" t="n">
        <v>10.7191242507196</v>
      </c>
      <c r="C38" s="83" t="n">
        <v>5.29646183739476</v>
      </c>
      <c r="D38" s="84" t="n">
        <v>42.2800074407099</v>
      </c>
      <c r="E38" s="84" t="n">
        <v>40.4325619389501</v>
      </c>
      <c r="F38" s="83" t="n">
        <v>1.27184453222561</v>
      </c>
      <c r="G38" s="85" t="n">
        <v>100</v>
      </c>
      <c r="I38" s="86" t="n">
        <v>0.467236509590922</v>
      </c>
    </row>
    <row r="39" s="87" customFormat="true" ht="12" hidden="false" customHeight="false" outlineLevel="0" collapsed="false">
      <c r="A39" s="82" t="n">
        <v>2009</v>
      </c>
      <c r="B39" s="83" t="n">
        <v>10.7188525870148</v>
      </c>
      <c r="C39" s="83" t="n">
        <v>5.29556420993454</v>
      </c>
      <c r="D39" s="84" t="n">
        <v>42.3426719030502</v>
      </c>
      <c r="E39" s="84" t="n">
        <v>40.3706748402869</v>
      </c>
      <c r="F39" s="83" t="n">
        <v>1.27223645971349</v>
      </c>
      <c r="G39" s="85" t="n">
        <v>100</v>
      </c>
      <c r="I39" s="86" t="n">
        <v>0.4663998705994</v>
      </c>
    </row>
    <row r="40" s="87" customFormat="true" ht="12" hidden="false" customHeight="false" outlineLevel="0" collapsed="false">
      <c r="A40" s="82" t="n">
        <v>2010</v>
      </c>
      <c r="B40" s="83" t="n">
        <v>10.7191755194098</v>
      </c>
      <c r="C40" s="83" t="n">
        <v>5.29507540613871</v>
      </c>
      <c r="D40" s="84" t="n">
        <v>42.6638897196078</v>
      </c>
      <c r="E40" s="84" t="n">
        <v>40.0495597304026</v>
      </c>
      <c r="F40" s="83" t="n">
        <v>1.2722996244411</v>
      </c>
      <c r="G40" s="85" t="n">
        <v>100</v>
      </c>
      <c r="I40" s="86" t="n">
        <v>0.462763918510641</v>
      </c>
    </row>
    <row r="41" s="87" customFormat="true" ht="12" hidden="false" customHeight="false" outlineLevel="0" collapsed="false">
      <c r="A41" s="82" t="n">
        <v>2011</v>
      </c>
      <c r="B41" s="83" t="n">
        <v>10.720049952582</v>
      </c>
      <c r="C41" s="83" t="n">
        <v>5.29499772231608</v>
      </c>
      <c r="D41" s="84" t="n">
        <v>42.1858504651321</v>
      </c>
      <c r="E41" s="84" t="n">
        <v>40.529135394182</v>
      </c>
      <c r="F41" s="83" t="n">
        <v>1.26996646578777</v>
      </c>
      <c r="G41" s="85" t="n">
        <v>100</v>
      </c>
      <c r="I41" s="86" t="n">
        <v>0.468998284156443</v>
      </c>
    </row>
    <row r="42" s="87" customFormat="true" ht="12" hidden="false" customHeight="false" outlineLevel="0" collapsed="false">
      <c r="A42" s="82" t="n">
        <v>2012</v>
      </c>
      <c r="B42" s="83" t="n">
        <v>10.7204372193797</v>
      </c>
      <c r="C42" s="83" t="n">
        <v>6.59305485578343</v>
      </c>
      <c r="D42" s="84" t="n">
        <v>41.3313600525803</v>
      </c>
      <c r="E42" s="84" t="n">
        <v>40.1060144468909</v>
      </c>
      <c r="F42" s="83" t="n">
        <v>1.24913342536569</v>
      </c>
      <c r="G42" s="85" t="n">
        <v>100</v>
      </c>
      <c r="I42" s="86" t="n">
        <v>0.464472564111027</v>
      </c>
    </row>
    <row r="43" s="87" customFormat="true" ht="12" hidden="false" customHeight="false" outlineLevel="0" collapsed="false">
      <c r="A43" s="82" t="n">
        <v>2013</v>
      </c>
      <c r="B43" s="83" t="n">
        <v>10.7207128654024</v>
      </c>
      <c r="C43" s="83" t="n">
        <v>6.59333309917941</v>
      </c>
      <c r="D43" s="84" t="n">
        <v>40.8992002051009</v>
      </c>
      <c r="E43" s="84" t="n">
        <v>40.5384728928767</v>
      </c>
      <c r="F43" s="83" t="n">
        <v>1.24828093744047</v>
      </c>
      <c r="G43" s="85" t="n">
        <v>100</v>
      </c>
      <c r="I43" s="86" t="n">
        <v>0.469662714203851</v>
      </c>
    </row>
    <row r="44" s="87" customFormat="true" ht="12" hidden="false" customHeight="false" outlineLevel="0" collapsed="false">
      <c r="A44" s="82" t="n">
        <v>2014</v>
      </c>
      <c r="B44" s="83" t="n">
        <v>10.7208555054409</v>
      </c>
      <c r="C44" s="83" t="n">
        <v>5.29514050727211</v>
      </c>
      <c r="D44" s="84" t="n">
        <v>42.1122483457614</v>
      </c>
      <c r="E44" s="84" t="n">
        <v>40.6031031849902</v>
      </c>
      <c r="F44" s="83" t="n">
        <v>1.26865245653532</v>
      </c>
      <c r="G44" s="85" t="n">
        <v>100</v>
      </c>
      <c r="I44" s="86" t="n">
        <v>0.464706624640599</v>
      </c>
    </row>
    <row r="45" customFormat="false" ht="12" hidden="false" customHeight="false" outlineLevel="0" collapsed="false">
      <c r="A45" s="82" t="n">
        <v>2015</v>
      </c>
      <c r="B45" s="83" t="n">
        <v>10.7207627783593</v>
      </c>
      <c r="C45" s="83" t="n">
        <v>5.2913750506367</v>
      </c>
      <c r="D45" s="84" t="n">
        <v>42.1479622336682</v>
      </c>
      <c r="E45" s="84" t="n">
        <v>40.571287267672</v>
      </c>
      <c r="F45" s="83" t="n">
        <v>1.26861266966382</v>
      </c>
      <c r="G45" s="85" t="n">
        <v>100</v>
      </c>
      <c r="I45" s="86" t="n">
        <v>0.46510467100676</v>
      </c>
    </row>
    <row r="46" s="87" customFormat="true" ht="12" hidden="false" customHeight="false" outlineLevel="0" collapsed="false">
      <c r="A46" s="82" t="n">
        <v>2016</v>
      </c>
      <c r="B46" s="83" t="n">
        <v>10.7206023221585</v>
      </c>
      <c r="C46" s="83" t="n">
        <v>5.29028743431085</v>
      </c>
      <c r="D46" s="84" t="n">
        <v>42.4061765947145</v>
      </c>
      <c r="E46" s="84" t="n">
        <v>40.3128545761466</v>
      </c>
      <c r="F46" s="83" t="n">
        <v>1.2700790726695</v>
      </c>
      <c r="G46" s="85" t="n">
        <v>100</v>
      </c>
      <c r="I46" s="86" t="n">
        <v>0.467353716332507</v>
      </c>
    </row>
    <row r="47" s="87" customFormat="true" ht="12" hidden="false" customHeight="false" outlineLevel="0" collapsed="false">
      <c r="A47" s="82" t="n">
        <v>2017</v>
      </c>
      <c r="B47" s="83" t="n">
        <v>10.7205726420262</v>
      </c>
      <c r="C47" s="83" t="n">
        <v>5.29009808982964</v>
      </c>
      <c r="D47" s="84" t="n">
        <v>42.3369448057566</v>
      </c>
      <c r="E47" s="84" t="n">
        <v>40.3814918207616</v>
      </c>
      <c r="F47" s="83" t="n">
        <v>1.27089264162586</v>
      </c>
      <c r="G47" s="85" t="n">
        <v>100</v>
      </c>
      <c r="H47" s="47"/>
      <c r="I47" s="86" t="n">
        <v>0.466319517462934</v>
      </c>
    </row>
    <row r="48" s="87" customFormat="true" ht="12" hidden="false" customHeight="false" outlineLevel="0" collapsed="false">
      <c r="A48" s="82" t="n">
        <v>2018</v>
      </c>
      <c r="B48" s="83" t="n">
        <v>10.7203506215472</v>
      </c>
      <c r="C48" s="83" t="n">
        <v>5.28858495755663</v>
      </c>
      <c r="D48" s="84" t="n">
        <v>42.297840927012</v>
      </c>
      <c r="E48" s="84" t="n">
        <v>40.4214894448425</v>
      </c>
      <c r="F48" s="83" t="n">
        <v>1.27173404904171</v>
      </c>
      <c r="G48" s="85" t="n">
        <v>100</v>
      </c>
      <c r="H48" s="47"/>
      <c r="I48" s="86" t="n">
        <v>0.465599740354041</v>
      </c>
    </row>
    <row r="49" s="87" customFormat="true" ht="12" hidden="false" customHeight="false" outlineLevel="0" collapsed="false">
      <c r="A49" s="82" t="n">
        <v>2019</v>
      </c>
      <c r="B49" s="83" t="n">
        <v>10.7199986715464</v>
      </c>
      <c r="C49" s="83" t="n">
        <v>5.28555615765182</v>
      </c>
      <c r="D49" s="84" t="n">
        <v>42.3900176975636</v>
      </c>
      <c r="E49" s="84" t="n">
        <v>40.3344320669105</v>
      </c>
      <c r="F49" s="83" t="n">
        <v>1.26999540632775</v>
      </c>
      <c r="G49" s="85" t="n">
        <v>100</v>
      </c>
      <c r="H49" s="47"/>
      <c r="I49" s="86" t="n">
        <v>0.467210221994862</v>
      </c>
    </row>
    <row r="50" s="87" customFormat="true" ht="12" hidden="false" customHeight="false" outlineLevel="0" collapsed="false">
      <c r="A50" s="82" t="n">
        <v>2020</v>
      </c>
      <c r="B50" s="83" t="n">
        <v>10.7199536812368</v>
      </c>
      <c r="C50" s="83" t="n">
        <v>5.28541436755947</v>
      </c>
      <c r="D50" s="84" t="n">
        <v>41.7645634041971</v>
      </c>
      <c r="E50" s="84" t="n">
        <v>40.9575729008652</v>
      </c>
      <c r="F50" s="83" t="n">
        <v>1.27249564614149</v>
      </c>
      <c r="G50" s="85" t="n">
        <v>100</v>
      </c>
      <c r="H50" s="47"/>
      <c r="I50" s="86" t="n">
        <v>0.459614161437775</v>
      </c>
    </row>
    <row r="51" s="87" customFormat="true" ht="12" hidden="false" customHeight="false" outlineLevel="0" collapsed="false">
      <c r="A51" s="82" t="n">
        <v>2021</v>
      </c>
      <c r="B51" s="83" t="n">
        <v>10.7199951780131</v>
      </c>
      <c r="C51" s="83" t="n">
        <v>5.2831438900995</v>
      </c>
      <c r="D51" s="84" t="n">
        <v>42.3352510707309</v>
      </c>
      <c r="E51" s="84" t="n">
        <v>40.3896890174737</v>
      </c>
      <c r="F51" s="83" t="n">
        <v>1.27192084368288</v>
      </c>
      <c r="G51" s="85" t="n">
        <v>100</v>
      </c>
      <c r="H51" s="47"/>
      <c r="I51" s="86" t="n">
        <v>0.465934176251093</v>
      </c>
    </row>
    <row r="52" s="87" customFormat="true" ht="12" hidden="false" customHeight="false" outlineLevel="0" collapsed="false">
      <c r="A52" s="82" t="n">
        <v>2022</v>
      </c>
      <c r="B52" s="83" t="n">
        <v>10.7199819853277</v>
      </c>
      <c r="C52" s="83" t="n">
        <v>5.28050492819977</v>
      </c>
      <c r="D52" s="84" t="n">
        <v>41.6405940750423</v>
      </c>
      <c r="E52" s="84" t="n">
        <v>41.0867931047876</v>
      </c>
      <c r="F52" s="83" t="n">
        <v>1.27212590664267</v>
      </c>
      <c r="G52" s="85" t="n">
        <v>100</v>
      </c>
      <c r="H52" s="47"/>
      <c r="I52" s="88" t="n">
        <v>0.458415492238994</v>
      </c>
    </row>
    <row r="53" s="87" customFormat="true" ht="12" hidden="false" customHeight="false" outlineLevel="0" collapsed="false">
      <c r="A53" s="82" t="n">
        <v>2023</v>
      </c>
      <c r="B53" s="83" t="n">
        <v>10.7199838098913</v>
      </c>
      <c r="C53" s="83" t="n">
        <v>5.27889451308931</v>
      </c>
      <c r="D53" s="84" t="n">
        <v>41.7743854256017</v>
      </c>
      <c r="E53" s="84" t="n">
        <v>40.9545135786971</v>
      </c>
      <c r="F53" s="83" t="n">
        <v>1.27222267272059</v>
      </c>
      <c r="G53" s="85" t="n">
        <v>100</v>
      </c>
      <c r="H53" s="47"/>
      <c r="I53" s="86" t="n">
        <v>0.459815449104542</v>
      </c>
    </row>
    <row r="54" customFormat="false" ht="12" hidden="false" customHeight="false" outlineLevel="0" collapsed="false">
      <c r="A54" s="77" t="s">
        <v>43</v>
      </c>
    </row>
    <row r="55" customFormat="false" ht="12" hidden="false" customHeight="false" outlineLevel="0" collapsed="false">
      <c r="A55" s="77" t="s">
        <v>44</v>
      </c>
    </row>
    <row r="56" customFormat="false" ht="12" hidden="false" customHeight="false" outlineLevel="0" collapsed="false">
      <c r="A56" s="77" t="s">
        <v>45</v>
      </c>
    </row>
    <row r="57" customFormat="false" ht="12" hidden="false" customHeight="false" outlineLevel="0" collapsed="false">
      <c r="A57" s="77" t="s">
        <v>48</v>
      </c>
    </row>
    <row r="60" s="62" customFormat="true" ht="25.5" hidden="false" customHeight="false" outlineLevel="0" collapsed="false">
      <c r="A60" s="65" t="s">
        <v>36</v>
      </c>
      <c r="B60" s="66" t="s">
        <v>37</v>
      </c>
      <c r="C60" s="66" t="s">
        <v>38</v>
      </c>
      <c r="D60" s="67" t="s">
        <v>49</v>
      </c>
      <c r="E60" s="67" t="s">
        <v>39</v>
      </c>
      <c r="F60" s="68" t="s">
        <v>41</v>
      </c>
      <c r="G60" s="66" t="s">
        <v>42</v>
      </c>
    </row>
    <row r="61" s="62" customFormat="true" ht="12" hidden="false" customHeight="false" outlineLevel="0" collapsed="false">
      <c r="A61" s="70" t="n">
        <v>1980</v>
      </c>
      <c r="B61" s="72" t="n">
        <v>50825062.4046755</v>
      </c>
      <c r="C61" s="72" t="n">
        <v>26398115.7383053</v>
      </c>
      <c r="D61" s="72" t="n">
        <v>192863572.537134</v>
      </c>
      <c r="E61" s="72" t="n">
        <v>155336660.027656</v>
      </c>
      <c r="F61" s="72" t="n">
        <v>5299136.65432833</v>
      </c>
      <c r="G61" s="73" t="n">
        <f aca="false">SUM(B61:F61)</f>
        <v>430722547.362098</v>
      </c>
    </row>
    <row r="62" s="62" customFormat="true" ht="12" hidden="false" customHeight="false" outlineLevel="0" collapsed="false">
      <c r="A62" s="70" t="n">
        <v>1981</v>
      </c>
      <c r="B62" s="72" t="n">
        <v>61770612.702867</v>
      </c>
      <c r="C62" s="72" t="n">
        <v>31402869.0507258</v>
      </c>
      <c r="D62" s="72" t="n">
        <v>234720400.948255</v>
      </c>
      <c r="E62" s="72" t="n">
        <v>194885604.681666</v>
      </c>
      <c r="F62" s="72" t="n">
        <v>6538516.69297359</v>
      </c>
      <c r="G62" s="73" t="n">
        <f aca="false">SUM(B62:F62)</f>
        <v>529318004.076487</v>
      </c>
    </row>
    <row r="63" s="62" customFormat="true" ht="12" hidden="false" customHeight="false" outlineLevel="0" collapsed="false">
      <c r="A63" s="70" t="n">
        <v>1982</v>
      </c>
      <c r="B63" s="72" t="n">
        <v>73414676.2613003</v>
      </c>
      <c r="C63" s="72" t="n">
        <v>38778352.4733413</v>
      </c>
      <c r="D63" s="72" t="n">
        <v>275216996.908628</v>
      </c>
      <c r="E63" s="72" t="n">
        <v>235528526.244204</v>
      </c>
      <c r="F63" s="72" t="n">
        <v>7773354.53322197</v>
      </c>
      <c r="G63" s="73" t="n">
        <f aca="false">SUM(B63:F63)</f>
        <v>630711906.420695</v>
      </c>
    </row>
    <row r="64" s="62" customFormat="true" ht="12" hidden="false" customHeight="false" outlineLevel="0" collapsed="false">
      <c r="A64" s="70" t="n">
        <v>1983</v>
      </c>
      <c r="B64" s="72" t="n">
        <v>78009459.8639584</v>
      </c>
      <c r="C64" s="72" t="n">
        <v>40432410.8286315</v>
      </c>
      <c r="D64" s="72" t="n">
        <v>289783396.605507</v>
      </c>
      <c r="E64" s="72" t="n">
        <v>254823889.587855</v>
      </c>
      <c r="F64" s="72" t="n">
        <v>8288628.97501206</v>
      </c>
      <c r="G64" s="73" t="n">
        <f aca="false">SUM(B64:F64)</f>
        <v>671337785.860964</v>
      </c>
    </row>
    <row r="65" s="62" customFormat="true" ht="12" hidden="false" customHeight="false" outlineLevel="0" collapsed="false">
      <c r="A65" s="70" t="n">
        <v>1984</v>
      </c>
      <c r="B65" s="72" t="n">
        <v>79046797.1583467</v>
      </c>
      <c r="C65" s="72" t="n">
        <v>40777298.9988902</v>
      </c>
      <c r="D65" s="72" t="n">
        <v>292856256.082205</v>
      </c>
      <c r="E65" s="72" t="n">
        <v>261494262.848873</v>
      </c>
      <c r="F65" s="72" t="n">
        <v>8436577.41363312</v>
      </c>
      <c r="G65" s="73" t="n">
        <f aca="false">SUM(B65:F65)</f>
        <v>682611192.501948</v>
      </c>
    </row>
    <row r="66" s="62" customFormat="true" ht="12" hidden="false" customHeight="false" outlineLevel="0" collapsed="false">
      <c r="A66" s="70" t="n">
        <v>1985</v>
      </c>
      <c r="B66" s="72" t="n">
        <v>76648206.3412297</v>
      </c>
      <c r="C66" s="72" t="n">
        <v>39622966.9241995</v>
      </c>
      <c r="D66" s="72" t="n">
        <v>286408604.593252</v>
      </c>
      <c r="E66" s="72" t="n">
        <v>255007201.311167</v>
      </c>
      <c r="F66" s="72" t="n">
        <v>8239857.49779917</v>
      </c>
      <c r="G66" s="73" t="n">
        <f aca="false">SUM(B66:F66)</f>
        <v>665926836.667648</v>
      </c>
    </row>
    <row r="67" s="62" customFormat="true" ht="12" hidden="false" customHeight="false" outlineLevel="0" collapsed="false">
      <c r="A67" s="70" t="n">
        <v>1986</v>
      </c>
      <c r="B67" s="72" t="n">
        <v>77304759.0394932</v>
      </c>
      <c r="C67" s="72" t="n">
        <v>40476879.9516228</v>
      </c>
      <c r="D67" s="72" t="n">
        <v>289487401.857683</v>
      </c>
      <c r="E67" s="72" t="n">
        <v>260092672.677456</v>
      </c>
      <c r="F67" s="72" t="n">
        <v>8378540.78919598</v>
      </c>
      <c r="G67" s="73" t="n">
        <f aca="false">SUM(B67:F67)</f>
        <v>675740254.315451</v>
      </c>
    </row>
    <row r="68" s="62" customFormat="true" ht="12" hidden="false" customHeight="false" outlineLevel="0" collapsed="false">
      <c r="A68" s="70" t="n">
        <v>1987</v>
      </c>
      <c r="B68" s="72" t="n">
        <v>65255627.8841448</v>
      </c>
      <c r="C68" s="72" t="n">
        <v>38113906.5518014</v>
      </c>
      <c r="D68" s="72" t="n">
        <v>246585425.721503</v>
      </c>
      <c r="E68" s="72" t="n">
        <v>220021187.821763</v>
      </c>
      <c r="F68" s="72" t="n">
        <v>7507284.62383967</v>
      </c>
      <c r="G68" s="73" t="n">
        <f aca="false">SUM(B68:F68)</f>
        <v>577483432.603052</v>
      </c>
    </row>
    <row r="69" s="62" customFormat="true" ht="12" hidden="false" customHeight="false" outlineLevel="0" collapsed="false">
      <c r="A69" s="70" t="n">
        <v>1988</v>
      </c>
      <c r="B69" s="72" t="n">
        <v>62571236.8341218</v>
      </c>
      <c r="C69" s="72" t="n">
        <v>37099759.8927979</v>
      </c>
      <c r="D69" s="72" t="n">
        <v>237549208.865825</v>
      </c>
      <c r="E69" s="72" t="n">
        <v>209862820.886125</v>
      </c>
      <c r="F69" s="72" t="n">
        <v>6644733.11512797</v>
      </c>
      <c r="G69" s="73" t="n">
        <f aca="false">SUM(B69:F69)</f>
        <v>553727759.593998</v>
      </c>
    </row>
    <row r="70" s="62" customFormat="true" ht="12" hidden="false" customHeight="false" outlineLevel="0" collapsed="false">
      <c r="A70" s="70" t="n">
        <v>1989</v>
      </c>
      <c r="B70" s="72" t="n">
        <v>62252770.6084393</v>
      </c>
      <c r="C70" s="72" t="n">
        <v>29724295.8761016</v>
      </c>
      <c r="D70" s="72" t="n">
        <v>242897972.527163</v>
      </c>
      <c r="E70" s="72" t="n">
        <v>218782034.363533</v>
      </c>
      <c r="F70" s="72" t="n">
        <v>7178697.87196417</v>
      </c>
      <c r="G70" s="73" t="n">
        <f aca="false">SUM(B70:F70)</f>
        <v>560835771.247201</v>
      </c>
    </row>
    <row r="71" s="62" customFormat="true" ht="12" hidden="false" customHeight="false" outlineLevel="0" collapsed="false">
      <c r="A71" s="70" t="n">
        <v>1990</v>
      </c>
      <c r="B71" s="72" t="n">
        <v>64628272.1214958</v>
      </c>
      <c r="C71" s="72" t="n">
        <v>31030903.2207904</v>
      </c>
      <c r="D71" s="72" t="n">
        <v>251513636.631669</v>
      </c>
      <c r="E71" s="72" t="n">
        <v>228648760.574245</v>
      </c>
      <c r="F71" s="72" t="n">
        <v>7466081.97793453</v>
      </c>
      <c r="G71" s="73" t="n">
        <f aca="false">SUM(B71:F71)</f>
        <v>583287654.526135</v>
      </c>
    </row>
    <row r="72" s="62" customFormat="true" ht="12" hidden="false" customHeight="false" outlineLevel="0" collapsed="false">
      <c r="A72" s="70" t="n">
        <v>1991</v>
      </c>
      <c r="B72" s="72" t="n">
        <v>64967378.3190057</v>
      </c>
      <c r="C72" s="72" t="n">
        <v>31300312.5052404</v>
      </c>
      <c r="D72" s="72" t="n">
        <v>257621097.632924</v>
      </c>
      <c r="E72" s="72" t="n">
        <v>230285096.919463</v>
      </c>
      <c r="F72" s="72" t="n">
        <v>7514441.75456623</v>
      </c>
      <c r="G72" s="73" t="n">
        <f aca="false">SUM(B72:F72)</f>
        <v>591688327.131199</v>
      </c>
    </row>
    <row r="73" s="62" customFormat="true" ht="12" hidden="false" customHeight="false" outlineLevel="0" collapsed="false">
      <c r="A73" s="70" t="n">
        <v>1992</v>
      </c>
      <c r="B73" s="72" t="n">
        <v>65850275.5515987</v>
      </c>
      <c r="C73" s="72" t="n">
        <v>31723490.4117191</v>
      </c>
      <c r="D73" s="72" t="n">
        <v>262499866.683334</v>
      </c>
      <c r="E73" s="72" t="n">
        <v>233119588.631572</v>
      </c>
      <c r="F73" s="72" t="n">
        <v>7630460.7619097</v>
      </c>
      <c r="G73" s="73" t="n">
        <f aca="false">SUM(B73:F73)</f>
        <v>600823682.040134</v>
      </c>
    </row>
    <row r="74" s="62" customFormat="true" ht="12" hidden="false" customHeight="false" outlineLevel="0" collapsed="false">
      <c r="A74" s="70" t="n">
        <v>1993</v>
      </c>
      <c r="B74" s="72" t="n">
        <v>75436773.9806115</v>
      </c>
      <c r="C74" s="72" t="n">
        <v>36099424.2610415</v>
      </c>
      <c r="D74" s="72" t="n">
        <v>302022664.046576</v>
      </c>
      <c r="E74" s="72" t="n">
        <v>266612160.09586</v>
      </c>
      <c r="F74" s="72" t="n">
        <v>8749287.94113029</v>
      </c>
      <c r="G74" s="73" t="n">
        <f aca="false">SUM(B74:F74)</f>
        <v>688920310.32522</v>
      </c>
    </row>
    <row r="75" s="62" customFormat="true" ht="12" hidden="false" customHeight="false" outlineLevel="0" collapsed="false">
      <c r="A75" s="70" t="n">
        <v>1994</v>
      </c>
      <c r="B75" s="72" t="n">
        <v>70710774.2936809</v>
      </c>
      <c r="C75" s="72" t="n">
        <v>34701867.9759192</v>
      </c>
      <c r="D75" s="72" t="n">
        <v>278464518.729551</v>
      </c>
      <c r="E75" s="72" t="n">
        <v>261342316.451414</v>
      </c>
      <c r="F75" s="72" t="n">
        <v>8299693.47070006</v>
      </c>
      <c r="G75" s="73" t="n">
        <f aca="false">SUM(B75:F75)</f>
        <v>653519170.921265</v>
      </c>
    </row>
    <row r="76" s="62" customFormat="true" ht="12" hidden="false" customHeight="false" outlineLevel="0" collapsed="false">
      <c r="A76" s="70" t="n">
        <v>1995</v>
      </c>
      <c r="B76" s="72" t="n">
        <v>75430829.1892609</v>
      </c>
      <c r="C76" s="72" t="n">
        <v>36576705.8282784</v>
      </c>
      <c r="D76" s="72" t="n">
        <v>284125090.367966</v>
      </c>
      <c r="E76" s="72" t="n">
        <v>285229292.808065</v>
      </c>
      <c r="F76" s="72" t="n">
        <v>8764606.82636209</v>
      </c>
      <c r="G76" s="73" t="n">
        <f aca="false">SUM(B76:F76)</f>
        <v>690126525.019933</v>
      </c>
    </row>
    <row r="77" s="62" customFormat="true" ht="12" hidden="false" customHeight="false" outlineLevel="0" collapsed="false">
      <c r="A77" s="70" t="n">
        <v>1996</v>
      </c>
      <c r="B77" s="89" t="n">
        <v>79393205.4666659</v>
      </c>
      <c r="C77" s="71" t="n">
        <v>38493242.9865891</v>
      </c>
      <c r="D77" s="90" t="n">
        <v>299403344.330154</v>
      </c>
      <c r="E77" s="90" t="n">
        <v>299468652.594763</v>
      </c>
      <c r="F77" s="90" t="n">
        <v>9219925.30771072</v>
      </c>
      <c r="G77" s="73" t="n">
        <f aca="false">SUM(B77:F77)</f>
        <v>725978370.685883</v>
      </c>
    </row>
    <row r="78" s="95" customFormat="true" ht="12" hidden="false" customHeight="false" outlineLevel="0" collapsed="false">
      <c r="A78" s="91" t="n">
        <v>1997</v>
      </c>
      <c r="B78" s="92" t="n">
        <v>86444715.192562</v>
      </c>
      <c r="C78" s="92" t="n">
        <v>41879066.77519</v>
      </c>
      <c r="D78" s="93" t="n">
        <v>323733087.882931</v>
      </c>
      <c r="E78" s="93" t="n">
        <v>328079028.774696</v>
      </c>
      <c r="F78" s="93" t="n">
        <v>10035172.604621</v>
      </c>
      <c r="G78" s="94" t="n">
        <f aca="false">SUM(B78:F78)</f>
        <v>790171071.23</v>
      </c>
    </row>
    <row r="79" s="95" customFormat="true" ht="12" hidden="false" customHeight="false" outlineLevel="0" collapsed="false">
      <c r="A79" s="91" t="n">
        <v>1998</v>
      </c>
      <c r="B79" s="92" t="n">
        <v>100139240.814998</v>
      </c>
      <c r="C79" s="92" t="n">
        <v>48602378.7561882</v>
      </c>
      <c r="D79" s="93" t="n">
        <v>377814718.312725</v>
      </c>
      <c r="E79" s="93" t="n">
        <v>378915149.532148</v>
      </c>
      <c r="F79" s="93" t="n">
        <v>11554527.8039401</v>
      </c>
      <c r="G79" s="94" t="n">
        <f aca="false">SUM(B79:F79)</f>
        <v>917026015.22</v>
      </c>
    </row>
    <row r="80" s="95" customFormat="true" ht="12" hidden="false" customHeight="false" outlineLevel="0" collapsed="false">
      <c r="A80" s="91" t="n">
        <v>1999</v>
      </c>
      <c r="B80" s="92" t="n">
        <v>89812287.3657361</v>
      </c>
      <c r="C80" s="92" t="n">
        <v>43670194.7475657</v>
      </c>
      <c r="D80" s="93" t="n">
        <v>339803553.023278</v>
      </c>
      <c r="E80" s="93" t="n">
        <v>340215536.103444</v>
      </c>
      <c r="F80" s="93" t="n">
        <v>10464367.5199754</v>
      </c>
      <c r="G80" s="94" t="n">
        <f aca="false">SUM(B80:F80)</f>
        <v>823965938.76</v>
      </c>
      <c r="H80" s="96"/>
    </row>
    <row r="81" s="62" customFormat="true" ht="12" hidden="false" customHeight="false" outlineLevel="0" collapsed="false">
      <c r="A81" s="70" t="n">
        <v>2000</v>
      </c>
      <c r="B81" s="89" t="n">
        <v>97586996.818358</v>
      </c>
      <c r="C81" s="89" t="n">
        <v>47363664.2755137</v>
      </c>
      <c r="D81" s="72" t="n">
        <v>367429414.593343</v>
      </c>
      <c r="E81" s="72" t="n">
        <v>370217890.156332</v>
      </c>
      <c r="F81" s="72" t="n">
        <v>11353179.546453</v>
      </c>
      <c r="G81" s="73" t="n">
        <f aca="false">SUM(B81:F81)</f>
        <v>893951145.39</v>
      </c>
    </row>
    <row r="82" s="62" customFormat="true" ht="12" hidden="false" customHeight="false" outlineLevel="0" collapsed="false">
      <c r="A82" s="70" t="n">
        <v>2001</v>
      </c>
      <c r="B82" s="71" t="n">
        <v>110988496.018241</v>
      </c>
      <c r="C82" s="71" t="n">
        <v>54118910.9643039</v>
      </c>
      <c r="D82" s="72" t="n">
        <v>417151663.988963</v>
      </c>
      <c r="E82" s="72" t="n">
        <v>425781574.036969</v>
      </c>
      <c r="F82" s="72" t="n">
        <v>12966794.481523</v>
      </c>
      <c r="G82" s="73" t="n">
        <f aca="false">SUM(B82:F82)</f>
        <v>1021007439.49</v>
      </c>
    </row>
    <row r="83" s="62" customFormat="true" ht="12" hidden="false" customHeight="false" outlineLevel="0" collapsed="false">
      <c r="A83" s="70" t="n">
        <v>2002</v>
      </c>
      <c r="B83" s="71" t="n">
        <v>112454597.60976</v>
      </c>
      <c r="C83" s="71" t="n">
        <v>54715707.0315273</v>
      </c>
      <c r="D83" s="72" t="n">
        <v>422260056.22155</v>
      </c>
      <c r="E83" s="72" t="n">
        <v>427497392.983248</v>
      </c>
      <c r="F83" s="72" t="n">
        <v>13081112.603915</v>
      </c>
      <c r="G83" s="73" t="n">
        <f aca="false">SUM(B83:F83)</f>
        <v>1030008866.45</v>
      </c>
    </row>
    <row r="84" s="62" customFormat="true" ht="12" hidden="false" customHeight="false" outlineLevel="0" collapsed="false">
      <c r="A84" s="70" t="n">
        <v>2003</v>
      </c>
      <c r="B84" s="71" t="n">
        <v>108566126.311651</v>
      </c>
      <c r="C84" s="71" t="n">
        <v>52757769.0386675</v>
      </c>
      <c r="D84" s="72" t="n">
        <v>407343666.280152</v>
      </c>
      <c r="E84" s="72" t="n">
        <v>414788204.817821</v>
      </c>
      <c r="F84" s="72" t="n">
        <v>12650550.221709</v>
      </c>
      <c r="G84" s="73" t="n">
        <f aca="false">SUM(B84:F84)</f>
        <v>996106316.67</v>
      </c>
    </row>
    <row r="85" s="62" customFormat="true" ht="12" hidden="false" customHeight="false" outlineLevel="0" collapsed="false">
      <c r="A85" s="77" t="s">
        <v>43</v>
      </c>
      <c r="B85" s="78"/>
      <c r="C85" s="78"/>
      <c r="D85" s="63"/>
      <c r="E85" s="63"/>
      <c r="F85" s="64"/>
      <c r="G85" s="79"/>
    </row>
    <row r="86" s="62" customFormat="true" ht="12" hidden="false" customHeight="false" outlineLevel="0" collapsed="false">
      <c r="A86" s="77" t="s">
        <v>50</v>
      </c>
      <c r="B86" s="78"/>
      <c r="C86" s="78"/>
      <c r="D86" s="63"/>
      <c r="E86" s="63"/>
      <c r="F86" s="64"/>
      <c r="G86" s="79"/>
    </row>
    <row r="87" s="62" customFormat="true" ht="12" hidden="false" customHeight="false" outlineLevel="0" collapsed="false">
      <c r="A87" s="97"/>
      <c r="B87" s="98"/>
      <c r="C87" s="98"/>
      <c r="D87" s="99"/>
      <c r="E87" s="99"/>
      <c r="F87" s="100"/>
      <c r="G87" s="101"/>
    </row>
    <row r="88" s="62" customFormat="true" ht="25.5" hidden="false" customHeight="false" outlineLevel="0" collapsed="false">
      <c r="A88" s="80" t="s">
        <v>46</v>
      </c>
      <c r="B88" s="66" t="s">
        <v>37</v>
      </c>
      <c r="C88" s="66" t="s">
        <v>38</v>
      </c>
      <c r="D88" s="67" t="s">
        <v>49</v>
      </c>
      <c r="E88" s="67" t="s">
        <v>39</v>
      </c>
      <c r="F88" s="68" t="s">
        <v>51</v>
      </c>
      <c r="G88" s="66" t="s">
        <v>42</v>
      </c>
    </row>
    <row r="89" s="62" customFormat="true" ht="12" hidden="false" customHeight="false" outlineLevel="0" collapsed="false">
      <c r="A89" s="70" t="n">
        <v>1980</v>
      </c>
      <c r="B89" s="102" t="n">
        <v>11.7999539880015</v>
      </c>
      <c r="C89" s="102" t="n">
        <v>6.12879820199267</v>
      </c>
      <c r="D89" s="103" t="n">
        <v>44.7767533225972</v>
      </c>
      <c r="E89" s="103" t="n">
        <v>36.0642044348488</v>
      </c>
      <c r="F89" s="102" t="n">
        <v>1.23029005255986</v>
      </c>
      <c r="G89" s="104" t="n">
        <v>100</v>
      </c>
    </row>
    <row r="90" s="62" customFormat="true" ht="12" hidden="false" customHeight="false" outlineLevel="0" collapsed="false">
      <c r="A90" s="70" t="n">
        <v>1981</v>
      </c>
      <c r="B90" s="102" t="n">
        <v>11.6698491695252</v>
      </c>
      <c r="C90" s="102" t="n">
        <v>5.93270374498504</v>
      </c>
      <c r="D90" s="103" t="n">
        <v>44.3439291957916</v>
      </c>
      <c r="E90" s="103" t="n">
        <v>36.8182459657096</v>
      </c>
      <c r="F90" s="102" t="n">
        <v>1.23527192398858</v>
      </c>
      <c r="G90" s="104" t="n">
        <v>100</v>
      </c>
    </row>
    <row r="91" s="62" customFormat="true" ht="12" hidden="false" customHeight="false" outlineLevel="0" collapsed="false">
      <c r="A91" s="70" t="n">
        <v>1982</v>
      </c>
      <c r="B91" s="102" t="n">
        <v>11.6399699314272</v>
      </c>
      <c r="C91" s="102" t="n">
        <v>6.14834634935137</v>
      </c>
      <c r="D91" s="103" t="n">
        <v>43.6359285605517</v>
      </c>
      <c r="E91" s="103" t="n">
        <v>37.3432820669002</v>
      </c>
      <c r="F91" s="102" t="n">
        <v>1.23247309176957</v>
      </c>
      <c r="G91" s="104" t="n">
        <v>100</v>
      </c>
    </row>
    <row r="92" s="62" customFormat="true" ht="12" hidden="false" customHeight="false" outlineLevel="0" collapsed="false">
      <c r="A92" s="70" t="n">
        <v>1983</v>
      </c>
      <c r="B92" s="102" t="n">
        <v>11.6200013624906</v>
      </c>
      <c r="C92" s="102" t="n">
        <v>6.02266276086019</v>
      </c>
      <c r="D92" s="103" t="n">
        <v>43.165065740173</v>
      </c>
      <c r="E92" s="103" t="n">
        <v>37.9576265413175</v>
      </c>
      <c r="F92" s="102" t="n">
        <v>1.23464359515862</v>
      </c>
      <c r="G92" s="104" t="n">
        <v>100</v>
      </c>
    </row>
    <row r="93" s="62" customFormat="true" ht="12" hidden="false" customHeight="false" outlineLevel="0" collapsed="false">
      <c r="A93" s="70" t="n">
        <v>1984</v>
      </c>
      <c r="B93" s="102" t="n">
        <v>11.5800616846934</v>
      </c>
      <c r="C93" s="102" t="n">
        <v>5.97372258861312</v>
      </c>
      <c r="D93" s="103" t="n">
        <v>42.9023519243525</v>
      </c>
      <c r="E93" s="103" t="n">
        <v>38.3079366001059</v>
      </c>
      <c r="F93" s="102" t="n">
        <v>1.23592720223512</v>
      </c>
      <c r="G93" s="104" t="n">
        <v>100</v>
      </c>
    </row>
    <row r="94" s="62" customFormat="true" ht="12" hidden="false" customHeight="false" outlineLevel="0" collapsed="false">
      <c r="A94" s="70" t="n">
        <v>1985</v>
      </c>
      <c r="B94" s="102" t="n">
        <v>11.5100041206904</v>
      </c>
      <c r="C94" s="102" t="n">
        <v>5.95004807472185</v>
      </c>
      <c r="D94" s="103" t="n">
        <v>43.0090197335287</v>
      </c>
      <c r="E94" s="103" t="n">
        <v>38.2935763014514</v>
      </c>
      <c r="F94" s="102" t="n">
        <v>1.23735176960762</v>
      </c>
      <c r="G94" s="104" t="n">
        <v>100</v>
      </c>
    </row>
    <row r="95" s="62" customFormat="true" ht="12" hidden="false" customHeight="false" outlineLevel="0" collapsed="false">
      <c r="A95" s="70" t="n">
        <v>1986</v>
      </c>
      <c r="B95" s="102" t="n">
        <v>11.4400109429334</v>
      </c>
      <c r="C95" s="102" t="n">
        <v>5.99000572973521</v>
      </c>
      <c r="D95" s="103" t="n">
        <v>42.8400409786071</v>
      </c>
      <c r="E95" s="103" t="n">
        <v>38.4900368176141</v>
      </c>
      <c r="F95" s="102" t="n">
        <v>1.23990553111029</v>
      </c>
      <c r="G95" s="104" t="n">
        <v>100</v>
      </c>
    </row>
    <row r="96" s="62" customFormat="true" ht="12" hidden="false" customHeight="false" outlineLevel="0" collapsed="false">
      <c r="A96" s="70" t="n">
        <v>1987</v>
      </c>
      <c r="B96" s="102" t="n">
        <v>11.3</v>
      </c>
      <c r="C96" s="102" t="n">
        <v>6.6</v>
      </c>
      <c r="D96" s="103" t="n">
        <v>42.7</v>
      </c>
      <c r="E96" s="103" t="n">
        <v>38.1</v>
      </c>
      <c r="F96" s="102" t="n">
        <v>1.3</v>
      </c>
      <c r="G96" s="104" t="n">
        <v>100</v>
      </c>
    </row>
    <row r="97" s="62" customFormat="true" ht="12" hidden="false" customHeight="false" outlineLevel="0" collapsed="false">
      <c r="A97" s="70" t="n">
        <v>1988</v>
      </c>
      <c r="B97" s="102" t="n">
        <v>11.3</v>
      </c>
      <c r="C97" s="102" t="n">
        <v>6.7</v>
      </c>
      <c r="D97" s="103" t="n">
        <v>42.9</v>
      </c>
      <c r="E97" s="103" t="n">
        <v>37.9</v>
      </c>
      <c r="F97" s="102" t="n">
        <v>1.2</v>
      </c>
      <c r="G97" s="104" t="n">
        <v>100</v>
      </c>
    </row>
    <row r="98" s="62" customFormat="true" ht="12" hidden="false" customHeight="false" outlineLevel="0" collapsed="false">
      <c r="A98" s="70" t="n">
        <v>1989</v>
      </c>
      <c r="B98" s="102" t="n">
        <v>11.1</v>
      </c>
      <c r="C98" s="102" t="n">
        <v>5.3</v>
      </c>
      <c r="D98" s="103" t="n">
        <v>43.31</v>
      </c>
      <c r="E98" s="103" t="n">
        <v>39.01</v>
      </c>
      <c r="F98" s="102" t="n">
        <v>1.28</v>
      </c>
      <c r="G98" s="104" t="n">
        <v>100</v>
      </c>
    </row>
    <row r="99" s="62" customFormat="true" ht="12" hidden="false" customHeight="false" outlineLevel="0" collapsed="false">
      <c r="A99" s="70" t="n">
        <v>1990</v>
      </c>
      <c r="B99" s="102" t="n">
        <v>11.08</v>
      </c>
      <c r="C99" s="102" t="n">
        <v>5.32</v>
      </c>
      <c r="D99" s="103" t="n">
        <v>43.12</v>
      </c>
      <c r="E99" s="103" t="n">
        <v>39.2</v>
      </c>
      <c r="F99" s="102" t="n">
        <v>1.28</v>
      </c>
      <c r="G99" s="104" t="n">
        <v>100</v>
      </c>
    </row>
    <row r="100" s="62" customFormat="true" ht="12" hidden="false" customHeight="false" outlineLevel="0" collapsed="false">
      <c r="A100" s="70" t="n">
        <v>1991</v>
      </c>
      <c r="B100" s="102" t="n">
        <v>10.98</v>
      </c>
      <c r="C100" s="102" t="n">
        <v>5.29</v>
      </c>
      <c r="D100" s="103" t="n">
        <v>43.54</v>
      </c>
      <c r="E100" s="103" t="n">
        <v>38.92</v>
      </c>
      <c r="F100" s="102" t="n">
        <v>1.27</v>
      </c>
      <c r="G100" s="104" t="n">
        <v>100</v>
      </c>
    </row>
    <row r="101" s="62" customFormat="true" ht="12" hidden="false" customHeight="false" outlineLevel="0" collapsed="false">
      <c r="A101" s="70" t="n">
        <v>1992</v>
      </c>
      <c r="B101" s="102" t="n">
        <v>10.96</v>
      </c>
      <c r="C101" s="102" t="n">
        <v>5.28</v>
      </c>
      <c r="D101" s="103" t="n">
        <v>43.69</v>
      </c>
      <c r="E101" s="103" t="n">
        <v>38.8</v>
      </c>
      <c r="F101" s="102" t="n">
        <v>1.27</v>
      </c>
      <c r="G101" s="104" t="n">
        <v>100</v>
      </c>
    </row>
    <row r="102" s="62" customFormat="true" ht="12" hidden="false" customHeight="false" outlineLevel="0" collapsed="false">
      <c r="A102" s="70" t="n">
        <v>1993</v>
      </c>
      <c r="B102" s="102" t="n">
        <v>10.95</v>
      </c>
      <c r="C102" s="102" t="n">
        <v>5.24</v>
      </c>
      <c r="D102" s="103" t="n">
        <v>43.84</v>
      </c>
      <c r="E102" s="103" t="n">
        <v>38.7</v>
      </c>
      <c r="F102" s="102" t="n">
        <v>1.27</v>
      </c>
      <c r="G102" s="104" t="n">
        <v>100</v>
      </c>
    </row>
    <row r="103" s="62" customFormat="true" ht="12" hidden="false" customHeight="false" outlineLevel="0" collapsed="false">
      <c r="A103" s="70" t="n">
        <v>1994</v>
      </c>
      <c r="B103" s="102" t="n">
        <v>10.82</v>
      </c>
      <c r="C103" s="102" t="n">
        <v>5.31</v>
      </c>
      <c r="D103" s="103" t="n">
        <v>42.61</v>
      </c>
      <c r="E103" s="103" t="n">
        <v>39.99</v>
      </c>
      <c r="F103" s="102" t="n">
        <v>1.27</v>
      </c>
      <c r="G103" s="104" t="n">
        <v>100</v>
      </c>
    </row>
    <row r="104" s="62" customFormat="true" ht="12" hidden="false" customHeight="false" outlineLevel="0" collapsed="false">
      <c r="A104" s="70" t="n">
        <v>1995</v>
      </c>
      <c r="B104" s="102" t="n">
        <v>10.930000000664</v>
      </c>
      <c r="C104" s="102" t="n">
        <v>5.30000000032196</v>
      </c>
      <c r="D104" s="103" t="n">
        <v>41.170000002501</v>
      </c>
      <c r="E104" s="103" t="n">
        <v>41.3300000025107</v>
      </c>
      <c r="F104" s="102" t="n">
        <v>1.2699999940024</v>
      </c>
      <c r="G104" s="104" t="n">
        <v>100</v>
      </c>
    </row>
    <row r="105" s="62" customFormat="true" ht="12" hidden="false" customHeight="false" outlineLevel="0" collapsed="false">
      <c r="A105" s="70" t="n">
        <v>1996</v>
      </c>
      <c r="B105" s="102" t="n">
        <v>10.9360290433526</v>
      </c>
      <c r="C105" s="102" t="n">
        <v>5.30225755213917</v>
      </c>
      <c r="D105" s="103" t="n">
        <v>41.2413587538823</v>
      </c>
      <c r="E105" s="103" t="n">
        <v>41.250354650626</v>
      </c>
      <c r="F105" s="102" t="n">
        <v>1.27</v>
      </c>
      <c r="G105" s="104" t="n">
        <v>100</v>
      </c>
    </row>
    <row r="106" s="62" customFormat="true" ht="12" hidden="false" customHeight="false" outlineLevel="0" collapsed="false">
      <c r="A106" s="70" t="n">
        <v>1997</v>
      </c>
      <c r="B106" s="102" t="n">
        <v>10.94</v>
      </c>
      <c r="C106" s="102" t="n">
        <v>5.3</v>
      </c>
      <c r="D106" s="103" t="n">
        <v>40.97</v>
      </c>
      <c r="E106" s="103" t="n">
        <v>41.52</v>
      </c>
      <c r="F106" s="102" t="n">
        <v>1.27</v>
      </c>
      <c r="G106" s="104" t="n">
        <v>100</v>
      </c>
    </row>
    <row r="107" s="62" customFormat="true" ht="12" hidden="false" customHeight="false" outlineLevel="0" collapsed="false">
      <c r="A107" s="70" t="n">
        <v>1998</v>
      </c>
      <c r="B107" s="102" t="n">
        <v>10.9199999948719</v>
      </c>
      <c r="C107" s="102" t="n">
        <v>5.29999999449614</v>
      </c>
      <c r="D107" s="103" t="n">
        <v>41.2000000045893</v>
      </c>
      <c r="E107" s="103" t="n">
        <v>41.3200000047157</v>
      </c>
      <c r="F107" s="102" t="n">
        <v>1.26000000132691</v>
      </c>
      <c r="G107" s="104" t="n">
        <v>100</v>
      </c>
    </row>
    <row r="108" s="62" customFormat="true" ht="12" hidden="false" customHeight="false" outlineLevel="0" collapsed="false">
      <c r="A108" s="70" t="n">
        <v>1999</v>
      </c>
      <c r="B108" s="102" t="n">
        <v>10.9000000049633</v>
      </c>
      <c r="C108" s="102" t="n">
        <v>5.29999999918513</v>
      </c>
      <c r="D108" s="103" t="n">
        <v>41.239999985273</v>
      </c>
      <c r="E108" s="103" t="n">
        <v>41.2899999987184</v>
      </c>
      <c r="F108" s="102" t="n">
        <v>1.27000001186013</v>
      </c>
      <c r="G108" s="104" t="n">
        <v>100</v>
      </c>
    </row>
    <row r="109" s="62" customFormat="true" ht="12" hidden="false" customHeight="false" outlineLevel="0" collapsed="false">
      <c r="A109" s="70" t="n">
        <v>2000</v>
      </c>
      <c r="B109" s="102" t="n">
        <v>10.916368005299</v>
      </c>
      <c r="C109" s="102" t="n">
        <v>5.29823855808704</v>
      </c>
      <c r="D109" s="103" t="n">
        <v>41.1017331862186</v>
      </c>
      <c r="E109" s="103" t="n">
        <v>41.4136602503953</v>
      </c>
      <c r="F109" s="102" t="n">
        <v>1.27</v>
      </c>
      <c r="G109" s="104" t="n">
        <v>100</v>
      </c>
    </row>
    <row r="110" customFormat="false" ht="12" hidden="false" customHeight="false" outlineLevel="0" collapsed="false">
      <c r="A110" s="70" t="n">
        <v>2001</v>
      </c>
      <c r="B110" s="102" t="n">
        <v>10.8704884730008</v>
      </c>
      <c r="C110" s="102" t="n">
        <v>5.30054031646789</v>
      </c>
      <c r="D110" s="103" t="n">
        <v>40.8568682121781</v>
      </c>
      <c r="E110" s="103" t="n">
        <v>41.7021029983532</v>
      </c>
      <c r="F110" s="102" t="n">
        <v>1.27</v>
      </c>
      <c r="G110" s="104" t="n">
        <v>100</v>
      </c>
    </row>
    <row r="111" customFormat="false" ht="12" hidden="false" customHeight="false" outlineLevel="0" collapsed="false">
      <c r="A111" s="70" t="n">
        <v>2002</v>
      </c>
      <c r="B111" s="102" t="n">
        <v>10.9178281151446</v>
      </c>
      <c r="C111" s="102" t="n">
        <v>5.31215883802136</v>
      </c>
      <c r="D111" s="103" t="n">
        <v>40.9957690633188</v>
      </c>
      <c r="E111" s="103" t="n">
        <v>41.5042439835153</v>
      </c>
      <c r="F111" s="102" t="n">
        <v>1.27</v>
      </c>
      <c r="G111" s="104" t="n">
        <v>100</v>
      </c>
    </row>
    <row r="112" customFormat="false" ht="12" hidden="false" customHeight="false" outlineLevel="0" collapsed="false">
      <c r="A112" s="70" t="n">
        <v>2003</v>
      </c>
      <c r="B112" s="102" t="n">
        <v>10.8990500807775</v>
      </c>
      <c r="C112" s="102" t="n">
        <v>5.29639940594269</v>
      </c>
      <c r="D112" s="103" t="n">
        <v>40.8935933306706</v>
      </c>
      <c r="E112" s="103" t="n">
        <v>41.6409571826092</v>
      </c>
      <c r="F112" s="102" t="n">
        <v>1.27</v>
      </c>
      <c r="G112" s="104" t="n">
        <v>100</v>
      </c>
    </row>
    <row r="113" customFormat="false" ht="12" hidden="false" customHeight="false" outlineLevel="0" collapsed="false">
      <c r="A113" s="77" t="s">
        <v>43</v>
      </c>
      <c r="B113" s="64"/>
      <c r="C113" s="64"/>
      <c r="D113" s="63"/>
      <c r="E113" s="63"/>
      <c r="F113" s="64"/>
      <c r="G113" s="105"/>
    </row>
    <row r="114" customFormat="false" ht="12" hidden="false" customHeight="false" outlineLevel="0" collapsed="false">
      <c r="A114" s="77" t="s">
        <v>50</v>
      </c>
      <c r="B114" s="64"/>
      <c r="C114" s="64"/>
      <c r="D114" s="63"/>
      <c r="E114" s="63"/>
      <c r="F114" s="64"/>
      <c r="G114" s="105"/>
    </row>
    <row r="115" s="62" customFormat="true" ht="12" hidden="false" customHeight="false" outlineLevel="0" collapsed="false">
      <c r="A115" s="19"/>
      <c r="B115" s="64"/>
      <c r="C115" s="64"/>
      <c r="D115" s="63"/>
      <c r="E115" s="63"/>
      <c r="F115" s="64"/>
      <c r="G115" s="105"/>
    </row>
  </sheetData>
  <hyperlinks>
    <hyperlink ref="A2" location="Sommaire!A1" display="Retour au menu &quot;Fréquentation et films dans les salles de cinéma&quot;"/>
  </hyperlinks>
  <printOptions headings="false" gridLines="false" gridLinesSet="true" horizontalCentered="false" verticalCentered="false"/>
  <pageMargins left="0.590277777777778" right="0.590277777777778" top="0.590277777777778" bottom="0.590277777777778" header="0.511811023622047" footer="0.511805555555556"/>
  <pageSetup paperSize="9" scale="100" fitToWidth="1" fitToHeight="1" pageOrder="downThenOver" orientation="portrait" blackAndWhite="false" draft="false" cellComments="none" horizontalDpi="300" verticalDpi="300" copies="1"/>
  <headerFooter differentFirst="false" differentOddEven="false">
    <oddHeader/>
    <oddFooter>&amp;RFréquentation et films dans les salles de cinéma</oddFooter>
  </headerFooter>
  <rowBreaks count="1" manualBreakCount="1">
    <brk id="87" man="true" max="16383" min="0"/>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43359375" defaultRowHeight="12" zeroHeight="false" outlineLevelRow="0" outlineLevelCol="0"/>
  <cols>
    <col collapsed="false" customWidth="true" hidden="false" outlineLevel="0" max="1" min="1" style="106" width="11.71"/>
    <col collapsed="false" customWidth="true" hidden="false" outlineLevel="0" max="13" min="2" style="107" width="9.71"/>
    <col collapsed="false" customWidth="true" hidden="false" outlineLevel="0" max="14" min="14" style="107" width="10.71"/>
    <col collapsed="false" customWidth="false" hidden="false" outlineLevel="0" max="257" min="15" style="108" width="11.43"/>
    <col collapsed="false" customWidth="true" hidden="false" outlineLevel="0" max="265" min="258" style="108" width="6.29"/>
    <col collapsed="false" customWidth="true" hidden="false" outlineLevel="0" max="269" min="266" style="108" width="9.86"/>
    <col collapsed="false" customWidth="true" hidden="false" outlineLevel="0" max="270" min="270" style="108" width="9.14"/>
    <col collapsed="false" customWidth="false" hidden="false" outlineLevel="0" max="513" min="271" style="108" width="11.43"/>
    <col collapsed="false" customWidth="true" hidden="false" outlineLevel="0" max="521" min="514" style="108" width="6.29"/>
    <col collapsed="false" customWidth="true" hidden="false" outlineLevel="0" max="525" min="522" style="108" width="9.86"/>
    <col collapsed="false" customWidth="true" hidden="false" outlineLevel="0" max="526" min="526" style="108" width="9.14"/>
    <col collapsed="false" customWidth="false" hidden="false" outlineLevel="0" max="769" min="527" style="108" width="11.43"/>
    <col collapsed="false" customWidth="true" hidden="false" outlineLevel="0" max="777" min="770" style="108" width="6.29"/>
    <col collapsed="false" customWidth="true" hidden="false" outlineLevel="0" max="781" min="778" style="108" width="9.86"/>
    <col collapsed="false" customWidth="true" hidden="false" outlineLevel="0" max="782" min="782" style="108" width="9.14"/>
    <col collapsed="false" customWidth="false" hidden="false" outlineLevel="0" max="1025" min="783" style="108" width="11.43"/>
    <col collapsed="false" customWidth="true" hidden="false" outlineLevel="0" max="1033" min="1026" style="108" width="6.29"/>
    <col collapsed="false" customWidth="true" hidden="false" outlineLevel="0" max="1037" min="1034" style="108" width="9.86"/>
    <col collapsed="false" customWidth="true" hidden="false" outlineLevel="0" max="1038" min="1038" style="108" width="9.14"/>
    <col collapsed="false" customWidth="false" hidden="false" outlineLevel="0" max="1281" min="1039" style="108" width="11.43"/>
    <col collapsed="false" customWidth="true" hidden="false" outlineLevel="0" max="1289" min="1282" style="108" width="6.29"/>
    <col collapsed="false" customWidth="true" hidden="false" outlineLevel="0" max="1293" min="1290" style="108" width="9.86"/>
    <col collapsed="false" customWidth="true" hidden="false" outlineLevel="0" max="1294" min="1294" style="108" width="9.14"/>
    <col collapsed="false" customWidth="false" hidden="false" outlineLevel="0" max="1537" min="1295" style="108" width="11.43"/>
    <col collapsed="false" customWidth="true" hidden="false" outlineLevel="0" max="1545" min="1538" style="108" width="6.29"/>
    <col collapsed="false" customWidth="true" hidden="false" outlineLevel="0" max="1549" min="1546" style="108" width="9.86"/>
    <col collapsed="false" customWidth="true" hidden="false" outlineLevel="0" max="1550" min="1550" style="108" width="9.14"/>
    <col collapsed="false" customWidth="false" hidden="false" outlineLevel="0" max="1793" min="1551" style="108" width="11.43"/>
    <col collapsed="false" customWidth="true" hidden="false" outlineLevel="0" max="1801" min="1794" style="108" width="6.29"/>
    <col collapsed="false" customWidth="true" hidden="false" outlineLevel="0" max="1805" min="1802" style="108" width="9.86"/>
    <col collapsed="false" customWidth="true" hidden="false" outlineLevel="0" max="1806" min="1806" style="108" width="9.14"/>
    <col collapsed="false" customWidth="false" hidden="false" outlineLevel="0" max="2049" min="1807" style="108" width="11.43"/>
    <col collapsed="false" customWidth="true" hidden="false" outlineLevel="0" max="2057" min="2050" style="108" width="6.29"/>
    <col collapsed="false" customWidth="true" hidden="false" outlineLevel="0" max="2061" min="2058" style="108" width="9.86"/>
    <col collapsed="false" customWidth="true" hidden="false" outlineLevel="0" max="2062" min="2062" style="108" width="9.14"/>
    <col collapsed="false" customWidth="false" hidden="false" outlineLevel="0" max="2305" min="2063" style="108" width="11.43"/>
    <col collapsed="false" customWidth="true" hidden="false" outlineLevel="0" max="2313" min="2306" style="108" width="6.29"/>
    <col collapsed="false" customWidth="true" hidden="false" outlineLevel="0" max="2317" min="2314" style="108" width="9.86"/>
    <col collapsed="false" customWidth="true" hidden="false" outlineLevel="0" max="2318" min="2318" style="108" width="9.14"/>
    <col collapsed="false" customWidth="false" hidden="false" outlineLevel="0" max="2561" min="2319" style="108" width="11.43"/>
    <col collapsed="false" customWidth="true" hidden="false" outlineLevel="0" max="2569" min="2562" style="108" width="6.29"/>
    <col collapsed="false" customWidth="true" hidden="false" outlineLevel="0" max="2573" min="2570" style="108" width="9.86"/>
    <col collapsed="false" customWidth="true" hidden="false" outlineLevel="0" max="2574" min="2574" style="108" width="9.14"/>
    <col collapsed="false" customWidth="false" hidden="false" outlineLevel="0" max="2817" min="2575" style="108" width="11.43"/>
    <col collapsed="false" customWidth="true" hidden="false" outlineLevel="0" max="2825" min="2818" style="108" width="6.29"/>
    <col collapsed="false" customWidth="true" hidden="false" outlineLevel="0" max="2829" min="2826" style="108" width="9.86"/>
    <col collapsed="false" customWidth="true" hidden="false" outlineLevel="0" max="2830" min="2830" style="108" width="9.14"/>
    <col collapsed="false" customWidth="false" hidden="false" outlineLevel="0" max="3073" min="2831" style="108" width="11.43"/>
    <col collapsed="false" customWidth="true" hidden="false" outlineLevel="0" max="3081" min="3074" style="108" width="6.29"/>
    <col collapsed="false" customWidth="true" hidden="false" outlineLevel="0" max="3085" min="3082" style="108" width="9.86"/>
    <col collapsed="false" customWidth="true" hidden="false" outlineLevel="0" max="3086" min="3086" style="108" width="9.14"/>
    <col collapsed="false" customWidth="false" hidden="false" outlineLevel="0" max="3329" min="3087" style="108" width="11.43"/>
    <col collapsed="false" customWidth="true" hidden="false" outlineLevel="0" max="3337" min="3330" style="108" width="6.29"/>
    <col collapsed="false" customWidth="true" hidden="false" outlineLevel="0" max="3341" min="3338" style="108" width="9.86"/>
    <col collapsed="false" customWidth="true" hidden="false" outlineLevel="0" max="3342" min="3342" style="108" width="9.14"/>
    <col collapsed="false" customWidth="false" hidden="false" outlineLevel="0" max="3585" min="3343" style="108" width="11.43"/>
    <col collapsed="false" customWidth="true" hidden="false" outlineLevel="0" max="3593" min="3586" style="108" width="6.29"/>
    <col collapsed="false" customWidth="true" hidden="false" outlineLevel="0" max="3597" min="3594" style="108" width="9.86"/>
    <col collapsed="false" customWidth="true" hidden="false" outlineLevel="0" max="3598" min="3598" style="108" width="9.14"/>
    <col collapsed="false" customWidth="false" hidden="false" outlineLevel="0" max="3841" min="3599" style="108" width="11.43"/>
    <col collapsed="false" customWidth="true" hidden="false" outlineLevel="0" max="3849" min="3842" style="108" width="6.29"/>
    <col collapsed="false" customWidth="true" hidden="false" outlineLevel="0" max="3853" min="3850" style="108" width="9.86"/>
    <col collapsed="false" customWidth="true" hidden="false" outlineLevel="0" max="3854" min="3854" style="108" width="9.14"/>
    <col collapsed="false" customWidth="false" hidden="false" outlineLevel="0" max="4097" min="3855" style="108" width="11.43"/>
    <col collapsed="false" customWidth="true" hidden="false" outlineLevel="0" max="4105" min="4098" style="108" width="6.29"/>
    <col collapsed="false" customWidth="true" hidden="false" outlineLevel="0" max="4109" min="4106" style="108" width="9.86"/>
    <col collapsed="false" customWidth="true" hidden="false" outlineLevel="0" max="4110" min="4110" style="108" width="9.14"/>
    <col collapsed="false" customWidth="false" hidden="false" outlineLevel="0" max="4353" min="4111" style="108" width="11.43"/>
    <col collapsed="false" customWidth="true" hidden="false" outlineLevel="0" max="4361" min="4354" style="108" width="6.29"/>
    <col collapsed="false" customWidth="true" hidden="false" outlineLevel="0" max="4365" min="4362" style="108" width="9.86"/>
    <col collapsed="false" customWidth="true" hidden="false" outlineLevel="0" max="4366" min="4366" style="108" width="9.14"/>
    <col collapsed="false" customWidth="false" hidden="false" outlineLevel="0" max="4609" min="4367" style="108" width="11.43"/>
    <col collapsed="false" customWidth="true" hidden="false" outlineLevel="0" max="4617" min="4610" style="108" width="6.29"/>
    <col collapsed="false" customWidth="true" hidden="false" outlineLevel="0" max="4621" min="4618" style="108" width="9.86"/>
    <col collapsed="false" customWidth="true" hidden="false" outlineLevel="0" max="4622" min="4622" style="108" width="9.14"/>
    <col collapsed="false" customWidth="false" hidden="false" outlineLevel="0" max="4865" min="4623" style="108" width="11.43"/>
    <col collapsed="false" customWidth="true" hidden="false" outlineLevel="0" max="4873" min="4866" style="108" width="6.29"/>
    <col collapsed="false" customWidth="true" hidden="false" outlineLevel="0" max="4877" min="4874" style="108" width="9.86"/>
    <col collapsed="false" customWidth="true" hidden="false" outlineLevel="0" max="4878" min="4878" style="108" width="9.14"/>
    <col collapsed="false" customWidth="false" hidden="false" outlineLevel="0" max="5121" min="4879" style="108" width="11.43"/>
    <col collapsed="false" customWidth="true" hidden="false" outlineLevel="0" max="5129" min="5122" style="108" width="6.29"/>
    <col collapsed="false" customWidth="true" hidden="false" outlineLevel="0" max="5133" min="5130" style="108" width="9.86"/>
    <col collapsed="false" customWidth="true" hidden="false" outlineLevel="0" max="5134" min="5134" style="108" width="9.14"/>
    <col collapsed="false" customWidth="false" hidden="false" outlineLevel="0" max="5377" min="5135" style="108" width="11.43"/>
    <col collapsed="false" customWidth="true" hidden="false" outlineLevel="0" max="5385" min="5378" style="108" width="6.29"/>
    <col collapsed="false" customWidth="true" hidden="false" outlineLevel="0" max="5389" min="5386" style="108" width="9.86"/>
    <col collapsed="false" customWidth="true" hidden="false" outlineLevel="0" max="5390" min="5390" style="108" width="9.14"/>
    <col collapsed="false" customWidth="false" hidden="false" outlineLevel="0" max="5633" min="5391" style="108" width="11.43"/>
    <col collapsed="false" customWidth="true" hidden="false" outlineLevel="0" max="5641" min="5634" style="108" width="6.29"/>
    <col collapsed="false" customWidth="true" hidden="false" outlineLevel="0" max="5645" min="5642" style="108" width="9.86"/>
    <col collapsed="false" customWidth="true" hidden="false" outlineLevel="0" max="5646" min="5646" style="108" width="9.14"/>
    <col collapsed="false" customWidth="false" hidden="false" outlineLevel="0" max="5889" min="5647" style="108" width="11.43"/>
    <col collapsed="false" customWidth="true" hidden="false" outlineLevel="0" max="5897" min="5890" style="108" width="6.29"/>
    <col collapsed="false" customWidth="true" hidden="false" outlineLevel="0" max="5901" min="5898" style="108" width="9.86"/>
    <col collapsed="false" customWidth="true" hidden="false" outlineLevel="0" max="5902" min="5902" style="108" width="9.14"/>
    <col collapsed="false" customWidth="false" hidden="false" outlineLevel="0" max="6145" min="5903" style="108" width="11.43"/>
    <col collapsed="false" customWidth="true" hidden="false" outlineLevel="0" max="6153" min="6146" style="108" width="6.29"/>
    <col collapsed="false" customWidth="true" hidden="false" outlineLevel="0" max="6157" min="6154" style="108" width="9.86"/>
    <col collapsed="false" customWidth="true" hidden="false" outlineLevel="0" max="6158" min="6158" style="108" width="9.14"/>
    <col collapsed="false" customWidth="false" hidden="false" outlineLevel="0" max="6401" min="6159" style="108" width="11.43"/>
    <col collapsed="false" customWidth="true" hidden="false" outlineLevel="0" max="6409" min="6402" style="108" width="6.29"/>
    <col collapsed="false" customWidth="true" hidden="false" outlineLevel="0" max="6413" min="6410" style="108" width="9.86"/>
    <col collapsed="false" customWidth="true" hidden="false" outlineLevel="0" max="6414" min="6414" style="108" width="9.14"/>
    <col collapsed="false" customWidth="false" hidden="false" outlineLevel="0" max="6657" min="6415" style="108" width="11.43"/>
    <col collapsed="false" customWidth="true" hidden="false" outlineLevel="0" max="6665" min="6658" style="108" width="6.29"/>
    <col collapsed="false" customWidth="true" hidden="false" outlineLevel="0" max="6669" min="6666" style="108" width="9.86"/>
    <col collapsed="false" customWidth="true" hidden="false" outlineLevel="0" max="6670" min="6670" style="108" width="9.14"/>
    <col collapsed="false" customWidth="false" hidden="false" outlineLevel="0" max="6913" min="6671" style="108" width="11.43"/>
    <col collapsed="false" customWidth="true" hidden="false" outlineLevel="0" max="6921" min="6914" style="108" width="6.29"/>
    <col collapsed="false" customWidth="true" hidden="false" outlineLevel="0" max="6925" min="6922" style="108" width="9.86"/>
    <col collapsed="false" customWidth="true" hidden="false" outlineLevel="0" max="6926" min="6926" style="108" width="9.14"/>
    <col collapsed="false" customWidth="false" hidden="false" outlineLevel="0" max="7169" min="6927" style="108" width="11.43"/>
    <col collapsed="false" customWidth="true" hidden="false" outlineLevel="0" max="7177" min="7170" style="108" width="6.29"/>
    <col collapsed="false" customWidth="true" hidden="false" outlineLevel="0" max="7181" min="7178" style="108" width="9.86"/>
    <col collapsed="false" customWidth="true" hidden="false" outlineLevel="0" max="7182" min="7182" style="108" width="9.14"/>
    <col collapsed="false" customWidth="false" hidden="false" outlineLevel="0" max="7425" min="7183" style="108" width="11.43"/>
    <col collapsed="false" customWidth="true" hidden="false" outlineLevel="0" max="7433" min="7426" style="108" width="6.29"/>
    <col collapsed="false" customWidth="true" hidden="false" outlineLevel="0" max="7437" min="7434" style="108" width="9.86"/>
    <col collapsed="false" customWidth="true" hidden="false" outlineLevel="0" max="7438" min="7438" style="108" width="9.14"/>
    <col collapsed="false" customWidth="false" hidden="false" outlineLevel="0" max="7681" min="7439" style="108" width="11.43"/>
    <col collapsed="false" customWidth="true" hidden="false" outlineLevel="0" max="7689" min="7682" style="108" width="6.29"/>
    <col collapsed="false" customWidth="true" hidden="false" outlineLevel="0" max="7693" min="7690" style="108" width="9.86"/>
    <col collapsed="false" customWidth="true" hidden="false" outlineLevel="0" max="7694" min="7694" style="108" width="9.14"/>
    <col collapsed="false" customWidth="false" hidden="false" outlineLevel="0" max="7937" min="7695" style="108" width="11.43"/>
    <col collapsed="false" customWidth="true" hidden="false" outlineLevel="0" max="7945" min="7938" style="108" width="6.29"/>
    <col collapsed="false" customWidth="true" hidden="false" outlineLevel="0" max="7949" min="7946" style="108" width="9.86"/>
    <col collapsed="false" customWidth="true" hidden="false" outlineLevel="0" max="7950" min="7950" style="108" width="9.14"/>
    <col collapsed="false" customWidth="false" hidden="false" outlineLevel="0" max="8193" min="7951" style="108" width="11.43"/>
    <col collapsed="false" customWidth="true" hidden="false" outlineLevel="0" max="8201" min="8194" style="108" width="6.29"/>
    <col collapsed="false" customWidth="true" hidden="false" outlineLevel="0" max="8205" min="8202" style="108" width="9.86"/>
    <col collapsed="false" customWidth="true" hidden="false" outlineLevel="0" max="8206" min="8206" style="108" width="9.14"/>
    <col collapsed="false" customWidth="false" hidden="false" outlineLevel="0" max="8449" min="8207" style="108" width="11.43"/>
    <col collapsed="false" customWidth="true" hidden="false" outlineLevel="0" max="8457" min="8450" style="108" width="6.29"/>
    <col collapsed="false" customWidth="true" hidden="false" outlineLevel="0" max="8461" min="8458" style="108" width="9.86"/>
    <col collapsed="false" customWidth="true" hidden="false" outlineLevel="0" max="8462" min="8462" style="108" width="9.14"/>
    <col collapsed="false" customWidth="false" hidden="false" outlineLevel="0" max="8705" min="8463" style="108" width="11.43"/>
    <col collapsed="false" customWidth="true" hidden="false" outlineLevel="0" max="8713" min="8706" style="108" width="6.29"/>
    <col collapsed="false" customWidth="true" hidden="false" outlineLevel="0" max="8717" min="8714" style="108" width="9.86"/>
    <col collapsed="false" customWidth="true" hidden="false" outlineLevel="0" max="8718" min="8718" style="108" width="9.14"/>
    <col collapsed="false" customWidth="false" hidden="false" outlineLevel="0" max="8961" min="8719" style="108" width="11.43"/>
    <col collapsed="false" customWidth="true" hidden="false" outlineLevel="0" max="8969" min="8962" style="108" width="6.29"/>
    <col collapsed="false" customWidth="true" hidden="false" outlineLevel="0" max="8973" min="8970" style="108" width="9.86"/>
    <col collapsed="false" customWidth="true" hidden="false" outlineLevel="0" max="8974" min="8974" style="108" width="9.14"/>
    <col collapsed="false" customWidth="false" hidden="false" outlineLevel="0" max="9217" min="8975" style="108" width="11.43"/>
    <col collapsed="false" customWidth="true" hidden="false" outlineLevel="0" max="9225" min="9218" style="108" width="6.29"/>
    <col collapsed="false" customWidth="true" hidden="false" outlineLevel="0" max="9229" min="9226" style="108" width="9.86"/>
    <col collapsed="false" customWidth="true" hidden="false" outlineLevel="0" max="9230" min="9230" style="108" width="9.14"/>
    <col collapsed="false" customWidth="false" hidden="false" outlineLevel="0" max="9473" min="9231" style="108" width="11.43"/>
    <col collapsed="false" customWidth="true" hidden="false" outlineLevel="0" max="9481" min="9474" style="108" width="6.29"/>
    <col collapsed="false" customWidth="true" hidden="false" outlineLevel="0" max="9485" min="9482" style="108" width="9.86"/>
    <col collapsed="false" customWidth="true" hidden="false" outlineLevel="0" max="9486" min="9486" style="108" width="9.14"/>
    <col collapsed="false" customWidth="false" hidden="false" outlineLevel="0" max="9729" min="9487" style="108" width="11.43"/>
    <col collapsed="false" customWidth="true" hidden="false" outlineLevel="0" max="9737" min="9730" style="108" width="6.29"/>
    <col collapsed="false" customWidth="true" hidden="false" outlineLevel="0" max="9741" min="9738" style="108" width="9.86"/>
    <col collapsed="false" customWidth="true" hidden="false" outlineLevel="0" max="9742" min="9742" style="108" width="9.14"/>
    <col collapsed="false" customWidth="false" hidden="false" outlineLevel="0" max="9985" min="9743" style="108" width="11.43"/>
    <col collapsed="false" customWidth="true" hidden="false" outlineLevel="0" max="9993" min="9986" style="108" width="6.29"/>
    <col collapsed="false" customWidth="true" hidden="false" outlineLevel="0" max="9997" min="9994" style="108" width="9.86"/>
    <col collapsed="false" customWidth="true" hidden="false" outlineLevel="0" max="9998" min="9998" style="108" width="9.14"/>
    <col collapsed="false" customWidth="false" hidden="false" outlineLevel="0" max="10241" min="9999" style="108" width="11.43"/>
    <col collapsed="false" customWidth="true" hidden="false" outlineLevel="0" max="10249" min="10242" style="108" width="6.29"/>
    <col collapsed="false" customWidth="true" hidden="false" outlineLevel="0" max="10253" min="10250" style="108" width="9.86"/>
    <col collapsed="false" customWidth="true" hidden="false" outlineLevel="0" max="10254" min="10254" style="108" width="9.14"/>
    <col collapsed="false" customWidth="false" hidden="false" outlineLevel="0" max="10497" min="10255" style="108" width="11.43"/>
    <col collapsed="false" customWidth="true" hidden="false" outlineLevel="0" max="10505" min="10498" style="108" width="6.29"/>
    <col collapsed="false" customWidth="true" hidden="false" outlineLevel="0" max="10509" min="10506" style="108" width="9.86"/>
    <col collapsed="false" customWidth="true" hidden="false" outlineLevel="0" max="10510" min="10510" style="108" width="9.14"/>
    <col collapsed="false" customWidth="false" hidden="false" outlineLevel="0" max="10753" min="10511" style="108" width="11.43"/>
    <col collapsed="false" customWidth="true" hidden="false" outlineLevel="0" max="10761" min="10754" style="108" width="6.29"/>
    <col collapsed="false" customWidth="true" hidden="false" outlineLevel="0" max="10765" min="10762" style="108" width="9.86"/>
    <col collapsed="false" customWidth="true" hidden="false" outlineLevel="0" max="10766" min="10766" style="108" width="9.14"/>
    <col collapsed="false" customWidth="false" hidden="false" outlineLevel="0" max="11009" min="10767" style="108" width="11.43"/>
    <col collapsed="false" customWidth="true" hidden="false" outlineLevel="0" max="11017" min="11010" style="108" width="6.29"/>
    <col collapsed="false" customWidth="true" hidden="false" outlineLevel="0" max="11021" min="11018" style="108" width="9.86"/>
    <col collapsed="false" customWidth="true" hidden="false" outlineLevel="0" max="11022" min="11022" style="108" width="9.14"/>
    <col collapsed="false" customWidth="false" hidden="false" outlineLevel="0" max="11265" min="11023" style="108" width="11.43"/>
    <col collapsed="false" customWidth="true" hidden="false" outlineLevel="0" max="11273" min="11266" style="108" width="6.29"/>
    <col collapsed="false" customWidth="true" hidden="false" outlineLevel="0" max="11277" min="11274" style="108" width="9.86"/>
    <col collapsed="false" customWidth="true" hidden="false" outlineLevel="0" max="11278" min="11278" style="108" width="9.14"/>
    <col collapsed="false" customWidth="false" hidden="false" outlineLevel="0" max="11521" min="11279" style="108" width="11.43"/>
    <col collapsed="false" customWidth="true" hidden="false" outlineLevel="0" max="11529" min="11522" style="108" width="6.29"/>
    <col collapsed="false" customWidth="true" hidden="false" outlineLevel="0" max="11533" min="11530" style="108" width="9.86"/>
    <col collapsed="false" customWidth="true" hidden="false" outlineLevel="0" max="11534" min="11534" style="108" width="9.14"/>
    <col collapsed="false" customWidth="false" hidden="false" outlineLevel="0" max="11777" min="11535" style="108" width="11.43"/>
    <col collapsed="false" customWidth="true" hidden="false" outlineLevel="0" max="11785" min="11778" style="108" width="6.29"/>
    <col collapsed="false" customWidth="true" hidden="false" outlineLevel="0" max="11789" min="11786" style="108" width="9.86"/>
    <col collapsed="false" customWidth="true" hidden="false" outlineLevel="0" max="11790" min="11790" style="108" width="9.14"/>
    <col collapsed="false" customWidth="false" hidden="false" outlineLevel="0" max="12033" min="11791" style="108" width="11.43"/>
    <col collapsed="false" customWidth="true" hidden="false" outlineLevel="0" max="12041" min="12034" style="108" width="6.29"/>
    <col collapsed="false" customWidth="true" hidden="false" outlineLevel="0" max="12045" min="12042" style="108" width="9.86"/>
    <col collapsed="false" customWidth="true" hidden="false" outlineLevel="0" max="12046" min="12046" style="108" width="9.14"/>
    <col collapsed="false" customWidth="false" hidden="false" outlineLevel="0" max="12289" min="12047" style="108" width="11.43"/>
    <col collapsed="false" customWidth="true" hidden="false" outlineLevel="0" max="12297" min="12290" style="108" width="6.29"/>
    <col collapsed="false" customWidth="true" hidden="false" outlineLevel="0" max="12301" min="12298" style="108" width="9.86"/>
    <col collapsed="false" customWidth="true" hidden="false" outlineLevel="0" max="12302" min="12302" style="108" width="9.14"/>
    <col collapsed="false" customWidth="false" hidden="false" outlineLevel="0" max="12545" min="12303" style="108" width="11.43"/>
    <col collapsed="false" customWidth="true" hidden="false" outlineLevel="0" max="12553" min="12546" style="108" width="6.29"/>
    <col collapsed="false" customWidth="true" hidden="false" outlineLevel="0" max="12557" min="12554" style="108" width="9.86"/>
    <col collapsed="false" customWidth="true" hidden="false" outlineLevel="0" max="12558" min="12558" style="108" width="9.14"/>
    <col collapsed="false" customWidth="false" hidden="false" outlineLevel="0" max="12801" min="12559" style="108" width="11.43"/>
    <col collapsed="false" customWidth="true" hidden="false" outlineLevel="0" max="12809" min="12802" style="108" width="6.29"/>
    <col collapsed="false" customWidth="true" hidden="false" outlineLevel="0" max="12813" min="12810" style="108" width="9.86"/>
    <col collapsed="false" customWidth="true" hidden="false" outlineLevel="0" max="12814" min="12814" style="108" width="9.14"/>
    <col collapsed="false" customWidth="false" hidden="false" outlineLevel="0" max="13057" min="12815" style="108" width="11.43"/>
    <col collapsed="false" customWidth="true" hidden="false" outlineLevel="0" max="13065" min="13058" style="108" width="6.29"/>
    <col collapsed="false" customWidth="true" hidden="false" outlineLevel="0" max="13069" min="13066" style="108" width="9.86"/>
    <col collapsed="false" customWidth="true" hidden="false" outlineLevel="0" max="13070" min="13070" style="108" width="9.14"/>
    <col collapsed="false" customWidth="false" hidden="false" outlineLevel="0" max="13313" min="13071" style="108" width="11.43"/>
    <col collapsed="false" customWidth="true" hidden="false" outlineLevel="0" max="13321" min="13314" style="108" width="6.29"/>
    <col collapsed="false" customWidth="true" hidden="false" outlineLevel="0" max="13325" min="13322" style="108" width="9.86"/>
    <col collapsed="false" customWidth="true" hidden="false" outlineLevel="0" max="13326" min="13326" style="108" width="9.14"/>
    <col collapsed="false" customWidth="false" hidden="false" outlineLevel="0" max="13569" min="13327" style="108" width="11.43"/>
    <col collapsed="false" customWidth="true" hidden="false" outlineLevel="0" max="13577" min="13570" style="108" width="6.29"/>
    <col collapsed="false" customWidth="true" hidden="false" outlineLevel="0" max="13581" min="13578" style="108" width="9.86"/>
    <col collapsed="false" customWidth="true" hidden="false" outlineLevel="0" max="13582" min="13582" style="108" width="9.14"/>
    <col collapsed="false" customWidth="false" hidden="false" outlineLevel="0" max="13825" min="13583" style="108" width="11.43"/>
    <col collapsed="false" customWidth="true" hidden="false" outlineLevel="0" max="13833" min="13826" style="108" width="6.29"/>
    <col collapsed="false" customWidth="true" hidden="false" outlineLevel="0" max="13837" min="13834" style="108" width="9.86"/>
    <col collapsed="false" customWidth="true" hidden="false" outlineLevel="0" max="13838" min="13838" style="108" width="9.14"/>
    <col collapsed="false" customWidth="false" hidden="false" outlineLevel="0" max="14081" min="13839" style="108" width="11.43"/>
    <col collapsed="false" customWidth="true" hidden="false" outlineLevel="0" max="14089" min="14082" style="108" width="6.29"/>
    <col collapsed="false" customWidth="true" hidden="false" outlineLevel="0" max="14093" min="14090" style="108" width="9.86"/>
    <col collapsed="false" customWidth="true" hidden="false" outlineLevel="0" max="14094" min="14094" style="108" width="9.14"/>
    <col collapsed="false" customWidth="false" hidden="false" outlineLevel="0" max="14337" min="14095" style="108" width="11.43"/>
    <col collapsed="false" customWidth="true" hidden="false" outlineLevel="0" max="14345" min="14338" style="108" width="6.29"/>
    <col collapsed="false" customWidth="true" hidden="false" outlineLevel="0" max="14349" min="14346" style="108" width="9.86"/>
    <col collapsed="false" customWidth="true" hidden="false" outlineLevel="0" max="14350" min="14350" style="108" width="9.14"/>
    <col collapsed="false" customWidth="false" hidden="false" outlineLevel="0" max="14593" min="14351" style="108" width="11.43"/>
    <col collapsed="false" customWidth="true" hidden="false" outlineLevel="0" max="14601" min="14594" style="108" width="6.29"/>
    <col collapsed="false" customWidth="true" hidden="false" outlineLevel="0" max="14605" min="14602" style="108" width="9.86"/>
    <col collapsed="false" customWidth="true" hidden="false" outlineLevel="0" max="14606" min="14606" style="108" width="9.14"/>
    <col collapsed="false" customWidth="false" hidden="false" outlineLevel="0" max="14849" min="14607" style="108" width="11.43"/>
    <col collapsed="false" customWidth="true" hidden="false" outlineLevel="0" max="14857" min="14850" style="108" width="6.29"/>
    <col collapsed="false" customWidth="true" hidden="false" outlineLevel="0" max="14861" min="14858" style="108" width="9.86"/>
    <col collapsed="false" customWidth="true" hidden="false" outlineLevel="0" max="14862" min="14862" style="108" width="9.14"/>
    <col collapsed="false" customWidth="false" hidden="false" outlineLevel="0" max="15105" min="14863" style="108" width="11.43"/>
    <col collapsed="false" customWidth="true" hidden="false" outlineLevel="0" max="15113" min="15106" style="108" width="6.29"/>
    <col collapsed="false" customWidth="true" hidden="false" outlineLevel="0" max="15117" min="15114" style="108" width="9.86"/>
    <col collapsed="false" customWidth="true" hidden="false" outlineLevel="0" max="15118" min="15118" style="108" width="9.14"/>
    <col collapsed="false" customWidth="false" hidden="false" outlineLevel="0" max="15361" min="15119" style="108" width="11.43"/>
    <col collapsed="false" customWidth="true" hidden="false" outlineLevel="0" max="15369" min="15362" style="108" width="6.29"/>
    <col collapsed="false" customWidth="true" hidden="false" outlineLevel="0" max="15373" min="15370" style="108" width="9.86"/>
    <col collapsed="false" customWidth="true" hidden="false" outlineLevel="0" max="15374" min="15374" style="108" width="9.14"/>
    <col collapsed="false" customWidth="false" hidden="false" outlineLevel="0" max="15617" min="15375" style="108" width="11.43"/>
    <col collapsed="false" customWidth="true" hidden="false" outlineLevel="0" max="15625" min="15618" style="108" width="6.29"/>
    <col collapsed="false" customWidth="true" hidden="false" outlineLevel="0" max="15629" min="15626" style="108" width="9.86"/>
    <col collapsed="false" customWidth="true" hidden="false" outlineLevel="0" max="15630" min="15630" style="108" width="9.14"/>
    <col collapsed="false" customWidth="false" hidden="false" outlineLevel="0" max="15873" min="15631" style="108" width="11.43"/>
    <col collapsed="false" customWidth="true" hidden="false" outlineLevel="0" max="15881" min="15874" style="108" width="6.29"/>
    <col collapsed="false" customWidth="true" hidden="false" outlineLevel="0" max="15885" min="15882" style="108" width="9.86"/>
    <col collapsed="false" customWidth="true" hidden="false" outlineLevel="0" max="15886" min="15886" style="108" width="9.14"/>
    <col collapsed="false" customWidth="false" hidden="false" outlineLevel="0" max="16129" min="15887" style="108" width="11.43"/>
    <col collapsed="false" customWidth="true" hidden="false" outlineLevel="0" max="16137" min="16130" style="108" width="6.29"/>
    <col collapsed="false" customWidth="true" hidden="false" outlineLevel="0" max="16141" min="16138" style="108" width="9.86"/>
    <col collapsed="false" customWidth="true" hidden="false" outlineLevel="0" max="16142" min="16142" style="108" width="9.14"/>
    <col collapsed="false" customWidth="false" hidden="false" outlineLevel="0" max="16384" min="16143" style="108" width="11.43"/>
  </cols>
  <sheetData>
    <row r="1" s="21" customFormat="true" ht="12.75" hidden="false" customHeight="false" outlineLevel="0" collapsed="false">
      <c r="B1" s="22"/>
      <c r="C1" s="22"/>
      <c r="D1" s="22"/>
      <c r="E1" s="22"/>
      <c r="F1" s="22"/>
      <c r="G1" s="22"/>
      <c r="H1" s="22"/>
      <c r="I1" s="22"/>
      <c r="J1" s="22"/>
      <c r="K1" s="22"/>
      <c r="L1" s="22"/>
      <c r="M1" s="22"/>
      <c r="N1" s="22"/>
      <c r="O1" s="22"/>
    </row>
    <row r="2" s="24" customFormat="true" ht="12.75" hidden="false" customHeight="false" outlineLevel="0" collapsed="false">
      <c r="A2" s="14" t="s">
        <v>26</v>
      </c>
      <c r="B2" s="23"/>
      <c r="C2" s="23"/>
      <c r="D2" s="23"/>
      <c r="E2" s="23"/>
      <c r="F2" s="23"/>
      <c r="G2" s="23"/>
      <c r="H2" s="23"/>
      <c r="I2" s="23"/>
      <c r="J2" s="23"/>
      <c r="K2" s="23"/>
      <c r="L2" s="23"/>
      <c r="M2" s="23"/>
      <c r="N2" s="23"/>
      <c r="O2" s="23"/>
    </row>
    <row r="3" s="21" customFormat="true" ht="12.75" hidden="false" customHeight="false" outlineLevel="0" collapsed="false">
      <c r="B3" s="22"/>
      <c r="C3" s="22"/>
      <c r="D3" s="22"/>
      <c r="E3" s="22"/>
      <c r="F3" s="22"/>
      <c r="G3" s="22"/>
      <c r="H3" s="22"/>
      <c r="I3" s="22"/>
      <c r="J3" s="22"/>
      <c r="K3" s="22"/>
      <c r="L3" s="22"/>
      <c r="M3" s="22"/>
      <c r="N3" s="22"/>
      <c r="O3" s="22"/>
    </row>
    <row r="4" s="21" customFormat="true" ht="12.75" hidden="false" customHeight="false" outlineLevel="0" collapsed="false">
      <c r="B4" s="22"/>
      <c r="C4" s="22"/>
      <c r="D4" s="22"/>
      <c r="E4" s="22"/>
      <c r="F4" s="22"/>
      <c r="G4" s="22"/>
      <c r="H4" s="22"/>
      <c r="I4" s="22"/>
      <c r="J4" s="22"/>
      <c r="K4" s="22"/>
      <c r="L4" s="22"/>
      <c r="M4" s="22"/>
      <c r="N4" s="22"/>
      <c r="O4" s="22"/>
    </row>
    <row r="5" s="21" customFormat="true" ht="12.75" hidden="false" customHeight="false" outlineLevel="0" collapsed="false">
      <c r="A5" s="25" t="s">
        <v>52</v>
      </c>
      <c r="B5" s="109"/>
      <c r="C5" s="109"/>
      <c r="D5" s="109"/>
      <c r="E5" s="109"/>
      <c r="F5" s="109"/>
      <c r="G5" s="109"/>
      <c r="H5" s="109"/>
      <c r="I5" s="109"/>
      <c r="J5" s="109"/>
      <c r="K5" s="109"/>
      <c r="L5" s="109"/>
      <c r="M5" s="109"/>
      <c r="N5" s="109"/>
    </row>
    <row r="6" customFormat="false" ht="3" hidden="false" customHeight="true" outlineLevel="0" collapsed="false"/>
    <row r="7" s="111" customFormat="true" ht="24" hidden="false" customHeight="false" outlineLevel="0" collapsed="false">
      <c r="A7" s="110" t="s">
        <v>30</v>
      </c>
      <c r="B7" s="66" t="s">
        <v>53</v>
      </c>
      <c r="C7" s="66" t="s">
        <v>54</v>
      </c>
      <c r="D7" s="66" t="s">
        <v>55</v>
      </c>
      <c r="E7" s="66" t="s">
        <v>56</v>
      </c>
      <c r="F7" s="66" t="s">
        <v>57</v>
      </c>
      <c r="G7" s="66" t="s">
        <v>58</v>
      </c>
      <c r="H7" s="66" t="s">
        <v>59</v>
      </c>
      <c r="I7" s="66" t="s">
        <v>60</v>
      </c>
      <c r="J7" s="66" t="s">
        <v>61</v>
      </c>
      <c r="K7" s="66" t="s">
        <v>62</v>
      </c>
      <c r="L7" s="66" t="s">
        <v>63</v>
      </c>
      <c r="M7" s="66" t="s">
        <v>64</v>
      </c>
      <c r="N7" s="66" t="s">
        <v>65</v>
      </c>
    </row>
    <row r="8" customFormat="false" ht="12" hidden="false" customHeight="false" outlineLevel="0" collapsed="false">
      <c r="A8" s="33" t="n">
        <v>1980</v>
      </c>
      <c r="B8" s="112" t="n">
        <v>14492080</v>
      </c>
      <c r="C8" s="112" t="n">
        <v>15391220</v>
      </c>
      <c r="D8" s="112" t="n">
        <v>15768690</v>
      </c>
      <c r="E8" s="112" t="n">
        <v>14597880</v>
      </c>
      <c r="F8" s="112" t="n">
        <v>13396210</v>
      </c>
      <c r="G8" s="112" t="n">
        <v>11559150</v>
      </c>
      <c r="H8" s="112" t="n">
        <v>12895990</v>
      </c>
      <c r="I8" s="112" t="n">
        <v>13378810</v>
      </c>
      <c r="J8" s="112" t="n">
        <v>13777470</v>
      </c>
      <c r="K8" s="112" t="n">
        <v>15383230</v>
      </c>
      <c r="L8" s="112" t="n">
        <v>15723610</v>
      </c>
      <c r="M8" s="112" t="n">
        <v>19062760</v>
      </c>
      <c r="N8" s="113" t="n">
        <f aca="false">SUM(B8:M8)</f>
        <v>175427100</v>
      </c>
    </row>
    <row r="9" customFormat="false" ht="12" hidden="false" customHeight="false" outlineLevel="0" collapsed="false">
      <c r="A9" s="33" t="n">
        <v>1981</v>
      </c>
      <c r="B9" s="112" t="n">
        <v>16067760</v>
      </c>
      <c r="C9" s="112" t="n">
        <v>15842730</v>
      </c>
      <c r="D9" s="112" t="n">
        <v>15317260</v>
      </c>
      <c r="E9" s="112" t="n">
        <v>14742860</v>
      </c>
      <c r="F9" s="112" t="n">
        <v>13668160</v>
      </c>
      <c r="G9" s="112" t="n">
        <v>11926230</v>
      </c>
      <c r="H9" s="112" t="n">
        <v>13516130</v>
      </c>
      <c r="I9" s="112" t="n">
        <v>14595630</v>
      </c>
      <c r="J9" s="112" t="n">
        <v>16274510</v>
      </c>
      <c r="K9" s="112" t="n">
        <v>17979390</v>
      </c>
      <c r="L9" s="112" t="n">
        <v>18211660</v>
      </c>
      <c r="M9" s="112" t="n">
        <v>21088810</v>
      </c>
      <c r="N9" s="113" t="n">
        <f aca="false">SUM(B9:M9)</f>
        <v>189231130</v>
      </c>
    </row>
    <row r="10" customFormat="false" ht="12" hidden="false" customHeight="false" outlineLevel="0" collapsed="false">
      <c r="A10" s="33" t="n">
        <v>1982</v>
      </c>
      <c r="B10" s="112" t="n">
        <v>19525820</v>
      </c>
      <c r="C10" s="112" t="n">
        <v>18081640</v>
      </c>
      <c r="D10" s="112" t="n">
        <v>18059450</v>
      </c>
      <c r="E10" s="112" t="n">
        <v>16497530</v>
      </c>
      <c r="F10" s="112" t="n">
        <v>13964070</v>
      </c>
      <c r="G10" s="112" t="n">
        <v>11686800</v>
      </c>
      <c r="H10" s="112" t="n">
        <v>12805950</v>
      </c>
      <c r="I10" s="112" t="n">
        <v>15971960</v>
      </c>
      <c r="J10" s="112" t="n">
        <v>13829580</v>
      </c>
      <c r="K10" s="112" t="n">
        <v>20598570</v>
      </c>
      <c r="L10" s="112" t="n">
        <v>19135590</v>
      </c>
      <c r="M10" s="112" t="n">
        <v>21777280</v>
      </c>
      <c r="N10" s="113" t="n">
        <f aca="false">SUM(B10:M10)</f>
        <v>201934240</v>
      </c>
    </row>
    <row r="11" customFormat="false" ht="12" hidden="false" customHeight="false" outlineLevel="0" collapsed="false">
      <c r="A11" s="33" t="n">
        <v>1983</v>
      </c>
      <c r="B11" s="112" t="n">
        <v>18521910</v>
      </c>
      <c r="C11" s="112" t="n">
        <v>17257520</v>
      </c>
      <c r="D11" s="112" t="n">
        <v>19126320</v>
      </c>
      <c r="E11" s="112" t="n">
        <v>18428750</v>
      </c>
      <c r="F11" s="112" t="n">
        <v>15795400</v>
      </c>
      <c r="G11" s="112" t="n">
        <v>11327450</v>
      </c>
      <c r="H11" s="112" t="n">
        <v>11306960</v>
      </c>
      <c r="I11" s="112" t="n">
        <v>14325470</v>
      </c>
      <c r="J11" s="112" t="n">
        <v>14365510</v>
      </c>
      <c r="K11" s="112" t="n">
        <v>19495520</v>
      </c>
      <c r="L11" s="112" t="n">
        <v>18878640</v>
      </c>
      <c r="M11" s="112" t="n">
        <v>20038540</v>
      </c>
      <c r="N11" s="113" t="n">
        <f aca="false">SUM(B11:M11)</f>
        <v>198867990</v>
      </c>
    </row>
    <row r="12" customFormat="false" ht="12" hidden="false" customHeight="false" outlineLevel="0" collapsed="false">
      <c r="A12" s="33" t="n">
        <v>1984</v>
      </c>
      <c r="B12" s="112" t="n">
        <v>16792580</v>
      </c>
      <c r="C12" s="112" t="n">
        <v>16540310</v>
      </c>
      <c r="D12" s="112" t="n">
        <v>17865650</v>
      </c>
      <c r="E12" s="112" t="n">
        <v>16738940</v>
      </c>
      <c r="F12" s="112" t="n">
        <v>14652540</v>
      </c>
      <c r="G12" s="112" t="n">
        <v>10691210</v>
      </c>
      <c r="H12" s="112" t="n">
        <v>11388030</v>
      </c>
      <c r="I12" s="112" t="n">
        <v>13651250</v>
      </c>
      <c r="J12" s="112" t="n">
        <v>15242790</v>
      </c>
      <c r="K12" s="112" t="n">
        <v>18739480</v>
      </c>
      <c r="L12" s="112" t="n">
        <v>17954220</v>
      </c>
      <c r="M12" s="112" t="n">
        <v>20610100</v>
      </c>
      <c r="N12" s="113" t="n">
        <f aca="false">SUM(B12:M12)</f>
        <v>190867100</v>
      </c>
    </row>
    <row r="13" customFormat="false" ht="12" hidden="false" customHeight="false" outlineLevel="0" collapsed="false">
      <c r="A13" s="33" t="n">
        <v>1985</v>
      </c>
      <c r="B13" s="112" t="n">
        <v>13523540</v>
      </c>
      <c r="C13" s="112" t="n">
        <v>14972470</v>
      </c>
      <c r="D13" s="112" t="n">
        <v>17482810</v>
      </c>
      <c r="E13" s="112" t="n">
        <v>15412100</v>
      </c>
      <c r="F13" s="112" t="n">
        <v>12289900</v>
      </c>
      <c r="G13" s="112" t="n">
        <v>10756340</v>
      </c>
      <c r="H13" s="112" t="n">
        <v>10924590</v>
      </c>
      <c r="I13" s="112" t="n">
        <v>13089900</v>
      </c>
      <c r="J13" s="112" t="n">
        <v>14167320</v>
      </c>
      <c r="K13" s="112" t="n">
        <v>17729010</v>
      </c>
      <c r="L13" s="112" t="n">
        <v>16130340</v>
      </c>
      <c r="M13" s="112" t="n">
        <v>18600470</v>
      </c>
      <c r="N13" s="113" t="n">
        <f aca="false">SUM(B13:M13)</f>
        <v>175078790</v>
      </c>
    </row>
    <row r="14" customFormat="false" ht="12" hidden="false" customHeight="false" outlineLevel="0" collapsed="false">
      <c r="A14" s="33" t="n">
        <v>1986</v>
      </c>
      <c r="B14" s="112" t="n">
        <v>15395920</v>
      </c>
      <c r="C14" s="112" t="n">
        <v>15534380</v>
      </c>
      <c r="D14" s="112" t="n">
        <v>15589830</v>
      </c>
      <c r="E14" s="112" t="n">
        <v>16649410</v>
      </c>
      <c r="F14" s="112" t="n">
        <v>12284130</v>
      </c>
      <c r="G14" s="112" t="n">
        <v>9360750</v>
      </c>
      <c r="H14" s="112" t="n">
        <v>10097650</v>
      </c>
      <c r="I14" s="112" t="n">
        <v>11655600</v>
      </c>
      <c r="J14" s="112" t="n">
        <v>11983978</v>
      </c>
      <c r="K14" s="112" t="n">
        <v>16422060</v>
      </c>
      <c r="L14" s="112" t="n">
        <v>15417040</v>
      </c>
      <c r="M14" s="112" t="n">
        <v>17737930</v>
      </c>
      <c r="N14" s="113" t="n">
        <f aca="false">SUM(B14:M14)</f>
        <v>168128678</v>
      </c>
    </row>
    <row r="15" customFormat="false" ht="12" hidden="false" customHeight="false" outlineLevel="0" collapsed="false">
      <c r="A15" s="33" t="n">
        <v>1987</v>
      </c>
      <c r="B15" s="112" t="n">
        <v>12764180</v>
      </c>
      <c r="C15" s="112" t="n">
        <v>14723190</v>
      </c>
      <c r="D15" s="112" t="n">
        <v>13463780</v>
      </c>
      <c r="E15" s="112" t="n">
        <v>12922120</v>
      </c>
      <c r="F15" s="112" t="n">
        <v>9193500</v>
      </c>
      <c r="G15" s="112" t="n">
        <v>9248250</v>
      </c>
      <c r="H15" s="112" t="n">
        <v>8004670</v>
      </c>
      <c r="I15" s="112" t="n">
        <v>9551200</v>
      </c>
      <c r="J15" s="112" t="n">
        <v>9542430</v>
      </c>
      <c r="K15" s="112" t="n">
        <v>12342820</v>
      </c>
      <c r="L15" s="112" t="n">
        <v>11812820</v>
      </c>
      <c r="M15" s="112" t="n">
        <v>13374790</v>
      </c>
      <c r="N15" s="113" t="n">
        <f aca="false">SUM(B15:M15)</f>
        <v>136943750</v>
      </c>
    </row>
    <row r="16" customFormat="false" ht="12" hidden="false" customHeight="false" outlineLevel="0" collapsed="false">
      <c r="A16" s="33" t="n">
        <v>1988</v>
      </c>
      <c r="B16" s="112" t="n">
        <v>10958120</v>
      </c>
      <c r="C16" s="112" t="n">
        <v>11712220</v>
      </c>
      <c r="D16" s="112" t="n">
        <v>11308880</v>
      </c>
      <c r="E16" s="112" t="n">
        <v>10182460</v>
      </c>
      <c r="F16" s="112" t="n">
        <v>7544170</v>
      </c>
      <c r="G16" s="112" t="n">
        <v>7171300</v>
      </c>
      <c r="H16" s="112" t="n">
        <v>8067640</v>
      </c>
      <c r="I16" s="112" t="n">
        <v>8357330</v>
      </c>
      <c r="J16" s="112" t="n">
        <v>8717100</v>
      </c>
      <c r="K16" s="112" t="n">
        <v>15445120</v>
      </c>
      <c r="L16" s="112" t="n">
        <v>12179130</v>
      </c>
      <c r="M16" s="112" t="n">
        <v>13105810</v>
      </c>
      <c r="N16" s="113" t="n">
        <f aca="false">SUM(B16:M16)</f>
        <v>124749280</v>
      </c>
    </row>
    <row r="17" customFormat="false" ht="12" hidden="false" customHeight="false" outlineLevel="0" collapsed="false">
      <c r="A17" s="33" t="n">
        <v>1989</v>
      </c>
      <c r="B17" s="112" t="n">
        <v>11763670</v>
      </c>
      <c r="C17" s="112" t="n">
        <v>11405220</v>
      </c>
      <c r="D17" s="112" t="n">
        <v>12033000</v>
      </c>
      <c r="E17" s="112" t="n">
        <v>11683420</v>
      </c>
      <c r="F17" s="112" t="n">
        <v>7245736</v>
      </c>
      <c r="G17" s="112" t="n">
        <v>6697164</v>
      </c>
      <c r="H17" s="112" t="n">
        <v>7117810</v>
      </c>
      <c r="I17" s="112" t="n">
        <v>8888458</v>
      </c>
      <c r="J17" s="112" t="n">
        <v>8640052</v>
      </c>
      <c r="K17" s="112" t="n">
        <v>11872473</v>
      </c>
      <c r="L17" s="112" t="n">
        <v>10706305</v>
      </c>
      <c r="M17" s="112" t="n">
        <v>12860372</v>
      </c>
      <c r="N17" s="113" t="n">
        <f aca="false">SUM(B17:M17)</f>
        <v>120913680</v>
      </c>
    </row>
    <row r="18" customFormat="false" ht="12" hidden="false" customHeight="false" outlineLevel="0" collapsed="false">
      <c r="A18" s="33" t="n">
        <v>1990</v>
      </c>
      <c r="B18" s="112" t="n">
        <v>9855243</v>
      </c>
      <c r="C18" s="112" t="n">
        <v>13152820</v>
      </c>
      <c r="D18" s="112" t="n">
        <v>10389317</v>
      </c>
      <c r="E18" s="112" t="n">
        <v>12897221</v>
      </c>
      <c r="F18" s="112" t="n">
        <v>7032864</v>
      </c>
      <c r="G18" s="112" t="n">
        <v>6665212</v>
      </c>
      <c r="H18" s="112" t="n">
        <v>6837144</v>
      </c>
      <c r="I18" s="112" t="n">
        <v>8424450</v>
      </c>
      <c r="J18" s="112" t="n">
        <v>10540174</v>
      </c>
      <c r="K18" s="112" t="n">
        <v>11631595</v>
      </c>
      <c r="L18" s="112" t="n">
        <v>11351160</v>
      </c>
      <c r="M18" s="112" t="n">
        <v>13147302</v>
      </c>
      <c r="N18" s="113" t="n">
        <f aca="false">SUM(B18:M18)</f>
        <v>121924502</v>
      </c>
    </row>
    <row r="19" customFormat="false" ht="12" hidden="false" customHeight="false" outlineLevel="0" collapsed="false">
      <c r="A19" s="33" t="n">
        <v>1991</v>
      </c>
      <c r="B19" s="112" t="n">
        <v>10341814</v>
      </c>
      <c r="C19" s="112" t="n">
        <v>10886520</v>
      </c>
      <c r="D19" s="112" t="n">
        <v>11286621</v>
      </c>
      <c r="E19" s="112" t="n">
        <v>10778690</v>
      </c>
      <c r="F19" s="112" t="n">
        <v>9051546</v>
      </c>
      <c r="G19" s="112" t="n">
        <v>7086121</v>
      </c>
      <c r="H19" s="112" t="n">
        <v>6519267</v>
      </c>
      <c r="I19" s="112" t="n">
        <v>8837880</v>
      </c>
      <c r="J19" s="112" t="n">
        <v>8608960</v>
      </c>
      <c r="K19" s="112" t="n">
        <v>12725230</v>
      </c>
      <c r="L19" s="112" t="n">
        <v>10852970</v>
      </c>
      <c r="M19" s="112" t="n">
        <v>10522470</v>
      </c>
      <c r="N19" s="113" t="n">
        <f aca="false">SUM(B19:M19)</f>
        <v>117498089</v>
      </c>
    </row>
    <row r="20" customFormat="false" ht="12" hidden="false" customHeight="false" outlineLevel="0" collapsed="false">
      <c r="A20" s="33" t="n">
        <v>1992</v>
      </c>
      <c r="B20" s="112" t="n">
        <v>9784160</v>
      </c>
      <c r="C20" s="112" t="n">
        <v>10656600</v>
      </c>
      <c r="D20" s="112" t="n">
        <v>9758790</v>
      </c>
      <c r="E20" s="112" t="n">
        <v>10438500</v>
      </c>
      <c r="F20" s="112" t="n">
        <v>7901050</v>
      </c>
      <c r="G20" s="112" t="n">
        <v>7779350</v>
      </c>
      <c r="H20" s="112" t="n">
        <v>7334620</v>
      </c>
      <c r="I20" s="112" t="n">
        <v>9542590</v>
      </c>
      <c r="J20" s="112" t="n">
        <v>9036950</v>
      </c>
      <c r="K20" s="112" t="n">
        <v>11162000</v>
      </c>
      <c r="L20" s="112" t="n">
        <v>9785930</v>
      </c>
      <c r="M20" s="112" t="n">
        <v>12814600</v>
      </c>
      <c r="N20" s="113" t="n">
        <f aca="false">SUM(B20:M20)</f>
        <v>115995140</v>
      </c>
    </row>
    <row r="21" customFormat="false" ht="12" hidden="false" customHeight="false" outlineLevel="0" collapsed="false">
      <c r="A21" s="33" t="n">
        <v>1993</v>
      </c>
      <c r="B21" s="112" t="n">
        <v>10885200</v>
      </c>
      <c r="C21" s="112" t="n">
        <v>11745500</v>
      </c>
      <c r="D21" s="112" t="n">
        <v>10765000</v>
      </c>
      <c r="E21" s="112" t="n">
        <v>11319500</v>
      </c>
      <c r="F21" s="112" t="n">
        <v>9365620</v>
      </c>
      <c r="G21" s="112" t="n">
        <v>9294690</v>
      </c>
      <c r="H21" s="112" t="n">
        <v>8651340</v>
      </c>
      <c r="I21" s="112" t="n">
        <v>9168870</v>
      </c>
      <c r="J21" s="112" t="n">
        <v>9756090</v>
      </c>
      <c r="K21" s="112" t="n">
        <v>16420400</v>
      </c>
      <c r="L21" s="112" t="n">
        <v>11807700</v>
      </c>
      <c r="M21" s="112" t="n">
        <v>13543800</v>
      </c>
      <c r="N21" s="113" t="n">
        <f aca="false">SUM(B21:M21)</f>
        <v>132723710</v>
      </c>
    </row>
    <row r="22" customFormat="false" ht="12" hidden="false" customHeight="false" outlineLevel="0" collapsed="false">
      <c r="A22" s="33" t="n">
        <v>1994</v>
      </c>
      <c r="B22" s="112" t="n">
        <v>9778002</v>
      </c>
      <c r="C22" s="112" t="n">
        <v>11845010</v>
      </c>
      <c r="D22" s="112" t="n">
        <v>11582370</v>
      </c>
      <c r="E22" s="112" t="n">
        <v>11300950</v>
      </c>
      <c r="F22" s="112" t="n">
        <v>8915954</v>
      </c>
      <c r="G22" s="112" t="n">
        <v>8006753</v>
      </c>
      <c r="H22" s="112" t="n">
        <v>5739955</v>
      </c>
      <c r="I22" s="112" t="n">
        <v>8552545</v>
      </c>
      <c r="J22" s="112" t="n">
        <v>9649261</v>
      </c>
      <c r="K22" s="112" t="n">
        <v>11265058</v>
      </c>
      <c r="L22" s="112" t="n">
        <v>11903306</v>
      </c>
      <c r="M22" s="112" t="n">
        <v>15879627</v>
      </c>
      <c r="N22" s="113" t="n">
        <f aca="false">SUM(B22:M22)</f>
        <v>124418791</v>
      </c>
    </row>
    <row r="23" customFormat="false" ht="12" hidden="false" customHeight="false" outlineLevel="0" collapsed="false">
      <c r="A23" s="33" t="n">
        <v>1995</v>
      </c>
      <c r="B23" s="112" t="n">
        <v>12015595</v>
      </c>
      <c r="C23" s="112" t="n">
        <v>13873376</v>
      </c>
      <c r="D23" s="112" t="n">
        <v>10917603</v>
      </c>
      <c r="E23" s="112" t="n">
        <v>11723590</v>
      </c>
      <c r="F23" s="112" t="n">
        <v>7754064</v>
      </c>
      <c r="G23" s="112" t="n">
        <v>8382406</v>
      </c>
      <c r="H23" s="112" t="n">
        <v>6415656</v>
      </c>
      <c r="I23" s="112" t="n">
        <v>9208765</v>
      </c>
      <c r="J23" s="112" t="n">
        <v>8484376</v>
      </c>
      <c r="K23" s="112" t="n">
        <v>14030775</v>
      </c>
      <c r="L23" s="112" t="n">
        <v>12065101</v>
      </c>
      <c r="M23" s="112" t="n">
        <v>15364170</v>
      </c>
      <c r="N23" s="113" t="n">
        <f aca="false">SUM(B23:M23)</f>
        <v>130235477</v>
      </c>
    </row>
    <row r="24" customFormat="false" ht="12" hidden="false" customHeight="false" outlineLevel="0" collapsed="false">
      <c r="A24" s="33" t="n">
        <v>1996</v>
      </c>
      <c r="B24" s="112" t="n">
        <v>11924100.4285714</v>
      </c>
      <c r="C24" s="112" t="n">
        <v>13674716.8571429</v>
      </c>
      <c r="D24" s="112" t="n">
        <v>12750380.7142857</v>
      </c>
      <c r="E24" s="112" t="n">
        <v>11707283</v>
      </c>
      <c r="F24" s="112" t="n">
        <v>10119748.4285714</v>
      </c>
      <c r="G24" s="112" t="n">
        <v>7891974.57142857</v>
      </c>
      <c r="H24" s="112" t="n">
        <v>7791081.71428572</v>
      </c>
      <c r="I24" s="112" t="n">
        <v>9797659.57142857</v>
      </c>
      <c r="J24" s="112" t="n">
        <v>8882137.42857143</v>
      </c>
      <c r="K24" s="112" t="n">
        <v>14444498.2857143</v>
      </c>
      <c r="L24" s="112" t="n">
        <v>12859378.4285714</v>
      </c>
      <c r="M24" s="112" t="n">
        <v>14897625.5714286</v>
      </c>
      <c r="N24" s="113" t="n">
        <f aca="false">SUM(B24:M24)</f>
        <v>136740585</v>
      </c>
    </row>
    <row r="25" customFormat="false" ht="12" hidden="false" customHeight="false" outlineLevel="0" collapsed="false">
      <c r="A25" s="33" t="n">
        <v>1997</v>
      </c>
      <c r="B25" s="112" t="n">
        <v>10845806</v>
      </c>
      <c r="C25" s="112" t="n">
        <v>12452200</v>
      </c>
      <c r="D25" s="112" t="n">
        <v>13054576</v>
      </c>
      <c r="E25" s="112" t="n">
        <v>12453375</v>
      </c>
      <c r="F25" s="112" t="n">
        <v>12432429</v>
      </c>
      <c r="G25" s="112" t="n">
        <v>11058873</v>
      </c>
      <c r="H25" s="112" t="n">
        <v>9139322</v>
      </c>
      <c r="I25" s="112" t="n">
        <v>11291977</v>
      </c>
      <c r="J25" s="112" t="n">
        <v>8605011</v>
      </c>
      <c r="K25" s="112" t="n">
        <v>13859457</v>
      </c>
      <c r="L25" s="112" t="n">
        <v>17214689</v>
      </c>
      <c r="M25" s="112" t="n">
        <v>16851319</v>
      </c>
      <c r="N25" s="113" t="n">
        <f aca="false">SUM(B25:M25)</f>
        <v>149259034</v>
      </c>
    </row>
    <row r="26" customFormat="false" ht="12" hidden="false" customHeight="false" outlineLevel="0" collapsed="false">
      <c r="A26" s="33" t="n">
        <v>1998</v>
      </c>
      <c r="B26" s="112" t="n">
        <v>17166544</v>
      </c>
      <c r="C26" s="112" t="n">
        <v>20605456</v>
      </c>
      <c r="D26" s="112" t="n">
        <v>15248976</v>
      </c>
      <c r="E26" s="112" t="n">
        <v>17508118</v>
      </c>
      <c r="F26" s="112" t="n">
        <v>11587763.29</v>
      </c>
      <c r="G26" s="112" t="n">
        <v>10064823.79</v>
      </c>
      <c r="H26" s="112" t="n">
        <v>9359996.99</v>
      </c>
      <c r="I26" s="112" t="n">
        <v>11900556.31</v>
      </c>
      <c r="J26" s="112" t="n">
        <v>10912474.53</v>
      </c>
      <c r="K26" s="112" t="n">
        <v>16071605</v>
      </c>
      <c r="L26" s="112" t="n">
        <v>14054580</v>
      </c>
      <c r="M26" s="112" t="n">
        <v>16121730</v>
      </c>
      <c r="N26" s="113" t="n">
        <f aca="false">SUM(B26:M26)</f>
        <v>170602623.91</v>
      </c>
    </row>
    <row r="27" customFormat="false" ht="12" hidden="false" customHeight="false" outlineLevel="0" collapsed="false">
      <c r="A27" s="33" t="n">
        <v>1999</v>
      </c>
      <c r="B27" s="112" t="n">
        <v>12686772</v>
      </c>
      <c r="C27" s="112" t="n">
        <v>18321606</v>
      </c>
      <c r="D27" s="112" t="n">
        <v>12622277</v>
      </c>
      <c r="E27" s="112" t="n">
        <v>11727716</v>
      </c>
      <c r="F27" s="112" t="n">
        <v>8588576</v>
      </c>
      <c r="G27" s="112" t="n">
        <v>11372354</v>
      </c>
      <c r="H27" s="112" t="n">
        <v>9372109</v>
      </c>
      <c r="I27" s="112" t="n">
        <v>12411080</v>
      </c>
      <c r="J27" s="112" t="n">
        <v>9740810</v>
      </c>
      <c r="K27" s="112" t="n">
        <v>14403147</v>
      </c>
      <c r="L27" s="112" t="n">
        <v>14454937</v>
      </c>
      <c r="M27" s="112" t="n">
        <v>17906785</v>
      </c>
      <c r="N27" s="113" t="n">
        <f aca="false">SUM(B27:M27)</f>
        <v>153608169</v>
      </c>
    </row>
    <row r="28" customFormat="false" ht="12" hidden="false" customHeight="false" outlineLevel="0" collapsed="false">
      <c r="A28" s="33" t="n">
        <v>2000</v>
      </c>
      <c r="B28" s="112" t="n">
        <v>14888543</v>
      </c>
      <c r="C28" s="112" t="n">
        <v>17456992</v>
      </c>
      <c r="D28" s="112" t="n">
        <v>14438051</v>
      </c>
      <c r="E28" s="112" t="n">
        <v>20957971</v>
      </c>
      <c r="F28" s="112" t="n">
        <v>9832192</v>
      </c>
      <c r="G28" s="112" t="n">
        <v>11052714</v>
      </c>
      <c r="H28" s="112" t="n">
        <v>10726584</v>
      </c>
      <c r="I28" s="112" t="n">
        <v>11930556</v>
      </c>
      <c r="J28" s="112" t="n">
        <v>10412189</v>
      </c>
      <c r="K28" s="112" t="n">
        <v>13516296</v>
      </c>
      <c r="L28" s="112" t="n">
        <v>13846624</v>
      </c>
      <c r="M28" s="112" t="n">
        <v>16698802</v>
      </c>
      <c r="N28" s="113" t="n">
        <f aca="false">SUM(B28:M28)</f>
        <v>165757514</v>
      </c>
    </row>
    <row r="29" customFormat="false" ht="12" hidden="false" customHeight="false" outlineLevel="0" collapsed="false">
      <c r="A29" s="33" t="n">
        <v>2001</v>
      </c>
      <c r="B29" s="112" t="n">
        <v>16458212</v>
      </c>
      <c r="C29" s="112" t="n">
        <v>22510305</v>
      </c>
      <c r="D29" s="112" t="n">
        <v>18064101</v>
      </c>
      <c r="E29" s="112" t="n">
        <v>17257532</v>
      </c>
      <c r="F29" s="112" t="n">
        <v>10707274</v>
      </c>
      <c r="G29" s="112" t="n">
        <v>10868786</v>
      </c>
      <c r="H29" s="112" t="n">
        <v>11853111</v>
      </c>
      <c r="I29" s="112" t="n">
        <v>13712212</v>
      </c>
      <c r="J29" s="112" t="n">
        <v>12578247</v>
      </c>
      <c r="K29" s="112" t="n">
        <v>15042960</v>
      </c>
      <c r="L29" s="112" t="n">
        <v>14100277</v>
      </c>
      <c r="M29" s="112" t="n">
        <v>24301316</v>
      </c>
      <c r="N29" s="113" t="n">
        <f aca="false">SUM(B29:M29)</f>
        <v>187454333</v>
      </c>
    </row>
    <row r="30" s="116" customFormat="true" ht="12" hidden="false" customHeight="false" outlineLevel="0" collapsed="false">
      <c r="A30" s="44" t="n">
        <v>2002</v>
      </c>
      <c r="B30" s="114" t="n">
        <v>16217059</v>
      </c>
      <c r="C30" s="114" t="n">
        <v>23242180</v>
      </c>
      <c r="D30" s="114" t="n">
        <v>14873734</v>
      </c>
      <c r="E30" s="114" t="n">
        <v>14765915</v>
      </c>
      <c r="F30" s="114" t="n">
        <v>13115843</v>
      </c>
      <c r="G30" s="114" t="n">
        <v>14331263</v>
      </c>
      <c r="H30" s="114" t="n">
        <v>11992606</v>
      </c>
      <c r="I30" s="114" t="n">
        <v>13040058</v>
      </c>
      <c r="J30" s="114" t="n">
        <v>9513996</v>
      </c>
      <c r="K30" s="114" t="n">
        <v>15892012</v>
      </c>
      <c r="L30" s="114" t="n">
        <v>15146140</v>
      </c>
      <c r="M30" s="114" t="n">
        <v>22278836</v>
      </c>
      <c r="N30" s="115" t="n">
        <f aca="false">SUM(B30:M30)</f>
        <v>184409642</v>
      </c>
    </row>
    <row r="31" s="116" customFormat="true" ht="12" hidden="false" customHeight="false" outlineLevel="0" collapsed="false">
      <c r="A31" s="44" t="n">
        <v>2003</v>
      </c>
      <c r="B31" s="114" t="n">
        <v>14218465.77</v>
      </c>
      <c r="C31" s="114" t="n">
        <v>19033819.34</v>
      </c>
      <c r="D31" s="114" t="n">
        <v>15716422.48</v>
      </c>
      <c r="E31" s="114" t="n">
        <v>12364760.07</v>
      </c>
      <c r="F31" s="114" t="n">
        <v>14094123.32</v>
      </c>
      <c r="G31" s="114" t="n">
        <v>10748361.28</v>
      </c>
      <c r="H31" s="114" t="n">
        <v>9938469.48</v>
      </c>
      <c r="I31" s="114" t="n">
        <v>13379816.35</v>
      </c>
      <c r="J31" s="114" t="n">
        <v>10908619.93</v>
      </c>
      <c r="K31" s="114" t="n">
        <v>14405014.7</v>
      </c>
      <c r="L31" s="114" t="n">
        <v>17269273.34</v>
      </c>
      <c r="M31" s="114" t="n">
        <v>21380123.96</v>
      </c>
      <c r="N31" s="115" t="n">
        <f aca="false">SUM(B31:M31)</f>
        <v>173457270.02</v>
      </c>
    </row>
    <row r="32" s="116" customFormat="true" ht="12" hidden="false" customHeight="false" outlineLevel="0" collapsed="false">
      <c r="A32" s="44" t="n">
        <v>2004</v>
      </c>
      <c r="B32" s="117" t="n">
        <v>15214186.535</v>
      </c>
      <c r="C32" s="117" t="n">
        <v>19984671.27</v>
      </c>
      <c r="D32" s="117" t="n">
        <v>15372360.12</v>
      </c>
      <c r="E32" s="117" t="n">
        <v>17422518.557</v>
      </c>
      <c r="F32" s="117" t="n">
        <v>15274035.083</v>
      </c>
      <c r="G32" s="117" t="n">
        <v>18854435.207</v>
      </c>
      <c r="H32" s="117" t="n">
        <v>16278831.148</v>
      </c>
      <c r="I32" s="117" t="n">
        <v>15030361.08</v>
      </c>
      <c r="J32" s="117" t="n">
        <v>9841925.982</v>
      </c>
      <c r="K32" s="117" t="n">
        <v>17278576.381</v>
      </c>
      <c r="L32" s="117" t="n">
        <v>15179537.637</v>
      </c>
      <c r="M32" s="117" t="n">
        <v>20113875</v>
      </c>
      <c r="N32" s="115" t="n">
        <f aca="false">SUM(B32:M32)</f>
        <v>195845314</v>
      </c>
    </row>
    <row r="33" s="116" customFormat="true" ht="12" hidden="false" customHeight="false" outlineLevel="0" collapsed="false">
      <c r="A33" s="44" t="n">
        <v>2005</v>
      </c>
      <c r="B33" s="117" t="n">
        <v>14333038.1722016</v>
      </c>
      <c r="C33" s="117" t="n">
        <v>16802570.7873891</v>
      </c>
      <c r="D33" s="117" t="n">
        <v>14287242.8609172</v>
      </c>
      <c r="E33" s="117" t="n">
        <v>15590866.0060615</v>
      </c>
      <c r="F33" s="117" t="n">
        <v>13875268.1734305</v>
      </c>
      <c r="G33" s="117" t="n">
        <v>12374657.5637046</v>
      </c>
      <c r="H33" s="117" t="n">
        <v>14388144.7797133</v>
      </c>
      <c r="I33" s="117" t="n">
        <v>12465766.7182584</v>
      </c>
      <c r="J33" s="117" t="n">
        <v>8389384.48743586</v>
      </c>
      <c r="K33" s="117" t="n">
        <v>14572032.0198471</v>
      </c>
      <c r="L33" s="117" t="n">
        <v>14693435.9806697</v>
      </c>
      <c r="M33" s="117" t="n">
        <v>23858553.4503711</v>
      </c>
      <c r="N33" s="115" t="n">
        <f aca="false">SUM(B33:M33)</f>
        <v>175630961</v>
      </c>
    </row>
    <row r="34" s="116" customFormat="true" ht="12" hidden="false" customHeight="false" outlineLevel="0" collapsed="false">
      <c r="A34" s="44" t="n">
        <v>2006</v>
      </c>
      <c r="B34" s="117" t="n">
        <v>14332212</v>
      </c>
      <c r="C34" s="117" t="n">
        <v>22836779</v>
      </c>
      <c r="D34" s="117" t="n">
        <v>14983693.960474</v>
      </c>
      <c r="E34" s="117" t="n">
        <v>20852477.85204</v>
      </c>
      <c r="F34" s="117" t="n">
        <v>18412368.1959275</v>
      </c>
      <c r="G34" s="117" t="n">
        <v>11839498.1499036</v>
      </c>
      <c r="H34" s="117" t="n">
        <v>10130112.3880634</v>
      </c>
      <c r="I34" s="117" t="n">
        <v>15037750.7062236</v>
      </c>
      <c r="J34" s="117" t="n">
        <v>9837940.89112704</v>
      </c>
      <c r="K34" s="117" t="n">
        <v>13442177.8562408</v>
      </c>
      <c r="L34" s="117" t="n">
        <v>16731897.7816446</v>
      </c>
      <c r="M34" s="117" t="n">
        <v>20324719.2183554</v>
      </c>
      <c r="N34" s="115" t="n">
        <f aca="false">SUM(B34:M34)</f>
        <v>188761628</v>
      </c>
    </row>
    <row r="35" s="116" customFormat="true" ht="12" hidden="false" customHeight="false" outlineLevel="0" collapsed="false">
      <c r="A35" s="44" t="n">
        <v>2007</v>
      </c>
      <c r="B35" s="117" t="n">
        <v>15352152.1593234</v>
      </c>
      <c r="C35" s="117" t="n">
        <v>19735763.2073926</v>
      </c>
      <c r="D35" s="117" t="n">
        <v>17505229.5156453</v>
      </c>
      <c r="E35" s="117" t="n">
        <v>12282206.7895821</v>
      </c>
      <c r="F35" s="117" t="n">
        <v>15947300.3857728</v>
      </c>
      <c r="G35" s="117" t="n">
        <v>13500317.1560261</v>
      </c>
      <c r="H35" s="117" t="n">
        <v>16199264.7862577</v>
      </c>
      <c r="I35" s="117" t="n">
        <v>16316723.0716461</v>
      </c>
      <c r="J35" s="117" t="n">
        <v>9357540.71536318</v>
      </c>
      <c r="K35" s="117" t="n">
        <v>11607079.3833797</v>
      </c>
      <c r="L35" s="117" t="n">
        <v>13087976.1636498</v>
      </c>
      <c r="M35" s="117" t="n">
        <v>17592594.6659612</v>
      </c>
      <c r="N35" s="115" t="n">
        <f aca="false">SUM(B35:M35)</f>
        <v>178484148</v>
      </c>
    </row>
    <row r="36" s="116" customFormat="true" ht="12" hidden="false" customHeight="false" outlineLevel="0" collapsed="false">
      <c r="A36" s="44" t="n">
        <v>2008</v>
      </c>
      <c r="B36" s="117" t="n">
        <v>14873134.6430964</v>
      </c>
      <c r="C36" s="117" t="n">
        <v>20712725.1656059</v>
      </c>
      <c r="D36" s="117" t="n">
        <v>27056405.8069112</v>
      </c>
      <c r="E36" s="117" t="n">
        <v>15810985.4886806</v>
      </c>
      <c r="F36" s="117" t="n">
        <v>12327157.1915238</v>
      </c>
      <c r="G36" s="117" t="n">
        <v>11003643.02897</v>
      </c>
      <c r="H36" s="117" t="n">
        <v>13356747.710642</v>
      </c>
      <c r="I36" s="117" t="n">
        <v>14727462.1204265</v>
      </c>
      <c r="J36" s="117" t="n">
        <v>9855221.8441437</v>
      </c>
      <c r="K36" s="117" t="n">
        <v>14491170.8896896</v>
      </c>
      <c r="L36" s="117" t="n">
        <v>18075338.1205635</v>
      </c>
      <c r="M36" s="117" t="n">
        <v>18018488.9897468</v>
      </c>
      <c r="N36" s="115" t="n">
        <f aca="false">SUM(B36:M36)</f>
        <v>190308481</v>
      </c>
    </row>
    <row r="37" s="116" customFormat="true" ht="12" hidden="false" customHeight="false" outlineLevel="0" collapsed="false">
      <c r="A37" s="44" t="n">
        <v>2009</v>
      </c>
      <c r="B37" s="117" t="n">
        <v>15216588.5845967</v>
      </c>
      <c r="C37" s="117" t="n">
        <v>19036019.919819</v>
      </c>
      <c r="D37" s="117" t="n">
        <v>17901790.4955843</v>
      </c>
      <c r="E37" s="117" t="n">
        <v>17420020.0433721</v>
      </c>
      <c r="F37" s="117" t="n">
        <v>14969396.1513545</v>
      </c>
      <c r="G37" s="117" t="n">
        <v>11213725.8052734</v>
      </c>
      <c r="H37" s="117" t="n">
        <v>20748027.5698961</v>
      </c>
      <c r="I37" s="117" t="n">
        <v>15220568.4876495</v>
      </c>
      <c r="J37" s="117" t="n">
        <v>10464668.8238242</v>
      </c>
      <c r="K37" s="117" t="n">
        <v>15675317.2680209</v>
      </c>
      <c r="L37" s="117" t="n">
        <v>21179158.1831411</v>
      </c>
      <c r="M37" s="117" t="n">
        <v>22578542.6674683</v>
      </c>
      <c r="N37" s="115" t="n">
        <f aca="false">SUM(B37:M37)</f>
        <v>201623824</v>
      </c>
    </row>
    <row r="38" s="116" customFormat="true" ht="12" hidden="false" customHeight="false" outlineLevel="0" collapsed="false">
      <c r="A38" s="44" t="n">
        <v>2010</v>
      </c>
      <c r="B38" s="117" t="n">
        <v>18898680.7171912</v>
      </c>
      <c r="C38" s="117" t="n">
        <v>20605225.0981283</v>
      </c>
      <c r="D38" s="117" t="n">
        <v>18681844.3937374</v>
      </c>
      <c r="E38" s="117" t="n">
        <v>18527967.3981021</v>
      </c>
      <c r="F38" s="117" t="n">
        <v>16206519.8170961</v>
      </c>
      <c r="G38" s="117" t="n">
        <v>10810073.88018</v>
      </c>
      <c r="H38" s="117" t="n">
        <v>18562670.5250414</v>
      </c>
      <c r="I38" s="117" t="n">
        <v>17079875.1705236</v>
      </c>
      <c r="J38" s="117" t="n">
        <v>10629413.0354897</v>
      </c>
      <c r="K38" s="117" t="n">
        <v>18551488.6977535</v>
      </c>
      <c r="L38" s="117" t="n">
        <v>19289015.2667568</v>
      </c>
      <c r="M38" s="117" t="n">
        <v>19258328</v>
      </c>
      <c r="N38" s="115" t="n">
        <f aca="false">SUM(B38:M38)</f>
        <v>207101102</v>
      </c>
    </row>
    <row r="39" s="116" customFormat="true" ht="12" hidden="false" customHeight="false" outlineLevel="0" collapsed="false">
      <c r="A39" s="44" t="n">
        <v>2011</v>
      </c>
      <c r="B39" s="117" t="n">
        <v>14636544.9668298</v>
      </c>
      <c r="C39" s="117" t="n">
        <v>21682006.9136078</v>
      </c>
      <c r="D39" s="117" t="n">
        <v>17021516.9724722</v>
      </c>
      <c r="E39" s="117" t="n">
        <v>13795533.2068002</v>
      </c>
      <c r="F39" s="117" t="n">
        <v>15724786.9402901</v>
      </c>
      <c r="G39" s="117" t="n">
        <v>14570033.6638354</v>
      </c>
      <c r="H39" s="117" t="n">
        <v>20099230.2141401</v>
      </c>
      <c r="I39" s="117" t="n">
        <v>17399295.5979739</v>
      </c>
      <c r="J39" s="117" t="n">
        <v>11327435.7743292</v>
      </c>
      <c r="K39" s="117" t="n">
        <v>19049672.5817449</v>
      </c>
      <c r="L39" s="117" t="n">
        <v>26557170.5978611</v>
      </c>
      <c r="M39" s="117" t="n">
        <v>25335806.5701154</v>
      </c>
      <c r="N39" s="115" t="n">
        <f aca="false">SUM(B39:M39)</f>
        <v>217199034</v>
      </c>
    </row>
    <row r="40" s="116" customFormat="true" ht="12" hidden="false" customHeight="false" outlineLevel="0" collapsed="false">
      <c r="A40" s="44" t="n">
        <v>2012</v>
      </c>
      <c r="B40" s="117" t="n">
        <v>16164591</v>
      </c>
      <c r="C40" s="117" t="n">
        <v>17584697.0622229</v>
      </c>
      <c r="D40" s="117" t="n">
        <v>16400958.3648992</v>
      </c>
      <c r="E40" s="117" t="n">
        <v>20918778.7491842</v>
      </c>
      <c r="F40" s="117" t="n">
        <v>16262267.1636343</v>
      </c>
      <c r="G40" s="117" t="n">
        <v>14533941.7888108</v>
      </c>
      <c r="H40" s="117" t="n">
        <v>16980330.8712486</v>
      </c>
      <c r="I40" s="117" t="n">
        <v>14084116.7895174</v>
      </c>
      <c r="J40" s="117" t="n">
        <v>11134988.1705589</v>
      </c>
      <c r="K40" s="117" t="n">
        <v>18062205.1619801</v>
      </c>
      <c r="L40" s="117" t="n">
        <v>22768963.1837917</v>
      </c>
      <c r="M40" s="117" t="n">
        <v>18688176.6941519</v>
      </c>
      <c r="N40" s="115" t="n">
        <v>203584015</v>
      </c>
    </row>
    <row r="41" s="116" customFormat="true" ht="12" hidden="false" customHeight="false" outlineLevel="0" collapsed="false">
      <c r="A41" s="44" t="n">
        <v>2013</v>
      </c>
      <c r="B41" s="117" t="n">
        <v>14585535.1677932</v>
      </c>
      <c r="C41" s="117" t="n">
        <v>14422137.3122217</v>
      </c>
      <c r="D41" s="117" t="n">
        <v>19102255.9178248</v>
      </c>
      <c r="E41" s="117" t="n">
        <v>16604305.6021602</v>
      </c>
      <c r="F41" s="117" t="n">
        <v>17228013.0517621</v>
      </c>
      <c r="G41" s="117" t="n">
        <v>13807971.853694</v>
      </c>
      <c r="H41" s="117" t="n">
        <v>13653016.024874</v>
      </c>
      <c r="I41" s="117" t="n">
        <v>14885178.3159274</v>
      </c>
      <c r="J41" s="117" t="n">
        <v>10205579.2813744</v>
      </c>
      <c r="K41" s="117" t="n">
        <v>17735293.2119547</v>
      </c>
      <c r="L41" s="117" t="n">
        <v>18381508.0385625</v>
      </c>
      <c r="M41" s="117" t="n">
        <v>23129820.2218509</v>
      </c>
      <c r="N41" s="115" t="n">
        <v>193740614</v>
      </c>
    </row>
    <row r="42" s="116" customFormat="true" ht="12" hidden="false" customHeight="false" outlineLevel="0" collapsed="false">
      <c r="A42" s="44" t="n">
        <v>2014</v>
      </c>
      <c r="B42" s="117" t="n">
        <v>17721408.1352306</v>
      </c>
      <c r="C42" s="117" t="n">
        <v>17580417.3775303</v>
      </c>
      <c r="D42" s="117" t="n">
        <v>21120456.2671917</v>
      </c>
      <c r="E42" s="117" t="n">
        <v>19263606.8890123</v>
      </c>
      <c r="F42" s="117" t="n">
        <v>19684039.6938769</v>
      </c>
      <c r="G42" s="117" t="n">
        <v>11365123.8032347</v>
      </c>
      <c r="H42" s="117" t="n">
        <v>15622593.8429327</v>
      </c>
      <c r="I42" s="117" t="n">
        <v>19535357.2899242</v>
      </c>
      <c r="J42" s="117" t="n">
        <v>9347864.70106659</v>
      </c>
      <c r="K42" s="117" t="n">
        <v>18508881.8132481</v>
      </c>
      <c r="L42" s="117" t="n">
        <v>17233761.7562762</v>
      </c>
      <c r="M42" s="117" t="n">
        <v>22095291.4304758</v>
      </c>
      <c r="N42" s="115" t="n">
        <v>209078803</v>
      </c>
    </row>
    <row r="43" s="116" customFormat="true" ht="12" hidden="false" customHeight="false" outlineLevel="0" collapsed="false">
      <c r="A43" s="44" t="n">
        <v>2015</v>
      </c>
      <c r="B43" s="117" t="n">
        <v>16785491.0098221</v>
      </c>
      <c r="C43" s="117" t="n">
        <v>22549668.7528205</v>
      </c>
      <c r="D43" s="117" t="n">
        <v>17538377.2373574</v>
      </c>
      <c r="E43" s="117" t="n">
        <v>17966878.4145676</v>
      </c>
      <c r="F43" s="117" t="n">
        <v>14295494.6241771</v>
      </c>
      <c r="G43" s="117" t="n">
        <v>12193601.9612553</v>
      </c>
      <c r="H43" s="117" t="n">
        <v>18250627.5352995</v>
      </c>
      <c r="I43" s="117" t="n">
        <v>15231426.7454636</v>
      </c>
      <c r="J43" s="117" t="n">
        <v>9482577.90589596</v>
      </c>
      <c r="K43" s="117" t="n">
        <v>19546879.9922336</v>
      </c>
      <c r="L43" s="117" t="n">
        <v>17319126.2472118</v>
      </c>
      <c r="M43" s="117" t="n">
        <v>24198567.5738956</v>
      </c>
      <c r="N43" s="115" t="n">
        <v>205358718</v>
      </c>
    </row>
    <row r="44" s="116" customFormat="true" ht="12" hidden="false" customHeight="false" outlineLevel="0" collapsed="false">
      <c r="A44" s="44" t="n">
        <v>2016</v>
      </c>
      <c r="B44" s="117" t="n">
        <v>16754501.3765473</v>
      </c>
      <c r="C44" s="117" t="n">
        <v>26017394.406167</v>
      </c>
      <c r="D44" s="117" t="n">
        <v>19698886.3278353</v>
      </c>
      <c r="E44" s="117" t="n">
        <v>18333275.5970726</v>
      </c>
      <c r="F44" s="117" t="n">
        <v>14202170.2923778</v>
      </c>
      <c r="G44" s="117" t="n">
        <v>11938933.4689805</v>
      </c>
      <c r="H44" s="117" t="n">
        <v>17574688.5780077</v>
      </c>
      <c r="I44" s="117" t="n">
        <v>15521560.4554468</v>
      </c>
      <c r="J44" s="117" t="n">
        <v>10039080.4387468</v>
      </c>
      <c r="K44" s="117" t="n">
        <v>21330933.8214679</v>
      </c>
      <c r="L44" s="117" t="n">
        <v>17485526.651053</v>
      </c>
      <c r="M44" s="117" t="n">
        <v>24307622.5862974</v>
      </c>
      <c r="N44" s="115" t="n">
        <v>213204574</v>
      </c>
    </row>
    <row r="45" s="116" customFormat="true" ht="12" hidden="false" customHeight="false" outlineLevel="0" collapsed="false">
      <c r="A45" s="44" t="n">
        <v>2017</v>
      </c>
      <c r="B45" s="117" t="n">
        <v>16591232</v>
      </c>
      <c r="C45" s="117" t="n">
        <v>24941254</v>
      </c>
      <c r="D45" s="117" t="n">
        <v>19387759.2583954</v>
      </c>
      <c r="E45" s="117" t="n">
        <v>19384311.5997132</v>
      </c>
      <c r="F45" s="117" t="n">
        <v>13042008.6612811</v>
      </c>
      <c r="G45" s="117" t="n">
        <v>11631579.3110385</v>
      </c>
      <c r="H45" s="117" t="n">
        <v>17853991.4425018</v>
      </c>
      <c r="I45" s="117" t="n">
        <v>16208072.218661</v>
      </c>
      <c r="J45" s="117" t="n">
        <v>11286223.2626837</v>
      </c>
      <c r="K45" s="117" t="n">
        <v>18022875.2457254</v>
      </c>
      <c r="L45" s="117" t="n">
        <v>17288591.0692142</v>
      </c>
      <c r="M45" s="117" t="n">
        <v>23775223.9307858</v>
      </c>
      <c r="N45" s="115" t="n">
        <v>209413122</v>
      </c>
    </row>
    <row r="46" s="116" customFormat="true" ht="12" hidden="false" customHeight="false" outlineLevel="0" collapsed="false">
      <c r="A46" s="44" t="n">
        <v>2018</v>
      </c>
      <c r="B46" s="117" t="n">
        <v>18287804.804904</v>
      </c>
      <c r="C46" s="117" t="n">
        <v>22488897.6381463</v>
      </c>
      <c r="D46" s="117" t="n">
        <v>20859797.2485095</v>
      </c>
      <c r="E46" s="117" t="n">
        <v>18079657.9523894</v>
      </c>
      <c r="F46" s="117" t="n">
        <v>13918126.371164</v>
      </c>
      <c r="G46" s="117" t="n">
        <v>10030454.4810508</v>
      </c>
      <c r="H46" s="117" t="n">
        <v>13943200.5038361</v>
      </c>
      <c r="I46" s="117" t="n">
        <v>14646431.138094</v>
      </c>
      <c r="J46" s="117" t="n">
        <v>10852423.6363185</v>
      </c>
      <c r="K46" s="117" t="n">
        <v>18332872.9616772</v>
      </c>
      <c r="L46" s="117" t="n">
        <v>18715022.7075675</v>
      </c>
      <c r="M46" s="117" t="n">
        <v>21058245.5563428</v>
      </c>
      <c r="N46" s="115" t="n">
        <v>201212935</v>
      </c>
    </row>
    <row r="47" s="116" customFormat="true" ht="12" hidden="false" customHeight="false" outlineLevel="0" collapsed="false">
      <c r="A47" s="44" t="n">
        <v>2019</v>
      </c>
      <c r="B47" s="117" t="n">
        <v>18332185.9693208</v>
      </c>
      <c r="C47" s="117" t="n">
        <v>21966798.773598</v>
      </c>
      <c r="D47" s="117" t="n">
        <v>18754531.6832629</v>
      </c>
      <c r="E47" s="117" t="n">
        <v>18059162.5738183</v>
      </c>
      <c r="F47" s="117" t="n">
        <v>15451500.1442534</v>
      </c>
      <c r="G47" s="117" t="n">
        <v>12482914.2213376</v>
      </c>
      <c r="H47" s="117" t="n">
        <v>18280406.1707236</v>
      </c>
      <c r="I47" s="117" t="n">
        <v>16136798.2477579</v>
      </c>
      <c r="J47" s="117" t="n">
        <v>11229111.0456996</v>
      </c>
      <c r="K47" s="117" t="n">
        <v>19927985.7620018</v>
      </c>
      <c r="L47" s="117" t="n">
        <v>20365281.5741201</v>
      </c>
      <c r="M47" s="117" t="n">
        <v>22236965.834106</v>
      </c>
      <c r="N47" s="115" t="n">
        <v>213223642</v>
      </c>
    </row>
    <row r="48" s="116" customFormat="true" ht="12" hidden="false" customHeight="false" outlineLevel="0" collapsed="false">
      <c r="A48" s="44" t="n">
        <v>2020</v>
      </c>
      <c r="B48" s="117" t="n">
        <v>14705926.8950454</v>
      </c>
      <c r="C48" s="117" t="n">
        <v>17594145.7525606</v>
      </c>
      <c r="D48" s="117" t="n">
        <v>5944914.35239406</v>
      </c>
      <c r="E48" s="117" t="n">
        <v>0</v>
      </c>
      <c r="F48" s="117" t="n">
        <v>3402.00765645936</v>
      </c>
      <c r="G48" s="117" t="n">
        <v>1112770.99234354</v>
      </c>
      <c r="H48" s="117" t="n">
        <v>4826639.86184118</v>
      </c>
      <c r="I48" s="117" t="n">
        <v>6691604.4018948</v>
      </c>
      <c r="J48" s="117" t="n">
        <v>5624690.86179397</v>
      </c>
      <c r="K48" s="117" t="n">
        <v>8756229.87447004</v>
      </c>
      <c r="L48" s="117" t="n">
        <v>1378.92803154972</v>
      </c>
      <c r="M48" s="117" t="n">
        <v>2010.07196845028</v>
      </c>
      <c r="N48" s="115" t="n">
        <v>65263714</v>
      </c>
    </row>
    <row r="49" s="116" customFormat="true" ht="12" hidden="false" customHeight="false" outlineLevel="0" collapsed="false">
      <c r="A49" s="44" t="n">
        <v>2021</v>
      </c>
      <c r="B49" s="117" t="n">
        <v>3684.9341170168</v>
      </c>
      <c r="C49" s="117" t="n">
        <v>1901.32326672328</v>
      </c>
      <c r="D49" s="117" t="n">
        <v>3122.00219924529</v>
      </c>
      <c r="E49" s="117" t="n">
        <v>229.027577397349</v>
      </c>
      <c r="F49" s="117" t="n">
        <v>3518627.61726914</v>
      </c>
      <c r="G49" s="117" t="n">
        <v>8620269.91380418</v>
      </c>
      <c r="H49" s="117" t="n">
        <v>14264082.8531987</v>
      </c>
      <c r="I49" s="117" t="n">
        <v>11300189.3285675</v>
      </c>
      <c r="J49" s="117" t="n">
        <v>9308022.3277435</v>
      </c>
      <c r="K49" s="117" t="n">
        <v>14278308.8922346</v>
      </c>
      <c r="L49" s="117" t="n">
        <v>14054416.7800219</v>
      </c>
      <c r="M49" s="117" t="n">
        <v>20159085</v>
      </c>
      <c r="N49" s="115" t="n">
        <v>95466183</v>
      </c>
    </row>
    <row r="50" s="116" customFormat="true" ht="12" hidden="false" customHeight="false" outlineLevel="0" collapsed="false">
      <c r="A50" s="44" t="n">
        <v>2022</v>
      </c>
      <c r="B50" s="117" t="n">
        <v>10677076.6901178</v>
      </c>
      <c r="C50" s="117" t="n">
        <v>13018345.7606421</v>
      </c>
      <c r="D50" s="117" t="n">
        <v>13296816.8687861</v>
      </c>
      <c r="E50" s="117" t="n">
        <v>13799322.1709292</v>
      </c>
      <c r="F50" s="117" t="n">
        <v>11175895.5095249</v>
      </c>
      <c r="G50" s="117" t="n">
        <v>11131619.149107</v>
      </c>
      <c r="H50" s="117" t="n">
        <v>13790339.0348273</v>
      </c>
      <c r="I50" s="117" t="n">
        <v>10463728.1505311</v>
      </c>
      <c r="J50" s="117" t="n">
        <v>7563079.26441426</v>
      </c>
      <c r="K50" s="117" t="n">
        <v>14419451.1449831</v>
      </c>
      <c r="L50" s="117" t="n">
        <v>14508215.6665768</v>
      </c>
      <c r="M50" s="117" t="n">
        <v>18241280.5895605</v>
      </c>
      <c r="N50" s="115" t="n">
        <v>152020046</v>
      </c>
    </row>
    <row r="51" s="116" customFormat="true" ht="12" hidden="false" customHeight="false" outlineLevel="0" collapsed="false">
      <c r="A51" s="44" t="n">
        <v>2023</v>
      </c>
      <c r="B51" s="117" t="n">
        <v>14816565</v>
      </c>
      <c r="C51" s="117" t="n">
        <v>18029974</v>
      </c>
      <c r="D51" s="117" t="n">
        <v>15755799.2506627</v>
      </c>
      <c r="E51" s="117" t="n">
        <v>18610585.2983951</v>
      </c>
      <c r="F51" s="117" t="n">
        <v>13755127.2846575</v>
      </c>
      <c r="G51" s="117" t="n">
        <v>10224572.1129979</v>
      </c>
      <c r="H51" s="117" t="n">
        <v>18304866.8585172</v>
      </c>
      <c r="I51" s="117" t="n">
        <v>15419841.7673735</v>
      </c>
      <c r="J51" s="117" t="n">
        <v>8952338.55056814</v>
      </c>
      <c r="K51" s="117" t="n">
        <v>14009322.876828</v>
      </c>
      <c r="L51" s="117" t="n">
        <v>15170803.6689275</v>
      </c>
      <c r="M51" s="117" t="n">
        <v>17340885.3310725</v>
      </c>
      <c r="N51" s="115" t="n">
        <v>208573909</v>
      </c>
    </row>
    <row r="52" s="46" customFormat="true" ht="12" hidden="false" customHeight="false" outlineLevel="0" collapsed="false">
      <c r="A52" s="118"/>
      <c r="B52" s="119"/>
      <c r="C52" s="119"/>
      <c r="D52" s="119"/>
      <c r="E52" s="119"/>
      <c r="F52" s="119"/>
      <c r="G52" s="119"/>
      <c r="H52" s="119"/>
      <c r="I52" s="119"/>
      <c r="J52" s="119"/>
      <c r="K52" s="119"/>
      <c r="L52" s="119"/>
      <c r="M52" s="119"/>
      <c r="N52" s="120"/>
    </row>
    <row r="53" s="46" customFormat="true" ht="12" hidden="false" customHeight="false" outlineLevel="0" collapsed="false">
      <c r="A53" s="118"/>
      <c r="B53" s="119"/>
      <c r="C53" s="119"/>
      <c r="D53" s="119"/>
      <c r="E53" s="119"/>
      <c r="F53" s="119"/>
      <c r="G53" s="119"/>
      <c r="H53" s="119"/>
      <c r="I53" s="119"/>
      <c r="J53" s="119"/>
      <c r="K53" s="119"/>
      <c r="L53" s="119"/>
      <c r="M53" s="119"/>
      <c r="N53" s="121"/>
    </row>
    <row r="54" s="116" customFormat="true" ht="24" hidden="false" customHeight="false" outlineLevel="0" collapsed="false">
      <c r="A54" s="122" t="s">
        <v>66</v>
      </c>
      <c r="B54" s="123" t="s">
        <v>53</v>
      </c>
      <c r="C54" s="123" t="s">
        <v>54</v>
      </c>
      <c r="D54" s="123" t="s">
        <v>55</v>
      </c>
      <c r="E54" s="123" t="s">
        <v>56</v>
      </c>
      <c r="F54" s="123" t="s">
        <v>57</v>
      </c>
      <c r="G54" s="123" t="s">
        <v>58</v>
      </c>
      <c r="H54" s="123" t="s">
        <v>59</v>
      </c>
      <c r="I54" s="123" t="s">
        <v>60</v>
      </c>
      <c r="J54" s="123" t="s">
        <v>61</v>
      </c>
      <c r="K54" s="123" t="s">
        <v>62</v>
      </c>
      <c r="L54" s="123" t="s">
        <v>63</v>
      </c>
      <c r="M54" s="123" t="s">
        <v>64</v>
      </c>
      <c r="N54" s="123" t="s">
        <v>65</v>
      </c>
    </row>
    <row r="55" s="116" customFormat="true" ht="12" hidden="false" customHeight="false" outlineLevel="0" collapsed="false">
      <c r="A55" s="44" t="n">
        <v>1980</v>
      </c>
      <c r="B55" s="124" t="n">
        <v>33856960.1361065</v>
      </c>
      <c r="C55" s="124" t="n">
        <v>35807133.6993126</v>
      </c>
      <c r="D55" s="124" t="n">
        <v>36863590.1438661</v>
      </c>
      <c r="E55" s="124" t="n">
        <v>34356413.6063797</v>
      </c>
      <c r="F55" s="124" t="n">
        <v>31719899.322669</v>
      </c>
      <c r="G55" s="124" t="n">
        <v>27388990.4368732</v>
      </c>
      <c r="H55" s="124" t="n">
        <v>30901293.8348093</v>
      </c>
      <c r="I55" s="124" t="n">
        <v>32690892.8481593</v>
      </c>
      <c r="J55" s="124" t="n">
        <v>35061993.3928596</v>
      </c>
      <c r="K55" s="124" t="n">
        <v>39859823.1286502</v>
      </c>
      <c r="L55" s="124" t="n">
        <v>41225202.2617336</v>
      </c>
      <c r="M55" s="124" t="n">
        <v>50990354.5506794</v>
      </c>
      <c r="N55" s="125" t="n">
        <f aca="false">SUM(B55:M55)</f>
        <v>430722547.362098</v>
      </c>
    </row>
    <row r="56" s="116" customFormat="true" ht="12" hidden="false" customHeight="false" outlineLevel="0" collapsed="false">
      <c r="A56" s="44" t="n">
        <v>1981</v>
      </c>
      <c r="B56" s="124" t="n">
        <v>42637169.8144848</v>
      </c>
      <c r="C56" s="124" t="n">
        <v>41595607.6389154</v>
      </c>
      <c r="D56" s="124" t="n">
        <v>39998932.8568793</v>
      </c>
      <c r="E56" s="124" t="n">
        <v>39547988.6638911</v>
      </c>
      <c r="F56" s="124" t="n">
        <v>37424785.4661205</v>
      </c>
      <c r="G56" s="124" t="n">
        <v>33602202.5834011</v>
      </c>
      <c r="H56" s="124" t="n">
        <v>38077602.6477345</v>
      </c>
      <c r="I56" s="124" t="n">
        <v>40647496.7109125</v>
      </c>
      <c r="J56" s="124" t="n">
        <v>47838532.0989028</v>
      </c>
      <c r="K56" s="124" t="n">
        <v>52673620.3745063</v>
      </c>
      <c r="L56" s="124" t="n">
        <v>53481767.8597835</v>
      </c>
      <c r="M56" s="124" t="n">
        <v>61792297.3609551</v>
      </c>
      <c r="N56" s="125" t="n">
        <f aca="false">SUM(B56:M56)</f>
        <v>529318004.076487</v>
      </c>
    </row>
    <row r="57" s="116" customFormat="true" ht="12" hidden="false" customHeight="false" outlineLevel="0" collapsed="false">
      <c r="A57" s="44" t="n">
        <v>1982</v>
      </c>
      <c r="B57" s="124" t="n">
        <v>57662590.6881091</v>
      </c>
      <c r="C57" s="124" t="n">
        <v>54602115.6874612</v>
      </c>
      <c r="D57" s="124" t="n">
        <v>54491056.5784038</v>
      </c>
      <c r="E57" s="124" t="n">
        <v>51222991.7509837</v>
      </c>
      <c r="F57" s="124" t="n">
        <v>43673472.4989595</v>
      </c>
      <c r="G57" s="124" t="n">
        <v>36480729.6819761</v>
      </c>
      <c r="H57" s="124" t="n">
        <v>40069943.6091085</v>
      </c>
      <c r="I57" s="124" t="n">
        <v>49780732.5785074</v>
      </c>
      <c r="J57" s="124" t="n">
        <v>43830677.9255348</v>
      </c>
      <c r="K57" s="124" t="n">
        <v>65939840.5688178</v>
      </c>
      <c r="L57" s="124" t="n">
        <v>62223621.3654249</v>
      </c>
      <c r="M57" s="124" t="n">
        <v>70734133.4874085</v>
      </c>
      <c r="N57" s="125" t="n">
        <f aca="false">SUM(B57:M57)</f>
        <v>630711906.420695</v>
      </c>
    </row>
    <row r="58" s="116" customFormat="true" ht="12" hidden="false" customHeight="false" outlineLevel="0" collapsed="false">
      <c r="A58" s="44" t="n">
        <v>1983</v>
      </c>
      <c r="B58" s="124" t="n">
        <v>59942633.4348136</v>
      </c>
      <c r="C58" s="124" t="n">
        <v>55779296.5087651</v>
      </c>
      <c r="D58" s="124" t="n">
        <v>63789272.7724531</v>
      </c>
      <c r="E58" s="124" t="n">
        <v>62213620.7098941</v>
      </c>
      <c r="F58" s="124" t="n">
        <v>53402951.7178718</v>
      </c>
      <c r="G58" s="124" t="n">
        <v>37450701.7990509</v>
      </c>
      <c r="H58" s="124" t="n">
        <v>37729851.1945143</v>
      </c>
      <c r="I58" s="124" t="n">
        <v>48292281.3538083</v>
      </c>
      <c r="J58" s="124" t="n">
        <v>50104046.4542645</v>
      </c>
      <c r="K58" s="124" t="n">
        <v>67920717.3640955</v>
      </c>
      <c r="L58" s="124" t="n">
        <v>65921760.1153734</v>
      </c>
      <c r="M58" s="124" t="n">
        <v>68790652.4360591</v>
      </c>
      <c r="N58" s="125" t="n">
        <f aca="false">SUM(B58:M58)</f>
        <v>671337785.860964</v>
      </c>
    </row>
    <row r="59" s="116" customFormat="true" ht="12" hidden="false" customHeight="false" outlineLevel="0" collapsed="false">
      <c r="A59" s="44" t="n">
        <v>1984</v>
      </c>
      <c r="B59" s="124" t="n">
        <v>57818271.624512</v>
      </c>
      <c r="C59" s="124" t="n">
        <v>57179281.5687614</v>
      </c>
      <c r="D59" s="124" t="n">
        <v>62697188.9925712</v>
      </c>
      <c r="E59" s="124" t="n">
        <v>59639549.5436439</v>
      </c>
      <c r="F59" s="124" t="n">
        <v>52823584.4727627</v>
      </c>
      <c r="G59" s="124" t="n">
        <v>38727142.175478</v>
      </c>
      <c r="H59" s="124" t="n">
        <v>40314075.4653125</v>
      </c>
      <c r="I59" s="124" t="n">
        <v>48579830.6901215</v>
      </c>
      <c r="J59" s="124" t="n">
        <v>56001216.5431576</v>
      </c>
      <c r="K59" s="124" t="n">
        <v>68015571.1426206</v>
      </c>
      <c r="L59" s="124" t="n">
        <v>65325135.6415131</v>
      </c>
      <c r="M59" s="124" t="n">
        <v>75490344.6414933</v>
      </c>
      <c r="N59" s="125" t="n">
        <f aca="false">SUM(B59:M59)</f>
        <v>682611192.501948</v>
      </c>
    </row>
    <row r="60" s="116" customFormat="true" ht="12" hidden="false" customHeight="false" outlineLevel="0" collapsed="false">
      <c r="A60" s="44" t="n">
        <v>1985</v>
      </c>
      <c r="B60" s="124" t="n">
        <v>50891277.9343768</v>
      </c>
      <c r="C60" s="124" t="n">
        <v>55662368.112544</v>
      </c>
      <c r="D60" s="124" t="n">
        <v>65132668.7572509</v>
      </c>
      <c r="E60" s="124" t="n">
        <v>58193966.9825918</v>
      </c>
      <c r="F60" s="124" t="n">
        <v>47218643.9050121</v>
      </c>
      <c r="G60" s="124" t="n">
        <v>40383775.1559935</v>
      </c>
      <c r="H60" s="124" t="n">
        <v>41135409.7905808</v>
      </c>
      <c r="I60" s="124" t="n">
        <v>49748291.4276393</v>
      </c>
      <c r="J60" s="124" t="n">
        <v>53894858.9617917</v>
      </c>
      <c r="K60" s="124" t="n">
        <v>69220558.6646686</v>
      </c>
      <c r="L60" s="124" t="n">
        <v>63440560.8904242</v>
      </c>
      <c r="M60" s="124" t="n">
        <v>71004456.0847739</v>
      </c>
      <c r="N60" s="125" t="n">
        <f aca="false">SUM(B60:M60)</f>
        <v>665926836.667648</v>
      </c>
    </row>
    <row r="61" s="116" customFormat="true" ht="12" hidden="false" customHeight="false" outlineLevel="0" collapsed="false">
      <c r="A61" s="44" t="n">
        <v>1986</v>
      </c>
      <c r="B61" s="124" t="n">
        <v>60315035.8941211</v>
      </c>
      <c r="C61" s="124" t="n">
        <v>60104168.4134783</v>
      </c>
      <c r="D61" s="124" t="n">
        <v>61276165.9681961</v>
      </c>
      <c r="E61" s="124" t="n">
        <v>66796375.3721662</v>
      </c>
      <c r="F61" s="124" t="n">
        <v>50132981.2777362</v>
      </c>
      <c r="G61" s="124" t="n">
        <v>34892714.0041192</v>
      </c>
      <c r="H61" s="124" t="n">
        <v>39431273.6962941</v>
      </c>
      <c r="I61" s="124" t="n">
        <v>46796039.9843282</v>
      </c>
      <c r="J61" s="124" t="n">
        <v>50549914.0949788</v>
      </c>
      <c r="K61" s="124" t="n">
        <v>67508967.813439</v>
      </c>
      <c r="L61" s="124" t="n">
        <v>64012061.7662438</v>
      </c>
      <c r="M61" s="124" t="n">
        <v>73924556.0303496</v>
      </c>
      <c r="N61" s="125" t="n">
        <f aca="false">SUM(B61:M61)</f>
        <v>675740254.315451</v>
      </c>
    </row>
    <row r="62" s="116" customFormat="true" ht="12" hidden="false" customHeight="false" outlineLevel="0" collapsed="false">
      <c r="A62" s="44" t="n">
        <v>1987</v>
      </c>
      <c r="B62" s="124" t="n">
        <v>54443355.2809102</v>
      </c>
      <c r="C62" s="124" t="n">
        <v>60979728.8541779</v>
      </c>
      <c r="D62" s="124" t="n">
        <v>56377887.5749478</v>
      </c>
      <c r="E62" s="124" t="n">
        <v>53916765.8855687</v>
      </c>
      <c r="F62" s="124" t="n">
        <v>38697399.372215</v>
      </c>
      <c r="G62" s="124" t="n">
        <v>36459356.3297594</v>
      </c>
      <c r="H62" s="124" t="n">
        <v>33303067.1217778</v>
      </c>
      <c r="I62" s="124" t="n">
        <v>40261495.7992673</v>
      </c>
      <c r="J62" s="124" t="n">
        <v>40461417.4404725</v>
      </c>
      <c r="K62" s="124" t="n">
        <v>53544988.4672319</v>
      </c>
      <c r="L62" s="124" t="n">
        <v>51714395.9131468</v>
      </c>
      <c r="M62" s="124" t="n">
        <v>57323574.5635766</v>
      </c>
      <c r="N62" s="125" t="n">
        <f aca="false">SUM(B62:M62)</f>
        <v>577483432.603052</v>
      </c>
    </row>
    <row r="63" s="116" customFormat="true" ht="12" hidden="false" customHeight="false" outlineLevel="0" collapsed="false">
      <c r="A63" s="44" t="n">
        <v>1988</v>
      </c>
      <c r="B63" s="124" t="n">
        <v>48228801.5830306</v>
      </c>
      <c r="C63" s="124" t="n">
        <v>50829795.2457249</v>
      </c>
      <c r="D63" s="124" t="n">
        <v>49680100.982229</v>
      </c>
      <c r="E63" s="124" t="n">
        <v>44660579.8855718</v>
      </c>
      <c r="F63" s="124" t="n">
        <v>33331331.1695736</v>
      </c>
      <c r="G63" s="124" t="n">
        <v>31068286.4882912</v>
      </c>
      <c r="H63" s="124" t="n">
        <v>34214346.3672162</v>
      </c>
      <c r="I63" s="124" t="n">
        <v>37441310.939589</v>
      </c>
      <c r="J63" s="124" t="n">
        <v>39599760.3501449</v>
      </c>
      <c r="K63" s="124" t="n">
        <v>70885698.3003459</v>
      </c>
      <c r="L63" s="124" t="n">
        <v>55699702.8768654</v>
      </c>
      <c r="M63" s="124" t="n">
        <v>58088045.4054153</v>
      </c>
      <c r="N63" s="125" t="n">
        <f aca="false">SUM(B63:M63)</f>
        <v>553727759.593998</v>
      </c>
    </row>
    <row r="64" s="116" customFormat="true" ht="12" hidden="false" customHeight="false" outlineLevel="0" collapsed="false">
      <c r="A64" s="44" t="n">
        <v>1989</v>
      </c>
      <c r="B64" s="124" t="n">
        <v>53222665.5100868</v>
      </c>
      <c r="C64" s="124" t="n">
        <v>51374022.9923608</v>
      </c>
      <c r="D64" s="124" t="n">
        <v>55363689.9979724</v>
      </c>
      <c r="E64" s="124" t="n">
        <v>54179923.3791239</v>
      </c>
      <c r="F64" s="124" t="n">
        <v>33401762.6155373</v>
      </c>
      <c r="G64" s="124" t="n">
        <v>29310838.9726766</v>
      </c>
      <c r="H64" s="124" t="n">
        <v>31343472.2093064</v>
      </c>
      <c r="I64" s="124" t="n">
        <v>42250620.0863776</v>
      </c>
      <c r="J64" s="124" t="n">
        <v>41877684.0555097</v>
      </c>
      <c r="K64" s="124" t="n">
        <v>57120725.9012405</v>
      </c>
      <c r="L64" s="124" t="n">
        <v>51325650.9191914</v>
      </c>
      <c r="M64" s="124" t="n">
        <v>60064714.6078173</v>
      </c>
      <c r="N64" s="125" t="n">
        <f aca="false">SUM(B64:M64)</f>
        <v>560835771.247201</v>
      </c>
    </row>
    <row r="65" s="116" customFormat="true" ht="12" hidden="false" customHeight="false" outlineLevel="0" collapsed="false">
      <c r="A65" s="44" t="n">
        <v>1990</v>
      </c>
      <c r="B65" s="124" t="n">
        <v>46471765.6797626</v>
      </c>
      <c r="C65" s="124" t="n">
        <v>62461335.1180032</v>
      </c>
      <c r="D65" s="124" t="n">
        <v>49393603.5441348</v>
      </c>
      <c r="E65" s="124" t="n">
        <v>61926894.598274</v>
      </c>
      <c r="F65" s="124" t="n">
        <v>33139535.0609872</v>
      </c>
      <c r="G65" s="124" t="n">
        <v>29682646.8808169</v>
      </c>
      <c r="H65" s="124" t="n">
        <v>31515922.5376054</v>
      </c>
      <c r="I65" s="124" t="n">
        <v>41291349.8903129</v>
      </c>
      <c r="J65" s="124" t="n">
        <v>52259584.0885912</v>
      </c>
      <c r="K65" s="124" t="n">
        <v>56296617.0038585</v>
      </c>
      <c r="L65" s="124" t="n">
        <v>55122180.2648649</v>
      </c>
      <c r="M65" s="124" t="n">
        <v>63726219.8589237</v>
      </c>
      <c r="N65" s="125" t="n">
        <f aca="false">SUM(B65:M65)</f>
        <v>583287654.526135</v>
      </c>
    </row>
    <row r="66" s="116" customFormat="true" ht="12" hidden="false" customHeight="false" outlineLevel="0" collapsed="false">
      <c r="A66" s="44" t="n">
        <v>1991</v>
      </c>
      <c r="B66" s="124" t="n">
        <v>51027933.2334284</v>
      </c>
      <c r="C66" s="124" t="n">
        <v>53759026.8874332</v>
      </c>
      <c r="D66" s="124" t="n">
        <v>57434496.4685185</v>
      </c>
      <c r="E66" s="124" t="n">
        <v>53992563.5369392</v>
      </c>
      <c r="F66" s="124" t="n">
        <v>46257102.2185906</v>
      </c>
      <c r="G66" s="124" t="n">
        <v>32576357.9015088</v>
      </c>
      <c r="H66" s="124" t="n">
        <v>31823305.4910612</v>
      </c>
      <c r="I66" s="124" t="n">
        <v>46185999.996951</v>
      </c>
      <c r="J66" s="124" t="n">
        <v>44989351.436146</v>
      </c>
      <c r="K66" s="124" t="n">
        <v>65960970.0026069</v>
      </c>
      <c r="L66" s="124" t="n">
        <v>55952295.6535261</v>
      </c>
      <c r="M66" s="124" t="n">
        <v>51728924.3044895</v>
      </c>
      <c r="N66" s="125" t="n">
        <f aca="false">SUM(B66:M66)</f>
        <v>591688327.131199</v>
      </c>
    </row>
    <row r="67" s="116" customFormat="true" ht="12" hidden="false" customHeight="false" outlineLevel="0" collapsed="false">
      <c r="A67" s="44" t="n">
        <v>1992</v>
      </c>
      <c r="B67" s="124" t="n">
        <v>50422969.7983252</v>
      </c>
      <c r="C67" s="124" t="n">
        <v>54787127.8147805</v>
      </c>
      <c r="D67" s="124" t="n">
        <v>50233933.0169508</v>
      </c>
      <c r="E67" s="124" t="n">
        <v>54547935.306735</v>
      </c>
      <c r="F67" s="124" t="n">
        <v>41540985.1560392</v>
      </c>
      <c r="G67" s="124" t="n">
        <v>37097706.0996376</v>
      </c>
      <c r="H67" s="124" t="n">
        <v>38769919.3697148</v>
      </c>
      <c r="I67" s="124" t="n">
        <v>50982762.589621</v>
      </c>
      <c r="J67" s="124" t="n">
        <v>48335332.9562761</v>
      </c>
      <c r="K67" s="124" t="n">
        <v>58606585.4926466</v>
      </c>
      <c r="L67" s="124" t="n">
        <v>50624964.7461648</v>
      </c>
      <c r="M67" s="124" t="n">
        <v>64873459.6932421</v>
      </c>
      <c r="N67" s="125" t="n">
        <f aca="false">SUM(B67:M67)</f>
        <v>600823682.040134</v>
      </c>
    </row>
    <row r="68" s="116" customFormat="true" ht="12" hidden="false" customHeight="false" outlineLevel="0" collapsed="false">
      <c r="A68" s="44" t="n">
        <v>1993</v>
      </c>
      <c r="B68" s="124" t="n">
        <v>57322050.0734042</v>
      </c>
      <c r="C68" s="124" t="n">
        <v>60774410.5177626</v>
      </c>
      <c r="D68" s="124" t="n">
        <v>55743135.6018763</v>
      </c>
      <c r="E68" s="124" t="n">
        <v>59071554.9952207</v>
      </c>
      <c r="F68" s="124" t="n">
        <v>48478939.9305137</v>
      </c>
      <c r="G68" s="124" t="n">
        <v>42891530.9997454</v>
      </c>
      <c r="H68" s="124" t="n">
        <v>45839132.7480307</v>
      </c>
      <c r="I68" s="124" t="n">
        <v>48759293.6732133</v>
      </c>
      <c r="J68" s="124" t="n">
        <v>52788978.5458498</v>
      </c>
      <c r="K68" s="124" t="n">
        <v>87466861.394878</v>
      </c>
      <c r="L68" s="124" t="n">
        <v>61778439.7452882</v>
      </c>
      <c r="M68" s="124" t="n">
        <v>68005982.0994364</v>
      </c>
      <c r="N68" s="125" t="n">
        <f aca="false">SUM(B68:M68)</f>
        <v>688920310.32522</v>
      </c>
    </row>
    <row r="69" s="116" customFormat="true" ht="12" hidden="false" customHeight="false" outlineLevel="0" collapsed="false">
      <c r="A69" s="44" t="n">
        <v>1994</v>
      </c>
      <c r="B69" s="124" t="n">
        <v>51278868.7368227</v>
      </c>
      <c r="C69" s="124" t="n">
        <v>61686886.7928843</v>
      </c>
      <c r="D69" s="124" t="n">
        <v>61409127.7324581</v>
      </c>
      <c r="E69" s="124" t="n">
        <v>59386330.6588694</v>
      </c>
      <c r="F69" s="124" t="n">
        <v>47234683.9808097</v>
      </c>
      <c r="G69" s="124" t="n">
        <v>37040100.3419431</v>
      </c>
      <c r="H69" s="124" t="n">
        <v>30736597.9782211</v>
      </c>
      <c r="I69" s="124" t="n">
        <v>46412678.5749676</v>
      </c>
      <c r="J69" s="124" t="n">
        <v>52443702.5597715</v>
      </c>
      <c r="K69" s="124" t="n">
        <v>60723544.3786712</v>
      </c>
      <c r="L69" s="124" t="n">
        <v>63903510.1386219</v>
      </c>
      <c r="M69" s="124" t="n">
        <v>81263139.0472241</v>
      </c>
      <c r="N69" s="125" t="n">
        <f aca="false">SUM(B69:M69)</f>
        <v>653519170.921265</v>
      </c>
    </row>
    <row r="70" s="116" customFormat="true" ht="12" hidden="false" customHeight="false" outlineLevel="0" collapsed="false">
      <c r="A70" s="44" t="n">
        <v>1995</v>
      </c>
      <c r="B70" s="124" t="n">
        <v>63790492.364591</v>
      </c>
      <c r="C70" s="124" t="n">
        <v>73556463.7621064</v>
      </c>
      <c r="D70" s="124" t="n">
        <v>57598824.008281</v>
      </c>
      <c r="E70" s="124" t="n">
        <v>61982736.8257371</v>
      </c>
      <c r="F70" s="124" t="n">
        <v>40664923.3105219</v>
      </c>
      <c r="G70" s="124" t="n">
        <v>39657640.9734175</v>
      </c>
      <c r="H70" s="124" t="n">
        <v>34614952.5045087</v>
      </c>
      <c r="I70" s="124" t="n">
        <v>50717138.0136198</v>
      </c>
      <c r="J70" s="124" t="n">
        <v>46603364.2449124</v>
      </c>
      <c r="K70" s="124" t="n">
        <v>75666738.8258682</v>
      </c>
      <c r="L70" s="124" t="n">
        <v>64439375.4468662</v>
      </c>
      <c r="M70" s="124" t="n">
        <v>80833874.7814262</v>
      </c>
      <c r="N70" s="125" t="n">
        <f aca="false">SUM(B70:M70)</f>
        <v>690126525.061856</v>
      </c>
    </row>
    <row r="71" s="116" customFormat="true" ht="12" hidden="false" customHeight="false" outlineLevel="0" collapsed="false">
      <c r="A71" s="44" t="n">
        <v>1996</v>
      </c>
      <c r="B71" s="124" t="n">
        <v>63724308.2353613</v>
      </c>
      <c r="C71" s="124" t="n">
        <v>73380690.2194591</v>
      </c>
      <c r="D71" s="124" t="n">
        <v>68568759.1673583</v>
      </c>
      <c r="E71" s="124" t="n">
        <v>62586402.4187997</v>
      </c>
      <c r="F71" s="124" t="n">
        <v>54330109.9876103</v>
      </c>
      <c r="G71" s="124" t="n">
        <v>37077573.0944036</v>
      </c>
      <c r="H71" s="124" t="n">
        <v>40506808.9175706</v>
      </c>
      <c r="I71" s="124" t="n">
        <v>54028206.3785104</v>
      </c>
      <c r="J71" s="124" t="n">
        <v>48547297.8302803</v>
      </c>
      <c r="K71" s="124" t="n">
        <v>78818682.1697154</v>
      </c>
      <c r="L71" s="124" t="n">
        <v>68151268.3649342</v>
      </c>
      <c r="M71" s="124" t="n">
        <v>76258263.9018803</v>
      </c>
      <c r="N71" s="125" t="n">
        <f aca="false">SUM(B71:M71)</f>
        <v>725978370.685883</v>
      </c>
    </row>
    <row r="72" s="116" customFormat="true" ht="12" hidden="false" customHeight="false" outlineLevel="0" collapsed="false">
      <c r="A72" s="44" t="n">
        <v>1997</v>
      </c>
      <c r="B72" s="124" t="n">
        <v>56920651.66</v>
      </c>
      <c r="C72" s="124" t="n">
        <v>65383467.88</v>
      </c>
      <c r="D72" s="124" t="n">
        <v>69499834.17</v>
      </c>
      <c r="E72" s="124" t="n">
        <v>65672916.26</v>
      </c>
      <c r="F72" s="124" t="n">
        <v>67712895.26</v>
      </c>
      <c r="G72" s="124" t="n">
        <v>50711409.87</v>
      </c>
      <c r="H72" s="124" t="n">
        <v>48581913.62</v>
      </c>
      <c r="I72" s="124" t="n">
        <v>61848823.58</v>
      </c>
      <c r="J72" s="124" t="n">
        <v>46815882.25</v>
      </c>
      <c r="K72" s="124" t="n">
        <v>75148629.97</v>
      </c>
      <c r="L72" s="124" t="n">
        <v>93121616.1</v>
      </c>
      <c r="M72" s="124" t="n">
        <v>88753030.61</v>
      </c>
      <c r="N72" s="125" t="n">
        <f aca="false">SUM(B72:M72)</f>
        <v>790171071.23</v>
      </c>
    </row>
    <row r="73" s="116" customFormat="true" ht="12" hidden="false" customHeight="false" outlineLevel="0" collapsed="false">
      <c r="A73" s="44" t="n">
        <v>1998</v>
      </c>
      <c r="B73" s="124" t="n">
        <v>94520843.33</v>
      </c>
      <c r="C73" s="124" t="n">
        <v>112311536.37</v>
      </c>
      <c r="D73" s="124" t="n">
        <v>82071367.35</v>
      </c>
      <c r="E73" s="124" t="n">
        <v>95528795.37</v>
      </c>
      <c r="F73" s="124" t="n">
        <v>63025864.57</v>
      </c>
      <c r="G73" s="124" t="n">
        <v>45467161.15</v>
      </c>
      <c r="H73" s="124" t="n">
        <v>51015704.68</v>
      </c>
      <c r="I73" s="124" t="n">
        <v>65664820.21</v>
      </c>
      <c r="J73" s="124" t="n">
        <v>60040026.12</v>
      </c>
      <c r="K73" s="124" t="n">
        <v>87763919.43</v>
      </c>
      <c r="L73" s="124" t="n">
        <v>75787449.41</v>
      </c>
      <c r="M73" s="124" t="n">
        <v>83828527.23</v>
      </c>
      <c r="N73" s="125" t="n">
        <f aca="false">SUM(B73:M73)</f>
        <v>917026015.22</v>
      </c>
    </row>
    <row r="74" s="116" customFormat="true" ht="12" hidden="false" customHeight="false" outlineLevel="0" collapsed="false">
      <c r="A74" s="44" t="n">
        <v>1999</v>
      </c>
      <c r="B74" s="124" t="n">
        <v>68323185.31</v>
      </c>
      <c r="C74" s="124" t="n">
        <v>97815529.22</v>
      </c>
      <c r="D74" s="124" t="n">
        <v>66986477.68</v>
      </c>
      <c r="E74" s="124" t="n">
        <v>62901307.34</v>
      </c>
      <c r="F74" s="124" t="n">
        <v>46273788.67</v>
      </c>
      <c r="G74" s="124" t="n">
        <v>52412550.91</v>
      </c>
      <c r="H74" s="124" t="n">
        <v>52249677.07</v>
      </c>
      <c r="I74" s="124" t="n">
        <v>69238252.36</v>
      </c>
      <c r="J74" s="124" t="n">
        <v>53873760.78</v>
      </c>
      <c r="K74" s="124" t="n">
        <v>80017134.43</v>
      </c>
      <c r="L74" s="124" t="n">
        <v>78962730.39</v>
      </c>
      <c r="M74" s="124" t="n">
        <v>94911544.6</v>
      </c>
      <c r="N74" s="125" t="n">
        <f aca="false">SUM(B74:M74)</f>
        <v>823965938.76</v>
      </c>
    </row>
    <row r="75" s="116" customFormat="true" ht="12" hidden="false" customHeight="false" outlineLevel="0" collapsed="false">
      <c r="A75" s="44" t="n">
        <v>2000</v>
      </c>
      <c r="B75" s="124" t="n">
        <v>82187744.97</v>
      </c>
      <c r="C75" s="124" t="n">
        <v>93888719.15</v>
      </c>
      <c r="D75" s="124" t="n">
        <v>73557492.95</v>
      </c>
      <c r="E75" s="124" t="n">
        <v>114438148.23</v>
      </c>
      <c r="F75" s="124" t="n">
        <v>52760981.87</v>
      </c>
      <c r="G75" s="124" t="n">
        <v>52726682.3</v>
      </c>
      <c r="H75" s="124" t="n">
        <v>60885829.77</v>
      </c>
      <c r="I75" s="124" t="n">
        <v>67204522.58</v>
      </c>
      <c r="J75" s="124" t="n">
        <v>58130928.64</v>
      </c>
      <c r="K75" s="124" t="n">
        <v>74213462.46</v>
      </c>
      <c r="L75" s="124" t="n">
        <v>75549403.78</v>
      </c>
      <c r="M75" s="124" t="n">
        <v>88407228.69</v>
      </c>
      <c r="N75" s="125" t="n">
        <f aca="false">SUM(B75:M75)</f>
        <v>893951145.39</v>
      </c>
    </row>
    <row r="76" s="116" customFormat="true" ht="12" hidden="false" customHeight="false" outlineLevel="0" collapsed="false">
      <c r="A76" s="44" t="n">
        <v>2001</v>
      </c>
      <c r="B76" s="124" t="n">
        <v>89629462.66</v>
      </c>
      <c r="C76" s="124" t="n">
        <v>123820479.03</v>
      </c>
      <c r="D76" s="124" t="n">
        <v>93350959.55</v>
      </c>
      <c r="E76" s="124" t="n">
        <v>94321834.05</v>
      </c>
      <c r="F76" s="124" t="n">
        <v>57726485.31</v>
      </c>
      <c r="G76" s="124" t="n">
        <v>55320921.69</v>
      </c>
      <c r="H76" s="124" t="n">
        <v>64027930.83</v>
      </c>
      <c r="I76" s="124" t="n">
        <v>77312497.44</v>
      </c>
      <c r="J76" s="124" t="n">
        <v>71058151.46</v>
      </c>
      <c r="K76" s="124" t="n">
        <v>83854689.34</v>
      </c>
      <c r="L76" s="124" t="n">
        <v>77881048.82</v>
      </c>
      <c r="M76" s="124" t="n">
        <v>132702979.31</v>
      </c>
      <c r="N76" s="125" t="n">
        <f aca="false">SUM(B76:M76)</f>
        <v>1021007439.49</v>
      </c>
    </row>
    <row r="77" s="116" customFormat="true" ht="12" hidden="false" customHeight="false" outlineLevel="0" collapsed="false">
      <c r="A77" s="44" t="n">
        <v>2002</v>
      </c>
      <c r="B77" s="124" t="n">
        <v>90574764.32</v>
      </c>
      <c r="C77" s="124" t="n">
        <v>131017863.97</v>
      </c>
      <c r="D77" s="124" t="n">
        <v>77529582.83</v>
      </c>
      <c r="E77" s="124" t="n">
        <v>82472944.34</v>
      </c>
      <c r="F77" s="124" t="n">
        <v>74639945.01</v>
      </c>
      <c r="G77" s="124" t="n">
        <v>73864068</v>
      </c>
      <c r="H77" s="124" t="n">
        <v>68405930.12</v>
      </c>
      <c r="I77" s="124" t="n">
        <v>74373224.44</v>
      </c>
      <c r="J77" s="124" t="n">
        <v>54774125.43</v>
      </c>
      <c r="K77" s="124" t="n">
        <v>91293240.59</v>
      </c>
      <c r="L77" s="124" t="n">
        <v>86256425.5</v>
      </c>
      <c r="M77" s="124" t="n">
        <v>124806751.9</v>
      </c>
      <c r="N77" s="125" t="n">
        <f aca="false">SUM(B77:M77)</f>
        <v>1030008866.45</v>
      </c>
    </row>
    <row r="78" s="116" customFormat="true" ht="12" hidden="false" customHeight="false" outlineLevel="0" collapsed="false">
      <c r="A78" s="44" t="n">
        <v>2003</v>
      </c>
      <c r="B78" s="124" t="n">
        <v>80833708.38</v>
      </c>
      <c r="C78" s="124" t="n">
        <v>109280411.84</v>
      </c>
      <c r="D78" s="124" t="n">
        <v>83627956.16</v>
      </c>
      <c r="E78" s="124" t="n">
        <v>71243905.8</v>
      </c>
      <c r="F78" s="124" t="n">
        <v>82616302.14</v>
      </c>
      <c r="G78" s="124" t="n">
        <v>55945193.89</v>
      </c>
      <c r="H78" s="124" t="n">
        <v>59096886.58</v>
      </c>
      <c r="I78" s="124" t="n">
        <v>79578827.4</v>
      </c>
      <c r="J78" s="124" t="n">
        <v>64778506.47</v>
      </c>
      <c r="K78" s="124" t="n">
        <v>84472022.08</v>
      </c>
      <c r="L78" s="124" t="n">
        <v>101169763.61</v>
      </c>
      <c r="M78" s="124" t="n">
        <v>123462832.32</v>
      </c>
      <c r="N78" s="125" t="n">
        <f aca="false">SUM(B78:M78)</f>
        <v>996106316.67</v>
      </c>
    </row>
    <row r="79" s="116" customFormat="true" ht="12" hidden="false" customHeight="false" outlineLevel="0" collapsed="false">
      <c r="A79" s="44" t="n">
        <v>2004</v>
      </c>
      <c r="B79" s="124" t="n">
        <v>89068266.80225</v>
      </c>
      <c r="C79" s="124" t="n">
        <v>117871820.34932</v>
      </c>
      <c r="D79" s="124" t="n">
        <v>83932955.04896</v>
      </c>
      <c r="E79" s="124" t="n">
        <v>103102563.12194</v>
      </c>
      <c r="F79" s="124" t="n">
        <v>90230979.89072</v>
      </c>
      <c r="G79" s="124" t="n">
        <v>100985947.5676</v>
      </c>
      <c r="H79" s="124" t="n">
        <v>97791821.79061</v>
      </c>
      <c r="I79" s="124" t="n">
        <v>89417698.5986</v>
      </c>
      <c r="J79" s="124" t="n">
        <v>58791983.94934</v>
      </c>
      <c r="K79" s="124" t="n">
        <v>102989771.72838</v>
      </c>
      <c r="L79" s="124" t="n">
        <v>88762978.47228</v>
      </c>
      <c r="M79" s="124" t="n">
        <v>116892765.09</v>
      </c>
      <c r="N79" s="125" t="n">
        <f aca="false">SUM(B79:M79)</f>
        <v>1139839552.41</v>
      </c>
      <c r="P79" s="126"/>
    </row>
    <row r="80" s="116" customFormat="true" ht="12" hidden="false" customHeight="false" outlineLevel="0" collapsed="false">
      <c r="A80" s="44" t="n">
        <v>2005</v>
      </c>
      <c r="B80" s="124" t="n">
        <v>84476482.6669813</v>
      </c>
      <c r="C80" s="124" t="n">
        <v>100391013.782298</v>
      </c>
      <c r="D80" s="124" t="n">
        <v>79021342.0287156</v>
      </c>
      <c r="E80" s="124" t="n">
        <v>92939172.8750644</v>
      </c>
      <c r="F80" s="124" t="n">
        <v>82891049.9769408</v>
      </c>
      <c r="G80" s="124" t="n">
        <v>68291211.7540109</v>
      </c>
      <c r="H80" s="124" t="n">
        <v>88449598.3115676</v>
      </c>
      <c r="I80" s="124" t="n">
        <v>74627967.3898485</v>
      </c>
      <c r="J80" s="124" t="n">
        <v>46969461.3970262</v>
      </c>
      <c r="K80" s="124" t="n">
        <v>87643375.5549275</v>
      </c>
      <c r="L80" s="124" t="n">
        <v>86164952.062917</v>
      </c>
      <c r="M80" s="124" t="n">
        <v>139936243.259702</v>
      </c>
      <c r="N80" s="125" t="n">
        <f aca="false">SUM(B80:M80)</f>
        <v>1031801871.06</v>
      </c>
      <c r="P80" s="126"/>
    </row>
    <row r="81" s="116" customFormat="true" ht="12" hidden="false" customHeight="false" outlineLevel="0" collapsed="false">
      <c r="A81" s="44" t="n">
        <v>2006</v>
      </c>
      <c r="B81" s="124" t="n">
        <v>84199685.34</v>
      </c>
      <c r="C81" s="124" t="n">
        <v>138687786.1</v>
      </c>
      <c r="D81" s="124" t="n">
        <v>82121288.7533613</v>
      </c>
      <c r="E81" s="124" t="n">
        <v>126293552.921056</v>
      </c>
      <c r="F81" s="124" t="n">
        <v>111856273.47631</v>
      </c>
      <c r="G81" s="124" t="n">
        <v>66258604.6507066</v>
      </c>
      <c r="H81" s="124" t="n">
        <v>61847135.0441395</v>
      </c>
      <c r="I81" s="124" t="n">
        <v>92025866.7521786</v>
      </c>
      <c r="J81" s="124" t="n">
        <v>56334480.7664341</v>
      </c>
      <c r="K81" s="124" t="n">
        <v>80234206.1858141</v>
      </c>
      <c r="L81" s="124" t="n">
        <v>100650189.118334</v>
      </c>
      <c r="M81" s="124" t="n">
        <v>120140244.141666</v>
      </c>
      <c r="N81" s="125" t="n">
        <f aca="false">SUM(B81:M81)</f>
        <v>1120649313.25</v>
      </c>
      <c r="P81" s="126"/>
    </row>
    <row r="82" s="116" customFormat="true" ht="12" hidden="false" customHeight="false" outlineLevel="0" collapsed="false">
      <c r="A82" s="44" t="n">
        <v>2007</v>
      </c>
      <c r="B82" s="124" t="n">
        <v>90697262.6727423</v>
      </c>
      <c r="C82" s="124" t="n">
        <v>119942885.577728</v>
      </c>
      <c r="D82" s="124" t="n">
        <v>98302692.5511138</v>
      </c>
      <c r="E82" s="124" t="n">
        <v>73685423.0586138</v>
      </c>
      <c r="F82" s="124" t="n">
        <v>96530700.5759512</v>
      </c>
      <c r="G82" s="124" t="n">
        <v>77683574.4222668</v>
      </c>
      <c r="H82" s="124" t="n">
        <v>100344517.261584</v>
      </c>
      <c r="I82" s="124" t="n">
        <v>99583509.4372786</v>
      </c>
      <c r="J82" s="124" t="n">
        <v>53158052.9341492</v>
      </c>
      <c r="K82" s="124" t="n">
        <v>69523447.949947</v>
      </c>
      <c r="L82" s="124" t="n">
        <v>78255693.0977751</v>
      </c>
      <c r="M82" s="124" t="n">
        <v>104161488.99085</v>
      </c>
      <c r="N82" s="125" t="n">
        <f aca="false">SUM(B82:M82)</f>
        <v>1061869248.53</v>
      </c>
      <c r="P82" s="126"/>
    </row>
    <row r="83" s="116" customFormat="true" ht="12" hidden="false" customHeight="false" outlineLevel="0" collapsed="false">
      <c r="A83" s="44" t="n">
        <v>2008</v>
      </c>
      <c r="B83" s="124" t="n">
        <v>88618314.4228744</v>
      </c>
      <c r="C83" s="124" t="n">
        <v>126614246.375984</v>
      </c>
      <c r="D83" s="124" t="n">
        <v>157141942.524984</v>
      </c>
      <c r="E83" s="124" t="n">
        <v>95855774.9112844</v>
      </c>
      <c r="F83" s="124" t="n">
        <v>73446174.024404</v>
      </c>
      <c r="G83" s="124" t="n">
        <v>63674094.2132815</v>
      </c>
      <c r="H83" s="124" t="n">
        <v>81859401.4426809</v>
      </c>
      <c r="I83" s="124" t="n">
        <v>91726280.4055378</v>
      </c>
      <c r="J83" s="124" t="n">
        <v>56578397.8089692</v>
      </c>
      <c r="K83" s="124" t="n">
        <v>89317376.6706371</v>
      </c>
      <c r="L83" s="124" t="n">
        <v>110998349.101409</v>
      </c>
      <c r="M83" s="124" t="n">
        <v>107062878.647954</v>
      </c>
      <c r="N83" s="125" t="n">
        <f aca="false">SUM(B83:M83)</f>
        <v>1142893230.55</v>
      </c>
      <c r="P83" s="126"/>
    </row>
    <row r="84" s="116" customFormat="true" ht="12" hidden="false" customHeight="false" outlineLevel="0" collapsed="false">
      <c r="A84" s="44" t="n">
        <v>2009</v>
      </c>
      <c r="B84" s="124" t="n">
        <v>91585575.0131257</v>
      </c>
      <c r="C84" s="124" t="n">
        <v>117268610.379362</v>
      </c>
      <c r="D84" s="124" t="n">
        <v>100841114.417512</v>
      </c>
      <c r="E84" s="124" t="n">
        <v>107333105.123353</v>
      </c>
      <c r="F84" s="124" t="n">
        <v>88320055.8652703</v>
      </c>
      <c r="G84" s="124" t="n">
        <v>66353121.7513771</v>
      </c>
      <c r="H84" s="124" t="n">
        <v>129863646.927177</v>
      </c>
      <c r="I84" s="124" t="n">
        <v>98390919.1391543</v>
      </c>
      <c r="J84" s="124" t="n">
        <v>62208677.2935511</v>
      </c>
      <c r="K84" s="124" t="n">
        <v>96766250.3793693</v>
      </c>
      <c r="L84" s="124" t="n">
        <v>131112815.630594</v>
      </c>
      <c r="M84" s="124" t="n">
        <v>147191788.260155</v>
      </c>
      <c r="N84" s="125" t="n">
        <f aca="false">SUM(B84:M84)</f>
        <v>1237235680.18</v>
      </c>
      <c r="P84" s="126"/>
    </row>
    <row r="85" s="116" customFormat="true" ht="12" hidden="false" customHeight="false" outlineLevel="0" collapsed="false">
      <c r="A85" s="44" t="n">
        <v>2010</v>
      </c>
      <c r="B85" s="124" t="n">
        <v>126438197.036304</v>
      </c>
      <c r="C85" s="124" t="n">
        <v>131395097.84442</v>
      </c>
      <c r="D85" s="124" t="n">
        <v>108389490.02774</v>
      </c>
      <c r="E85" s="124" t="n">
        <v>120637059.79662</v>
      </c>
      <c r="F85" s="124" t="n">
        <v>97023470.3034613</v>
      </c>
      <c r="G85" s="124" t="n">
        <v>64819709.4581556</v>
      </c>
      <c r="H85" s="124" t="n">
        <v>121319044.974747</v>
      </c>
      <c r="I85" s="124" t="n">
        <v>112024943.198552</v>
      </c>
      <c r="J85" s="124" t="n">
        <v>68464490.3487072</v>
      </c>
      <c r="K85" s="124" t="n">
        <v>119204897.213951</v>
      </c>
      <c r="L85" s="124" t="n">
        <v>119953917.977342</v>
      </c>
      <c r="M85" s="124" t="n">
        <v>120273598.26</v>
      </c>
      <c r="N85" s="125" t="n">
        <f aca="false">SUM(B85:M85)</f>
        <v>1309943916.44</v>
      </c>
      <c r="P85" s="126"/>
    </row>
    <row r="86" s="116" customFormat="true" ht="12" hidden="false" customHeight="false" outlineLevel="0" collapsed="false">
      <c r="A86" s="44" t="n">
        <v>2011</v>
      </c>
      <c r="B86" s="124" t="n">
        <v>88436952.1683867</v>
      </c>
      <c r="C86" s="124" t="n">
        <v>136722322.164799</v>
      </c>
      <c r="D86" s="124" t="n">
        <v>98766700.0576316</v>
      </c>
      <c r="E86" s="124" t="n">
        <v>86513132.1894173</v>
      </c>
      <c r="F86" s="124" t="n">
        <v>98692135.6097658</v>
      </c>
      <c r="G86" s="124" t="n">
        <v>92577781.4595135</v>
      </c>
      <c r="H86" s="124" t="n">
        <v>134586332.570689</v>
      </c>
      <c r="I86" s="124" t="n">
        <v>114849621.338088</v>
      </c>
      <c r="J86" s="124" t="n">
        <v>70459780.4847733</v>
      </c>
      <c r="K86" s="124" t="n">
        <v>123003835.503182</v>
      </c>
      <c r="L86" s="124" t="n">
        <v>170366533.111749</v>
      </c>
      <c r="M86" s="124" t="n">
        <v>159760484.722006</v>
      </c>
      <c r="N86" s="125" t="n">
        <f aca="false">SUM(B86:M86)</f>
        <v>1374735611.38</v>
      </c>
      <c r="P86" s="126"/>
    </row>
    <row r="87" s="116" customFormat="true" ht="12" hidden="false" customHeight="false" outlineLevel="0" collapsed="false">
      <c r="A87" s="44" t="n">
        <v>2012</v>
      </c>
      <c r="B87" s="117" t="n">
        <v>98099608.72</v>
      </c>
      <c r="C87" s="117" t="n">
        <v>112686715.055534</v>
      </c>
      <c r="D87" s="117" t="n">
        <v>96179386.2224289</v>
      </c>
      <c r="E87" s="117" t="n">
        <v>137566882.194396</v>
      </c>
      <c r="F87" s="117" t="n">
        <v>104827441.533813</v>
      </c>
      <c r="G87" s="117" t="n">
        <v>93379370.5614436</v>
      </c>
      <c r="H87" s="117" t="n">
        <v>112976742.582385</v>
      </c>
      <c r="I87" s="117" t="n">
        <v>93903395.1508761</v>
      </c>
      <c r="J87" s="117" t="n">
        <v>71457438.0874018</v>
      </c>
      <c r="K87" s="117" t="n">
        <v>117282558.958161</v>
      </c>
      <c r="L87" s="117" t="n">
        <v>146270829.503376</v>
      </c>
      <c r="M87" s="117" t="n">
        <v>121848494.960185</v>
      </c>
      <c r="N87" s="125" t="n">
        <f aca="false">SUM(B87:M87)</f>
        <v>1306478863.53</v>
      </c>
      <c r="P87" s="126"/>
    </row>
    <row r="88" s="116" customFormat="true" ht="12" hidden="false" customHeight="false" outlineLevel="0" collapsed="false">
      <c r="A88" s="44" t="n">
        <v>2013</v>
      </c>
      <c r="B88" s="117" t="n">
        <v>92856554.1277514</v>
      </c>
      <c r="C88" s="117" t="n">
        <v>90979240.0237424</v>
      </c>
      <c r="D88" s="117" t="n">
        <v>115079528.615375</v>
      </c>
      <c r="E88" s="117" t="n">
        <v>107667615.353131</v>
      </c>
      <c r="F88" s="117" t="n">
        <v>112631576.78602</v>
      </c>
      <c r="G88" s="117" t="n">
        <v>85941444.5001287</v>
      </c>
      <c r="H88" s="117" t="n">
        <v>86535754.3742145</v>
      </c>
      <c r="I88" s="117" t="n">
        <v>99393400.886449</v>
      </c>
      <c r="J88" s="117" t="n">
        <v>65395833.2671244</v>
      </c>
      <c r="K88" s="117" t="n">
        <v>118714266.029309</v>
      </c>
      <c r="L88" s="117" t="n">
        <v>123028117.855171</v>
      </c>
      <c r="M88" s="117" t="n">
        <v>152650207.171583</v>
      </c>
      <c r="N88" s="125" t="n">
        <f aca="false">SUM(B88:M88)</f>
        <v>1250873538.99</v>
      </c>
      <c r="P88" s="126"/>
    </row>
    <row r="89" s="116" customFormat="true" ht="12" hidden="false" customHeight="false" outlineLevel="0" collapsed="false">
      <c r="A89" s="44" t="n">
        <v>2014</v>
      </c>
      <c r="B89" s="117" t="n">
        <v>111870029.81683</v>
      </c>
      <c r="C89" s="117" t="n">
        <v>108853897.615281</v>
      </c>
      <c r="D89" s="117" t="n">
        <v>127015000.893428</v>
      </c>
      <c r="E89" s="117" t="n">
        <v>122231864.880172</v>
      </c>
      <c r="F89" s="117" t="n">
        <v>129588759.06937</v>
      </c>
      <c r="G89" s="117" t="n">
        <v>68739347.5554557</v>
      </c>
      <c r="H89" s="117" t="n">
        <v>98842646.2890259</v>
      </c>
      <c r="I89" s="117" t="n">
        <v>131919844.039292</v>
      </c>
      <c r="J89" s="117" t="n">
        <v>60635694.1211448</v>
      </c>
      <c r="K89" s="117" t="n">
        <v>120409775.255576</v>
      </c>
      <c r="L89" s="117" t="n">
        <v>110531797.007726</v>
      </c>
      <c r="M89" s="117" t="n">
        <v>142670752.406698</v>
      </c>
      <c r="N89" s="125" t="n">
        <f aca="false">SUM(B89:M89)</f>
        <v>1333309408.95</v>
      </c>
      <c r="P89" s="126"/>
    </row>
    <row r="90" s="116" customFormat="true" ht="12" hidden="false" customHeight="false" outlineLevel="0" collapsed="false">
      <c r="A90" s="44" t="n">
        <v>2015</v>
      </c>
      <c r="B90" s="117" t="n">
        <v>108585251.737554</v>
      </c>
      <c r="C90" s="117" t="n">
        <v>145739738.370384</v>
      </c>
      <c r="D90" s="117" t="n">
        <v>102372434.672062</v>
      </c>
      <c r="E90" s="117" t="n">
        <v>116751746.22343</v>
      </c>
      <c r="F90" s="117" t="n">
        <v>93130734.1448052</v>
      </c>
      <c r="G90" s="117" t="n">
        <v>78465400.4417652</v>
      </c>
      <c r="H90" s="117" t="n">
        <v>117685738.679322</v>
      </c>
      <c r="I90" s="117" t="n">
        <v>99109172.4587602</v>
      </c>
      <c r="J90" s="117" t="n">
        <v>62440397.2934316</v>
      </c>
      <c r="K90" s="117" t="n">
        <v>130105491.280566</v>
      </c>
      <c r="L90" s="117" t="n">
        <v>114235751.089595</v>
      </c>
      <c r="M90" s="117" t="n">
        <v>163029351.718325</v>
      </c>
      <c r="N90" s="125" t="n">
        <f aca="false">SUM(B90:M90)</f>
        <v>1331651208.11</v>
      </c>
      <c r="P90" s="126"/>
    </row>
    <row r="91" s="116" customFormat="true" ht="12" hidden="false" customHeight="false" outlineLevel="0" collapsed="false">
      <c r="A91" s="44" t="n">
        <v>2016</v>
      </c>
      <c r="B91" s="117" t="n">
        <v>110758804.462006</v>
      </c>
      <c r="C91" s="117" t="n">
        <v>169217398.171971</v>
      </c>
      <c r="D91" s="117" t="n">
        <v>122259655.60721</v>
      </c>
      <c r="E91" s="117" t="n">
        <v>120232048.125693</v>
      </c>
      <c r="F91" s="117" t="n">
        <v>93072471.8531192</v>
      </c>
      <c r="G91" s="117" t="n">
        <v>73092307.6974458</v>
      </c>
      <c r="H91" s="117" t="n">
        <v>115086219.105945</v>
      </c>
      <c r="I91" s="117" t="n">
        <v>104129883.923601</v>
      </c>
      <c r="J91" s="117" t="n">
        <v>66468945.0471138</v>
      </c>
      <c r="K91" s="117" t="n">
        <v>142172538.769393</v>
      </c>
      <c r="L91" s="117" t="n">
        <v>112825406.313962</v>
      </c>
      <c r="M91" s="117" t="n">
        <v>159131257.372539</v>
      </c>
      <c r="N91" s="125" t="n">
        <f aca="false">SUM(B91:M91)</f>
        <v>1388446936.45</v>
      </c>
      <c r="P91" s="126"/>
    </row>
    <row r="92" s="116" customFormat="true" ht="12" hidden="false" customHeight="false" outlineLevel="0" collapsed="false">
      <c r="A92" s="44" t="n">
        <v>2017</v>
      </c>
      <c r="B92" s="117" t="n">
        <v>108662591.93</v>
      </c>
      <c r="C92" s="117" t="n">
        <v>164934509.78</v>
      </c>
      <c r="D92" s="117" t="n">
        <v>120719552.009187</v>
      </c>
      <c r="E92" s="117" t="n">
        <v>127904773.556537</v>
      </c>
      <c r="F92" s="117" t="n">
        <v>85439828.0397407</v>
      </c>
      <c r="G92" s="117" t="n">
        <v>71809676.1018917</v>
      </c>
      <c r="H92" s="117" t="n">
        <v>119428352.180061</v>
      </c>
      <c r="I92" s="117" t="n">
        <v>110300488.366162</v>
      </c>
      <c r="J92" s="117" t="n">
        <v>76702898.2911683</v>
      </c>
      <c r="K92" s="117" t="n">
        <v>122084397.815253</v>
      </c>
      <c r="L92" s="117" t="n">
        <v>113615001.17734</v>
      </c>
      <c r="M92" s="117" t="n">
        <v>158997203.85266</v>
      </c>
      <c r="N92" s="125" t="n">
        <f aca="false">SUM(B92:M92)</f>
        <v>1380599273.1</v>
      </c>
      <c r="P92" s="126"/>
    </row>
    <row r="93" s="116" customFormat="true" ht="12" hidden="false" customHeight="false" outlineLevel="0" collapsed="false">
      <c r="A93" s="44" t="n">
        <v>2018</v>
      </c>
      <c r="B93" s="117" t="n">
        <v>120597915.575141</v>
      </c>
      <c r="C93" s="117" t="n">
        <v>151372417.06236</v>
      </c>
      <c r="D93" s="117" t="n">
        <v>130832058.273234</v>
      </c>
      <c r="E93" s="117" t="n">
        <v>122796303.87443</v>
      </c>
      <c r="F93" s="117" t="n">
        <v>93870072.99985</v>
      </c>
      <c r="G93" s="117" t="n">
        <v>66743726.6444952</v>
      </c>
      <c r="H93" s="117" t="n">
        <v>88955342.6304889</v>
      </c>
      <c r="I93" s="117" t="n">
        <v>100301993.915285</v>
      </c>
      <c r="J93" s="117" t="n">
        <v>73344327.7023485</v>
      </c>
      <c r="K93" s="117" t="n">
        <v>123873251.798812</v>
      </c>
      <c r="L93" s="117" t="n">
        <v>126104185.849029</v>
      </c>
      <c r="M93" s="117" t="n">
        <v>138099543.594525</v>
      </c>
      <c r="N93" s="125" t="n">
        <f aca="false">SUM(B93:M93)</f>
        <v>1336891139.92</v>
      </c>
      <c r="P93" s="126"/>
    </row>
    <row r="94" s="116" customFormat="true" ht="12" hidden="false" customHeight="false" outlineLevel="0" collapsed="false">
      <c r="A94" s="44" t="n">
        <v>2019</v>
      </c>
      <c r="B94" s="117" t="n">
        <v>122557309.422564</v>
      </c>
      <c r="C94" s="117" t="n">
        <v>147917258.385644</v>
      </c>
      <c r="D94" s="117" t="n">
        <v>119261039.594636</v>
      </c>
      <c r="E94" s="117" t="n">
        <v>123847239.247155</v>
      </c>
      <c r="F94" s="117" t="n">
        <v>106650777.620614</v>
      </c>
      <c r="G94" s="117" t="n">
        <v>81456227.8541313</v>
      </c>
      <c r="H94" s="117" t="n">
        <v>124763483.371925</v>
      </c>
      <c r="I94" s="117" t="n">
        <v>113282533.501447</v>
      </c>
      <c r="J94" s="117" t="n">
        <v>78649585.9766047</v>
      </c>
      <c r="K94" s="117" t="n">
        <v>139480789.548719</v>
      </c>
      <c r="L94" s="117" t="n">
        <v>138725927.924493</v>
      </c>
      <c r="M94" s="117" t="n">
        <v>152065431.532066</v>
      </c>
      <c r="N94" s="125" t="n">
        <f aca="false">SUM(B94:M94)</f>
        <v>1448657603.98</v>
      </c>
      <c r="P94" s="126"/>
    </row>
    <row r="95" s="116" customFormat="true" ht="12" hidden="false" customHeight="false" outlineLevel="0" collapsed="false">
      <c r="A95" s="44" t="n">
        <v>2020</v>
      </c>
      <c r="B95" s="117" t="n">
        <v>99269105.8896047</v>
      </c>
      <c r="C95" s="117" t="n">
        <v>117278563.46052</v>
      </c>
      <c r="D95" s="117" t="n">
        <v>38126005.5798757</v>
      </c>
      <c r="E95" s="117" t="n">
        <v>0</v>
      </c>
      <c r="F95" s="117" t="n">
        <v>19660.0503862956</v>
      </c>
      <c r="G95" s="117" t="n">
        <v>7016066.8296137</v>
      </c>
      <c r="H95" s="117" t="n">
        <v>30977130.1210597</v>
      </c>
      <c r="I95" s="117" t="n">
        <v>45351937.638984</v>
      </c>
      <c r="J95" s="117" t="n">
        <v>38717673.2866352</v>
      </c>
      <c r="K95" s="117" t="n">
        <v>56012954.2533211</v>
      </c>
      <c r="L95" s="117" t="n">
        <v>3959.41285961973</v>
      </c>
      <c r="M95" s="117" t="n">
        <v>5183.88714038027</v>
      </c>
      <c r="N95" s="125" t="n">
        <f aca="false">SUM(B95:M95)</f>
        <v>432778240.41</v>
      </c>
      <c r="P95" s="126"/>
    </row>
    <row r="96" s="116" customFormat="true" ht="12" hidden="false" customHeight="false" outlineLevel="0" collapsed="false">
      <c r="A96" s="44" t="n">
        <v>2021</v>
      </c>
      <c r="B96" s="117" t="n">
        <v>7847.20008314949</v>
      </c>
      <c r="C96" s="117" t="n">
        <v>4855.70568354994</v>
      </c>
      <c r="D96" s="117" t="n">
        <v>6991.74802647964</v>
      </c>
      <c r="E96" s="117" t="n">
        <v>616.242642482504</v>
      </c>
      <c r="F96" s="117" t="n">
        <v>24224587.2244414</v>
      </c>
      <c r="G96" s="117" t="n">
        <v>56703586.192118</v>
      </c>
      <c r="H96" s="117" t="n">
        <v>95104594.9922604</v>
      </c>
      <c r="I96" s="117" t="n">
        <v>81316466.8447445</v>
      </c>
      <c r="J96" s="117" t="n">
        <v>70010124.7278517</v>
      </c>
      <c r="K96" s="117" t="n">
        <v>105604221.463444</v>
      </c>
      <c r="L96" s="117" t="n">
        <v>96752903.4487047</v>
      </c>
      <c r="M96" s="117" t="n">
        <v>142923014.15</v>
      </c>
      <c r="N96" s="125" t="n">
        <f aca="false">SUM(B96:M96)</f>
        <v>672659809.94</v>
      </c>
      <c r="P96" s="126"/>
    </row>
    <row r="97" s="116" customFormat="true" ht="12" hidden="false" customHeight="false" outlineLevel="0" collapsed="false">
      <c r="A97" s="44" t="n">
        <v>2022</v>
      </c>
      <c r="B97" s="117" t="n">
        <v>75431842.5243346</v>
      </c>
      <c r="C97" s="117" t="n">
        <v>89873414.0093151</v>
      </c>
      <c r="D97" s="117" t="n">
        <v>86331275.4489639</v>
      </c>
      <c r="E97" s="117" t="n">
        <v>98051553.5116445</v>
      </c>
      <c r="F97" s="117" t="n">
        <v>82057609.145742</v>
      </c>
      <c r="G97" s="117" t="n">
        <v>82458432.6353244</v>
      </c>
      <c r="H97" s="117" t="n">
        <v>94210788.7592459</v>
      </c>
      <c r="I97" s="117" t="n">
        <v>76745579.9712389</v>
      </c>
      <c r="J97" s="117" t="n">
        <v>55307163.3602527</v>
      </c>
      <c r="K97" s="117" t="n">
        <v>105440061.39798</v>
      </c>
      <c r="L97" s="117" t="n">
        <v>102653458.094811</v>
      </c>
      <c r="M97" s="117" t="n">
        <v>146232557.461147</v>
      </c>
      <c r="N97" s="125" t="n">
        <f aca="false">SUM(B97:M97)</f>
        <v>1094793736.32</v>
      </c>
      <c r="P97" s="126"/>
    </row>
    <row r="98" s="116" customFormat="true" ht="12" hidden="false" customHeight="false" outlineLevel="0" collapsed="false">
      <c r="A98" s="44" t="n">
        <v>2023</v>
      </c>
      <c r="B98" s="117" t="n">
        <v>120159760.08</v>
      </c>
      <c r="C98" s="117" t="n">
        <v>134045865.23</v>
      </c>
      <c r="D98" s="117" t="n">
        <v>107641598.065462</v>
      </c>
      <c r="E98" s="117" t="n">
        <v>138141310.724389</v>
      </c>
      <c r="F98" s="117" t="n">
        <v>103147557.080577</v>
      </c>
      <c r="G98" s="117" t="n">
        <v>72733483.3303977</v>
      </c>
      <c r="H98" s="117" t="n">
        <v>136485297.695939</v>
      </c>
      <c r="I98" s="117" t="n">
        <v>119463884.776308</v>
      </c>
      <c r="J98" s="117" t="n">
        <v>66928260.527274</v>
      </c>
      <c r="K98" s="117" t="n">
        <v>101879069.489653</v>
      </c>
      <c r="L98" s="117" t="n">
        <v>108280035.62478</v>
      </c>
      <c r="M98" s="117" t="n">
        <v>124944936.25522</v>
      </c>
      <c r="N98" s="125" t="n">
        <f aca="false">SUM(B98:M98)</f>
        <v>1333851058.88</v>
      </c>
      <c r="P98" s="126"/>
    </row>
    <row r="99" s="116" customFormat="true" ht="12" hidden="false" customHeight="false" outlineLevel="0" collapsed="false">
      <c r="A99" s="118"/>
      <c r="B99" s="119"/>
      <c r="C99" s="119"/>
      <c r="D99" s="119"/>
      <c r="E99" s="119"/>
      <c r="F99" s="119"/>
      <c r="G99" s="119"/>
      <c r="H99" s="119"/>
      <c r="I99" s="119"/>
      <c r="J99" s="119"/>
      <c r="K99" s="119"/>
      <c r="L99" s="119"/>
      <c r="M99" s="119"/>
      <c r="N99" s="121"/>
      <c r="P99" s="126"/>
    </row>
    <row r="100" s="116" customFormat="true" ht="12" hidden="false" customHeight="false" outlineLevel="0" collapsed="false">
      <c r="A100" s="127"/>
      <c r="B100" s="128"/>
      <c r="C100" s="128"/>
      <c r="D100" s="128"/>
      <c r="E100" s="128"/>
      <c r="F100" s="128"/>
      <c r="G100" s="128"/>
      <c r="H100" s="128"/>
      <c r="I100" s="128"/>
      <c r="J100" s="128"/>
      <c r="K100" s="128"/>
      <c r="L100" s="128"/>
      <c r="M100" s="128"/>
      <c r="N100" s="128"/>
    </row>
    <row r="101" s="116" customFormat="true" ht="24" hidden="false" customHeight="false" outlineLevel="0" collapsed="false">
      <c r="A101" s="122" t="s">
        <v>34</v>
      </c>
      <c r="B101" s="123" t="s">
        <v>53</v>
      </c>
      <c r="C101" s="123" t="s">
        <v>54</v>
      </c>
      <c r="D101" s="123" t="s">
        <v>55</v>
      </c>
      <c r="E101" s="123" t="s">
        <v>56</v>
      </c>
      <c r="F101" s="123" t="s">
        <v>57</v>
      </c>
      <c r="G101" s="123" t="s">
        <v>58</v>
      </c>
      <c r="H101" s="123" t="s">
        <v>59</v>
      </c>
      <c r="I101" s="123" t="s">
        <v>60</v>
      </c>
      <c r="J101" s="123" t="s">
        <v>61</v>
      </c>
      <c r="K101" s="123" t="s">
        <v>62</v>
      </c>
      <c r="L101" s="123" t="s">
        <v>63</v>
      </c>
      <c r="M101" s="123" t="s">
        <v>64</v>
      </c>
      <c r="N101" s="123" t="s">
        <v>65</v>
      </c>
    </row>
    <row r="102" s="116" customFormat="true" ht="12" hidden="false" customHeight="false" outlineLevel="0" collapsed="false">
      <c r="A102" s="44" t="n">
        <v>1980</v>
      </c>
      <c r="B102" s="45" t="n">
        <v>301936</v>
      </c>
      <c r="C102" s="45" t="n">
        <v>286448</v>
      </c>
      <c r="D102" s="45" t="n">
        <v>302696</v>
      </c>
      <c r="E102" s="45" t="n">
        <v>302721</v>
      </c>
      <c r="F102" s="45" t="n">
        <v>874829</v>
      </c>
      <c r="G102" s="45" t="n">
        <v>281828</v>
      </c>
      <c r="H102" s="45" t="n">
        <v>293609</v>
      </c>
      <c r="I102" s="45" t="n">
        <v>290357</v>
      </c>
      <c r="J102" s="45" t="n">
        <v>287557</v>
      </c>
      <c r="K102" s="45" t="n">
        <v>301428</v>
      </c>
      <c r="L102" s="45" t="n">
        <v>301513</v>
      </c>
      <c r="M102" s="45" t="n">
        <v>316722</v>
      </c>
      <c r="N102" s="129" t="n">
        <f aca="false">SUM(B102:M102)</f>
        <v>4141644</v>
      </c>
    </row>
    <row r="103" s="116" customFormat="true" ht="12" hidden="false" customHeight="false" outlineLevel="0" collapsed="false">
      <c r="A103" s="44" t="n">
        <v>1981</v>
      </c>
      <c r="B103" s="45" t="n">
        <v>318687</v>
      </c>
      <c r="C103" s="45" t="n">
        <v>290497</v>
      </c>
      <c r="D103" s="45" t="n">
        <v>318333</v>
      </c>
      <c r="E103" s="45" t="n">
        <v>313932</v>
      </c>
      <c r="F103" s="45" t="n">
        <v>314481</v>
      </c>
      <c r="G103" s="45" t="n">
        <v>292652</v>
      </c>
      <c r="H103" s="45" t="n">
        <v>302348</v>
      </c>
      <c r="I103" s="45" t="n">
        <v>299412</v>
      </c>
      <c r="J103" s="45" t="n">
        <v>297156</v>
      </c>
      <c r="K103" s="45" t="n">
        <v>314757</v>
      </c>
      <c r="L103" s="45" t="n">
        <v>315097</v>
      </c>
      <c r="M103" s="45" t="n">
        <v>337699</v>
      </c>
      <c r="N103" s="129" t="n">
        <f aca="false">SUM(B103:M103)</f>
        <v>3715051</v>
      </c>
    </row>
    <row r="104" s="116" customFormat="true" ht="12" hidden="false" customHeight="false" outlineLevel="0" collapsed="false">
      <c r="A104" s="44" t="n">
        <v>1982</v>
      </c>
      <c r="B104" s="45" t="n">
        <v>335073</v>
      </c>
      <c r="C104" s="45" t="n">
        <v>303302</v>
      </c>
      <c r="D104" s="45" t="n">
        <v>331579</v>
      </c>
      <c r="E104" s="45" t="n">
        <v>322572</v>
      </c>
      <c r="F104" s="45" t="n">
        <v>324044</v>
      </c>
      <c r="G104" s="45" t="n">
        <v>298018</v>
      </c>
      <c r="H104" s="45" t="n">
        <v>312378</v>
      </c>
      <c r="I104" s="45" t="n">
        <v>317860</v>
      </c>
      <c r="J104" s="45" t="n">
        <v>314376</v>
      </c>
      <c r="K104" s="45" t="n">
        <v>336834</v>
      </c>
      <c r="L104" s="45" t="n">
        <v>328896</v>
      </c>
      <c r="M104" s="45" t="n">
        <v>347872</v>
      </c>
      <c r="N104" s="129" t="n">
        <f aca="false">SUM(B104:M104)</f>
        <v>3872804</v>
      </c>
    </row>
    <row r="105" s="116" customFormat="true" ht="12" hidden="false" customHeight="false" outlineLevel="0" collapsed="false">
      <c r="A105" s="44" t="n">
        <v>1983</v>
      </c>
      <c r="B105" s="45" t="n">
        <v>344064</v>
      </c>
      <c r="C105" s="45" t="n">
        <v>317419</v>
      </c>
      <c r="D105" s="45" t="n">
        <v>345959</v>
      </c>
      <c r="E105" s="45" t="n">
        <v>334172</v>
      </c>
      <c r="F105" s="45" t="n">
        <v>333414</v>
      </c>
      <c r="G105" s="45" t="n">
        <v>308634</v>
      </c>
      <c r="H105" s="45" t="n">
        <v>320442</v>
      </c>
      <c r="I105" s="45" t="n">
        <v>327377</v>
      </c>
      <c r="J105" s="45" t="n">
        <v>329974</v>
      </c>
      <c r="K105" s="45" t="n">
        <v>355068</v>
      </c>
      <c r="L105" s="45" t="n">
        <v>350356</v>
      </c>
      <c r="M105" s="45" t="n">
        <v>370171</v>
      </c>
      <c r="N105" s="129" t="n">
        <f aca="false">SUM(B105:M105)</f>
        <v>4037050</v>
      </c>
    </row>
    <row r="106" s="116" customFormat="true" ht="12" hidden="false" customHeight="false" outlineLevel="0" collapsed="false">
      <c r="A106" s="44" t="n">
        <v>1984</v>
      </c>
      <c r="B106" s="45" t="n">
        <v>367153</v>
      </c>
      <c r="C106" s="45" t="n">
        <v>351965</v>
      </c>
      <c r="D106" s="45" t="n">
        <v>370666</v>
      </c>
      <c r="E106" s="45" t="n">
        <v>368428</v>
      </c>
      <c r="F106" s="45" t="n">
        <v>356158</v>
      </c>
      <c r="G106" s="45" t="n">
        <v>330693</v>
      </c>
      <c r="H106" s="45" t="n">
        <v>335121</v>
      </c>
      <c r="I106" s="45" t="n">
        <v>347834</v>
      </c>
      <c r="J106" s="45" t="n">
        <v>350975</v>
      </c>
      <c r="K106" s="45" t="n">
        <v>370860</v>
      </c>
      <c r="L106" s="45" t="n">
        <v>369703</v>
      </c>
      <c r="M106" s="45" t="n">
        <v>401232</v>
      </c>
      <c r="N106" s="129" t="n">
        <f aca="false">SUM(B106:M106)</f>
        <v>4320788</v>
      </c>
    </row>
    <row r="107" s="116" customFormat="true" ht="12" hidden="false" customHeight="false" outlineLevel="0" collapsed="false">
      <c r="A107" s="44" t="n">
        <v>1985</v>
      </c>
      <c r="B107" s="45" t="n">
        <v>378915</v>
      </c>
      <c r="C107" s="45" t="n">
        <v>350901</v>
      </c>
      <c r="D107" s="45" t="n">
        <v>386388</v>
      </c>
      <c r="E107" s="45" t="n">
        <v>376684</v>
      </c>
      <c r="F107" s="45" t="n">
        <v>374216</v>
      </c>
      <c r="G107" s="45" t="n">
        <v>345797</v>
      </c>
      <c r="H107" s="45" t="n">
        <v>346646</v>
      </c>
      <c r="I107" s="45" t="n">
        <v>349345</v>
      </c>
      <c r="J107" s="45" t="n">
        <v>355394</v>
      </c>
      <c r="K107" s="45" t="n">
        <v>378713</v>
      </c>
      <c r="L107" s="45" t="n">
        <v>374375</v>
      </c>
      <c r="M107" s="45" t="n">
        <v>401304</v>
      </c>
      <c r="N107" s="129" t="n">
        <f aca="false">SUM(B107:M107)</f>
        <v>4418678</v>
      </c>
    </row>
    <row r="108" s="116" customFormat="true" ht="12" hidden="false" customHeight="false" outlineLevel="0" collapsed="false">
      <c r="A108" s="44" t="n">
        <v>1986</v>
      </c>
      <c r="B108" s="45" t="n">
        <v>389871</v>
      </c>
      <c r="C108" s="45" t="n">
        <v>360845</v>
      </c>
      <c r="D108" s="45" t="n">
        <v>398989</v>
      </c>
      <c r="E108" s="45" t="n">
        <v>374924</v>
      </c>
      <c r="F108" s="45" t="n">
        <v>378832</v>
      </c>
      <c r="G108" s="45" t="n">
        <v>344430</v>
      </c>
      <c r="H108" s="45" t="n">
        <v>344986</v>
      </c>
      <c r="I108" s="45" t="n">
        <v>353262</v>
      </c>
      <c r="J108" s="45" t="n">
        <v>356455</v>
      </c>
      <c r="K108" s="45" t="n">
        <v>380025</v>
      </c>
      <c r="L108" s="45" t="n">
        <v>378249</v>
      </c>
      <c r="M108" s="45" t="n">
        <v>400364</v>
      </c>
      <c r="N108" s="129" t="n">
        <f aca="false">SUM(B108:M108)</f>
        <v>4461232</v>
      </c>
    </row>
    <row r="109" s="116" customFormat="true" ht="12" hidden="false" customHeight="false" outlineLevel="0" collapsed="false">
      <c r="A109" s="44" t="n">
        <v>1987</v>
      </c>
      <c r="B109" s="45" t="n">
        <v>382661</v>
      </c>
      <c r="C109" s="45" t="n">
        <v>359439</v>
      </c>
      <c r="D109" s="45" t="n">
        <v>388549</v>
      </c>
      <c r="E109" s="45" t="n">
        <v>379905</v>
      </c>
      <c r="F109" s="45" t="n">
        <v>369668</v>
      </c>
      <c r="G109" s="45" t="n">
        <v>345592</v>
      </c>
      <c r="H109" s="45" t="n">
        <v>336182</v>
      </c>
      <c r="I109" s="45" t="n">
        <v>339923</v>
      </c>
      <c r="J109" s="45" t="n">
        <v>344760</v>
      </c>
      <c r="K109" s="45" t="n">
        <v>358742</v>
      </c>
      <c r="L109" s="45" t="n">
        <v>353983</v>
      </c>
      <c r="M109" s="45" t="n">
        <v>373989</v>
      </c>
      <c r="N109" s="129" t="n">
        <f aca="false">SUM(B109:M109)</f>
        <v>4333393</v>
      </c>
    </row>
    <row r="110" s="116" customFormat="true" ht="12" hidden="false" customHeight="false" outlineLevel="0" collapsed="false">
      <c r="A110" s="44" t="n">
        <v>1988</v>
      </c>
      <c r="B110" s="45" t="n">
        <v>359643</v>
      </c>
      <c r="C110" s="45" t="n">
        <v>347242</v>
      </c>
      <c r="D110" s="45" t="n">
        <v>357047</v>
      </c>
      <c r="E110" s="45" t="n">
        <v>342273</v>
      </c>
      <c r="F110" s="45" t="n">
        <v>337976</v>
      </c>
      <c r="G110" s="45" t="n">
        <v>308523</v>
      </c>
      <c r="H110" s="45" t="n">
        <v>301198</v>
      </c>
      <c r="I110" s="45" t="n">
        <v>301814</v>
      </c>
      <c r="J110" s="45" t="n">
        <v>311537</v>
      </c>
      <c r="K110" s="45" t="n">
        <v>340679</v>
      </c>
      <c r="L110" s="45" t="n">
        <v>335355</v>
      </c>
      <c r="M110" s="45" t="n">
        <v>352406</v>
      </c>
      <c r="N110" s="129" t="n">
        <f aca="false">SUM(B110:M110)</f>
        <v>3995693</v>
      </c>
    </row>
    <row r="111" s="116" customFormat="true" ht="12" hidden="false" customHeight="false" outlineLevel="0" collapsed="false">
      <c r="A111" s="44" t="n">
        <v>1989</v>
      </c>
      <c r="B111" s="45" t="n">
        <v>340783</v>
      </c>
      <c r="C111" s="45" t="n">
        <v>320631</v>
      </c>
      <c r="D111" s="45" t="n">
        <v>345039</v>
      </c>
      <c r="E111" s="45" t="n">
        <v>334112</v>
      </c>
      <c r="F111" s="45" t="n">
        <v>329438</v>
      </c>
      <c r="G111" s="45" t="n">
        <v>305675</v>
      </c>
      <c r="H111" s="45" t="n">
        <v>298490</v>
      </c>
      <c r="I111" s="45" t="n">
        <v>299564</v>
      </c>
      <c r="J111" s="45" t="n">
        <v>311527</v>
      </c>
      <c r="K111" s="45" t="n">
        <v>334138</v>
      </c>
      <c r="L111" s="45" t="n">
        <v>320800</v>
      </c>
      <c r="M111" s="45" t="n">
        <v>346775</v>
      </c>
      <c r="N111" s="129" t="n">
        <f aca="false">SUM(B111:M111)</f>
        <v>3886972</v>
      </c>
    </row>
    <row r="112" s="116" customFormat="true" ht="12" hidden="false" customHeight="false" outlineLevel="0" collapsed="false">
      <c r="A112" s="44" t="n">
        <v>1990</v>
      </c>
      <c r="B112" s="45" t="n">
        <v>332055</v>
      </c>
      <c r="C112" s="45" t="n">
        <v>313914</v>
      </c>
      <c r="D112" s="45" t="n">
        <v>328282</v>
      </c>
      <c r="E112" s="45" t="n">
        <v>336179</v>
      </c>
      <c r="F112" s="45" t="n">
        <v>319126</v>
      </c>
      <c r="G112" s="45" t="n">
        <v>296124</v>
      </c>
      <c r="H112" s="45" t="n">
        <v>286868</v>
      </c>
      <c r="I112" s="45" t="n">
        <v>288426</v>
      </c>
      <c r="J112" s="45" t="n">
        <v>306001</v>
      </c>
      <c r="K112" s="45" t="n">
        <v>324903</v>
      </c>
      <c r="L112" s="45" t="n">
        <v>319606</v>
      </c>
      <c r="M112" s="45" t="n">
        <v>343831</v>
      </c>
      <c r="N112" s="129" t="n">
        <f aca="false">SUM(B112:M112)</f>
        <v>3795315</v>
      </c>
    </row>
    <row r="113" s="116" customFormat="true" ht="12" hidden="false" customHeight="false" outlineLevel="0" collapsed="false">
      <c r="A113" s="44" t="n">
        <v>1991</v>
      </c>
      <c r="B113" s="45" t="n">
        <v>334680</v>
      </c>
      <c r="C113" s="45" t="n">
        <v>309923</v>
      </c>
      <c r="D113" s="45" t="n">
        <v>327751</v>
      </c>
      <c r="E113" s="45" t="n">
        <v>313369</v>
      </c>
      <c r="F113" s="45" t="n">
        <v>317746</v>
      </c>
      <c r="G113" s="45" t="n">
        <v>289822</v>
      </c>
      <c r="H113" s="45" t="n">
        <v>278201</v>
      </c>
      <c r="I113" s="45" t="n">
        <v>286757</v>
      </c>
      <c r="J113" s="45" t="n">
        <v>296773</v>
      </c>
      <c r="K113" s="45" t="n">
        <v>313734</v>
      </c>
      <c r="L113" s="45" t="n">
        <v>307810</v>
      </c>
      <c r="M113" s="45" t="n">
        <v>333212</v>
      </c>
      <c r="N113" s="129" t="n">
        <f aca="false">SUM(B113:M113)</f>
        <v>3709778</v>
      </c>
    </row>
    <row r="114" s="116" customFormat="true" ht="12" hidden="false" customHeight="false" outlineLevel="0" collapsed="false">
      <c r="A114" s="44" t="n">
        <v>1992</v>
      </c>
      <c r="B114" s="45" t="n">
        <v>320041</v>
      </c>
      <c r="C114" s="45" t="n">
        <v>303715</v>
      </c>
      <c r="D114" s="45" t="n">
        <v>318492</v>
      </c>
      <c r="E114" s="45" t="n">
        <v>306445</v>
      </c>
      <c r="F114" s="45" t="n">
        <v>297860</v>
      </c>
      <c r="G114" s="45" t="n">
        <v>283683</v>
      </c>
      <c r="H114" s="45" t="n">
        <v>275694</v>
      </c>
      <c r="I114" s="45" t="n">
        <v>279599</v>
      </c>
      <c r="J114" s="45" t="n">
        <v>289751</v>
      </c>
      <c r="K114" s="45" t="n">
        <v>307187</v>
      </c>
      <c r="L114" s="45" t="n">
        <v>292056</v>
      </c>
      <c r="M114" s="45" t="n">
        <v>327167</v>
      </c>
      <c r="N114" s="129" t="n">
        <f aca="false">SUM(B114:M114)</f>
        <v>3601690</v>
      </c>
    </row>
    <row r="115" s="116" customFormat="true" ht="12" hidden="false" customHeight="false" outlineLevel="0" collapsed="false">
      <c r="A115" s="44" t="n">
        <v>1993</v>
      </c>
      <c r="B115" s="45" t="n">
        <v>305503</v>
      </c>
      <c r="C115" s="45" t="n">
        <v>283541</v>
      </c>
      <c r="D115" s="45" t="n">
        <v>311217</v>
      </c>
      <c r="E115" s="45" t="n">
        <v>324054</v>
      </c>
      <c r="F115" s="45" t="n">
        <v>305747</v>
      </c>
      <c r="G115" s="45" t="n">
        <v>295561</v>
      </c>
      <c r="H115" s="45" t="n">
        <v>291392</v>
      </c>
      <c r="I115" s="45" t="n">
        <v>293820</v>
      </c>
      <c r="J115" s="45" t="n">
        <v>293859</v>
      </c>
      <c r="K115" s="45" t="n">
        <v>321468</v>
      </c>
      <c r="L115" s="45" t="n">
        <v>303133</v>
      </c>
      <c r="M115" s="45" t="n">
        <v>329492</v>
      </c>
      <c r="N115" s="129" t="n">
        <f aca="false">SUM(B115:M115)</f>
        <v>3658787</v>
      </c>
    </row>
    <row r="116" s="116" customFormat="true" ht="12" hidden="false" customHeight="false" outlineLevel="0" collapsed="false">
      <c r="A116" s="44" t="n">
        <v>1994</v>
      </c>
      <c r="B116" s="45" t="n">
        <v>324224</v>
      </c>
      <c r="C116" s="45" t="n">
        <v>305719</v>
      </c>
      <c r="D116" s="45" t="n">
        <v>325869</v>
      </c>
      <c r="E116" s="45" t="n">
        <v>325357</v>
      </c>
      <c r="F116" s="45" t="n">
        <v>316418</v>
      </c>
      <c r="G116" s="45" t="n">
        <v>302739</v>
      </c>
      <c r="H116" s="45" t="n">
        <v>289881</v>
      </c>
      <c r="I116" s="45" t="n">
        <v>298812</v>
      </c>
      <c r="J116" s="45" t="n">
        <v>297079</v>
      </c>
      <c r="K116" s="45" t="n">
        <v>323002</v>
      </c>
      <c r="L116" s="45" t="n">
        <v>319179</v>
      </c>
      <c r="M116" s="45" t="n">
        <v>350330</v>
      </c>
      <c r="N116" s="129" t="n">
        <f aca="false">SUM(B116:M116)</f>
        <v>3778609</v>
      </c>
    </row>
    <row r="117" s="116" customFormat="true" ht="12" hidden="false" customHeight="false" outlineLevel="0" collapsed="false">
      <c r="A117" s="44" t="n">
        <v>1995</v>
      </c>
      <c r="B117" s="45" t="n">
        <v>334629</v>
      </c>
      <c r="C117" s="45" t="n">
        <v>312850</v>
      </c>
      <c r="D117" s="45" t="n">
        <v>335175</v>
      </c>
      <c r="E117" s="45" t="n">
        <v>338581</v>
      </c>
      <c r="F117" s="45" t="n">
        <v>332070</v>
      </c>
      <c r="G117" s="45" t="n">
        <v>315052</v>
      </c>
      <c r="H117" s="45" t="n">
        <v>298532</v>
      </c>
      <c r="I117" s="45" t="n">
        <v>303639</v>
      </c>
      <c r="J117" s="45" t="n">
        <v>308223</v>
      </c>
      <c r="K117" s="45" t="n">
        <v>336397</v>
      </c>
      <c r="L117" s="45" t="n">
        <v>328424</v>
      </c>
      <c r="M117" s="45" t="n">
        <v>365901</v>
      </c>
      <c r="N117" s="129" t="n">
        <f aca="false">SUM(B117:M117)</f>
        <v>3909473</v>
      </c>
    </row>
    <row r="118" s="116" customFormat="true" ht="12" hidden="false" customHeight="false" outlineLevel="0" collapsed="false">
      <c r="A118" s="44" t="n">
        <v>1996</v>
      </c>
      <c r="B118" s="45" t="n">
        <v>353592.142857143</v>
      </c>
      <c r="C118" s="45" t="n">
        <v>337484.428571429</v>
      </c>
      <c r="D118" s="45" t="n">
        <v>351255.285714286</v>
      </c>
      <c r="E118" s="45" t="n">
        <v>361104.142857143</v>
      </c>
      <c r="F118" s="45" t="n">
        <v>353441.428571429</v>
      </c>
      <c r="G118" s="45" t="n">
        <v>325224.142857143</v>
      </c>
      <c r="H118" s="45" t="n">
        <v>327520</v>
      </c>
      <c r="I118" s="45" t="n">
        <v>330811.857142857</v>
      </c>
      <c r="J118" s="45" t="n">
        <v>340054</v>
      </c>
      <c r="K118" s="45" t="n">
        <v>364666.571428571</v>
      </c>
      <c r="L118" s="45" t="n">
        <v>361365.428571429</v>
      </c>
      <c r="M118" s="45" t="n">
        <v>404661.571428571</v>
      </c>
      <c r="N118" s="129" t="n">
        <f aca="false">SUM(B118:M118)</f>
        <v>4211181</v>
      </c>
    </row>
    <row r="119" s="116" customFormat="true" ht="12" hidden="false" customHeight="false" outlineLevel="0" collapsed="false">
      <c r="A119" s="44" t="n">
        <v>1997</v>
      </c>
      <c r="B119" s="45" t="n">
        <v>379366</v>
      </c>
      <c r="C119" s="45" t="n">
        <v>368216</v>
      </c>
      <c r="D119" s="45" t="n">
        <v>389077</v>
      </c>
      <c r="E119" s="45" t="n">
        <v>377817</v>
      </c>
      <c r="F119" s="45" t="n">
        <v>374330</v>
      </c>
      <c r="G119" s="45" t="n">
        <v>358011</v>
      </c>
      <c r="H119" s="45" t="n">
        <v>344883</v>
      </c>
      <c r="I119" s="45" t="n">
        <v>361370</v>
      </c>
      <c r="J119" s="45" t="n">
        <v>346433</v>
      </c>
      <c r="K119" s="45" t="n">
        <v>380844</v>
      </c>
      <c r="L119" s="45" t="n">
        <v>401252</v>
      </c>
      <c r="M119" s="45" t="n">
        <v>411817</v>
      </c>
      <c r="N119" s="129" t="n">
        <f aca="false">SUM(B119:M119)</f>
        <v>4493416</v>
      </c>
    </row>
    <row r="120" s="116" customFormat="true" ht="12" hidden="false" customHeight="false" outlineLevel="0" collapsed="false">
      <c r="A120" s="44" t="n">
        <v>1998</v>
      </c>
      <c r="B120" s="45" t="n">
        <v>384870</v>
      </c>
      <c r="C120" s="45" t="n">
        <v>367096</v>
      </c>
      <c r="D120" s="45" t="n">
        <v>378052</v>
      </c>
      <c r="E120" s="45" t="n">
        <v>395635</v>
      </c>
      <c r="F120" s="45" t="n">
        <v>407373.07</v>
      </c>
      <c r="G120" s="45" t="n">
        <v>374292.72</v>
      </c>
      <c r="H120" s="45" t="n">
        <v>358922.34</v>
      </c>
      <c r="I120" s="45" t="n">
        <v>377781.54</v>
      </c>
      <c r="J120" s="45" t="n">
        <v>361074.73</v>
      </c>
      <c r="K120" s="45" t="n">
        <v>395740</v>
      </c>
      <c r="L120" s="45" t="n">
        <v>390984</v>
      </c>
      <c r="M120" s="45" t="n">
        <v>435753</v>
      </c>
      <c r="N120" s="129" t="n">
        <f aca="false">SUM(B120:M120)</f>
        <v>4627574.4</v>
      </c>
    </row>
    <row r="121" s="116" customFormat="true" ht="12" hidden="false" customHeight="false" outlineLevel="0" collapsed="false">
      <c r="A121" s="44" t="n">
        <v>1999</v>
      </c>
      <c r="B121" s="45" t="n">
        <v>421615</v>
      </c>
      <c r="C121" s="45" t="n">
        <v>414329</v>
      </c>
      <c r="D121" s="45" t="n">
        <v>416732</v>
      </c>
      <c r="E121" s="45" t="n">
        <v>436264</v>
      </c>
      <c r="F121" s="45" t="n">
        <v>420001</v>
      </c>
      <c r="G121" s="45" t="n">
        <v>398148</v>
      </c>
      <c r="H121" s="45" t="n">
        <v>389960</v>
      </c>
      <c r="I121" s="45" t="n">
        <v>394708</v>
      </c>
      <c r="J121" s="45" t="n">
        <v>389531</v>
      </c>
      <c r="K121" s="45" t="n">
        <v>445067</v>
      </c>
      <c r="L121" s="45" t="n">
        <v>416101</v>
      </c>
      <c r="M121" s="45" t="n">
        <v>456539</v>
      </c>
      <c r="N121" s="129" t="n">
        <f aca="false">SUM(B121:M121)</f>
        <v>4998995</v>
      </c>
    </row>
    <row r="122" s="116" customFormat="true" ht="12" hidden="false" customHeight="false" outlineLevel="0" collapsed="false">
      <c r="A122" s="44" t="n">
        <v>2000</v>
      </c>
      <c r="B122" s="45" t="n">
        <v>449584</v>
      </c>
      <c r="C122" s="45" t="n">
        <v>443154</v>
      </c>
      <c r="D122" s="45" t="n">
        <v>431447</v>
      </c>
      <c r="E122" s="45" t="n">
        <v>473436</v>
      </c>
      <c r="F122" s="45" t="n">
        <v>429621</v>
      </c>
      <c r="G122" s="45" t="n">
        <v>422174</v>
      </c>
      <c r="H122" s="45" t="n">
        <v>401480</v>
      </c>
      <c r="I122" s="45" t="n">
        <v>399659</v>
      </c>
      <c r="J122" s="45" t="n">
        <v>418438</v>
      </c>
      <c r="K122" s="45" t="n">
        <v>443576</v>
      </c>
      <c r="L122" s="45" t="n">
        <v>447221</v>
      </c>
      <c r="M122" s="45" t="n">
        <v>490377</v>
      </c>
      <c r="N122" s="129" t="n">
        <f aca="false">SUM(B122:M122)</f>
        <v>5250167</v>
      </c>
    </row>
    <row r="123" s="116" customFormat="true" ht="12" hidden="false" customHeight="false" outlineLevel="0" collapsed="false">
      <c r="A123" s="44" t="n">
        <v>2001</v>
      </c>
      <c r="B123" s="45" t="n">
        <v>479049</v>
      </c>
      <c r="C123" s="45" t="n">
        <v>450673</v>
      </c>
      <c r="D123" s="45" t="n">
        <v>489400</v>
      </c>
      <c r="E123" s="45" t="n">
        <v>491531</v>
      </c>
      <c r="F123" s="45" t="n">
        <v>454720</v>
      </c>
      <c r="G123" s="45" t="n">
        <v>437723</v>
      </c>
      <c r="H123" s="45" t="n">
        <v>433709</v>
      </c>
      <c r="I123" s="45" t="n">
        <v>444146</v>
      </c>
      <c r="J123" s="45" t="n">
        <v>450765</v>
      </c>
      <c r="K123" s="45" t="n">
        <v>457662</v>
      </c>
      <c r="L123" s="45" t="n">
        <v>460780</v>
      </c>
      <c r="M123" s="45" t="n">
        <v>483563</v>
      </c>
      <c r="N123" s="129" t="n">
        <f aca="false">SUM(B123:M123)</f>
        <v>5533721</v>
      </c>
    </row>
    <row r="124" s="116" customFormat="true" ht="12" hidden="false" customHeight="false" outlineLevel="0" collapsed="false">
      <c r="A124" s="44" t="n">
        <v>2002</v>
      </c>
      <c r="B124" s="45" t="n">
        <v>456188</v>
      </c>
      <c r="C124" s="45" t="n">
        <v>450603</v>
      </c>
      <c r="D124" s="45" t="n">
        <v>487845</v>
      </c>
      <c r="E124" s="45" t="n">
        <v>478678</v>
      </c>
      <c r="F124" s="45" t="n">
        <v>467501</v>
      </c>
      <c r="G124" s="45" t="n">
        <v>465941</v>
      </c>
      <c r="H124" s="45" t="n">
        <v>445956</v>
      </c>
      <c r="I124" s="45" t="n">
        <v>461497</v>
      </c>
      <c r="J124" s="45" t="n">
        <v>452807</v>
      </c>
      <c r="K124" s="45" t="n">
        <v>482795</v>
      </c>
      <c r="L124" s="45" t="n">
        <v>489955</v>
      </c>
      <c r="M124" s="45" t="n">
        <v>484479</v>
      </c>
      <c r="N124" s="129" t="n">
        <f aca="false">SUM(B124:M124)</f>
        <v>5624245</v>
      </c>
    </row>
    <row r="125" s="116" customFormat="true" ht="12" hidden="false" customHeight="false" outlineLevel="0" collapsed="false">
      <c r="A125" s="44" t="n">
        <v>2003</v>
      </c>
      <c r="B125" s="45" t="n">
        <v>456180.16</v>
      </c>
      <c r="C125" s="45" t="n">
        <v>469813.87</v>
      </c>
      <c r="D125" s="45" t="n">
        <v>513686.77</v>
      </c>
      <c r="E125" s="45" t="n">
        <v>501380.08</v>
      </c>
      <c r="F125" s="45" t="n">
        <v>486303.62</v>
      </c>
      <c r="G125" s="45" t="n">
        <v>469311.39</v>
      </c>
      <c r="H125" s="45" t="n">
        <v>449626.8</v>
      </c>
      <c r="I125" s="45" t="n">
        <v>462352.08</v>
      </c>
      <c r="J125" s="45" t="n">
        <v>454752.23</v>
      </c>
      <c r="K125" s="45" t="n">
        <v>503368.1</v>
      </c>
      <c r="L125" s="45" t="n">
        <v>507682.04</v>
      </c>
      <c r="M125" s="45" t="n">
        <v>499057.86</v>
      </c>
      <c r="N125" s="129" t="n">
        <f aca="false">SUM(B125:M125)</f>
        <v>5773515</v>
      </c>
    </row>
    <row r="126" s="116" customFormat="true" ht="12" hidden="false" customHeight="false" outlineLevel="0" collapsed="false">
      <c r="A126" s="44" t="n">
        <v>2004</v>
      </c>
      <c r="B126" s="45" t="n">
        <v>488660.635</v>
      </c>
      <c r="C126" s="45" t="n">
        <v>513711.365</v>
      </c>
      <c r="D126" s="45" t="n">
        <v>507299.415</v>
      </c>
      <c r="E126" s="45" t="n">
        <v>524743.258</v>
      </c>
      <c r="F126" s="45" t="n">
        <v>508202.215</v>
      </c>
      <c r="G126" s="45" t="n">
        <v>474715.386</v>
      </c>
      <c r="H126" s="45" t="n">
        <v>492159.811</v>
      </c>
      <c r="I126" s="45" t="n">
        <v>480769.915</v>
      </c>
      <c r="J126" s="45" t="n">
        <v>473945.086</v>
      </c>
      <c r="K126" s="45" t="n">
        <v>548527.16</v>
      </c>
      <c r="L126" s="45" t="n">
        <v>494934.754</v>
      </c>
      <c r="M126" s="45" t="n">
        <v>546746</v>
      </c>
      <c r="N126" s="129" t="n">
        <f aca="false">SUM(B126:M126)</f>
        <v>6054415</v>
      </c>
      <c r="P126" s="126"/>
    </row>
    <row r="127" s="116" customFormat="true" ht="12" hidden="false" customHeight="false" outlineLevel="0" collapsed="false">
      <c r="A127" s="44" t="n">
        <v>2005</v>
      </c>
      <c r="B127" s="45" t="n">
        <v>499163.464049619</v>
      </c>
      <c r="C127" s="45" t="n">
        <v>499883.581768971</v>
      </c>
      <c r="D127" s="45" t="n">
        <v>520319.175057561</v>
      </c>
      <c r="E127" s="45" t="n">
        <v>529814.616885346</v>
      </c>
      <c r="F127" s="45" t="n">
        <v>504516.162238503</v>
      </c>
      <c r="G127" s="45" t="n">
        <v>484295.259927389</v>
      </c>
      <c r="H127" s="45" t="n">
        <v>492580.832603155</v>
      </c>
      <c r="I127" s="45" t="n">
        <v>487981.649857886</v>
      </c>
      <c r="J127" s="45" t="n">
        <v>477697.711041861</v>
      </c>
      <c r="K127" s="45" t="n">
        <v>540434.203390818</v>
      </c>
      <c r="L127" s="45" t="n">
        <v>513498.87879629</v>
      </c>
      <c r="M127" s="45" t="n">
        <v>537652.464382601</v>
      </c>
      <c r="N127" s="129" t="n">
        <f aca="false">SUM(B127:M127)</f>
        <v>6087838</v>
      </c>
      <c r="P127" s="126"/>
    </row>
    <row r="128" s="116" customFormat="true" ht="12" hidden="false" customHeight="false" outlineLevel="0" collapsed="false">
      <c r="A128" s="44" t="n">
        <v>2006</v>
      </c>
      <c r="B128" s="45" t="n">
        <v>508151</v>
      </c>
      <c r="C128" s="45" t="n">
        <v>520959</v>
      </c>
      <c r="D128" s="45" t="n">
        <v>541606.448815733</v>
      </c>
      <c r="E128" s="45" t="n">
        <v>561197.742962552</v>
      </c>
      <c r="F128" s="45" t="n">
        <v>526777.63686482</v>
      </c>
      <c r="G128" s="45" t="n">
        <v>507534.341713539</v>
      </c>
      <c r="H128" s="45" t="n">
        <v>503657.282960226</v>
      </c>
      <c r="I128" s="45" t="n">
        <v>485006.856399011</v>
      </c>
      <c r="J128" s="45" t="n">
        <v>484945.105975858</v>
      </c>
      <c r="K128" s="45" t="n">
        <v>535994.584308262</v>
      </c>
      <c r="L128" s="45" t="n">
        <v>514839.46409875</v>
      </c>
      <c r="M128" s="45" t="n">
        <v>549009.53590125</v>
      </c>
      <c r="N128" s="129" t="n">
        <f aca="false">SUM(B128:M128)</f>
        <v>6239679</v>
      </c>
      <c r="P128" s="126"/>
    </row>
    <row r="129" s="116" customFormat="true" ht="12" hidden="false" customHeight="false" outlineLevel="0" collapsed="false">
      <c r="A129" s="44" t="n">
        <v>2007</v>
      </c>
      <c r="B129" s="45" t="n">
        <v>537241.965535487</v>
      </c>
      <c r="C129" s="45" t="n">
        <v>502857.869700672</v>
      </c>
      <c r="D129" s="45" t="n">
        <v>546745.033392156</v>
      </c>
      <c r="E129" s="45" t="n">
        <v>561130.809565044</v>
      </c>
      <c r="F129" s="45" t="n">
        <v>514790.162252677</v>
      </c>
      <c r="G129" s="45" t="n">
        <v>495060.314118769</v>
      </c>
      <c r="H129" s="45" t="n">
        <v>498120.845435196</v>
      </c>
      <c r="I129" s="45" t="n">
        <v>507237.586888802</v>
      </c>
      <c r="J129" s="45" t="n">
        <v>504555.172530579</v>
      </c>
      <c r="K129" s="45" t="n">
        <v>534354.888673347</v>
      </c>
      <c r="L129" s="45" t="n">
        <v>523935.009517302</v>
      </c>
      <c r="M129" s="45" t="n">
        <v>569888.34238997</v>
      </c>
      <c r="N129" s="129" t="n">
        <f aca="false">SUM(B129:M129)</f>
        <v>6295918</v>
      </c>
      <c r="P129" s="126"/>
    </row>
    <row r="130" s="116" customFormat="true" ht="12" hidden="false" customHeight="false" outlineLevel="0" collapsed="false">
      <c r="A130" s="44" t="n">
        <v>2008</v>
      </c>
      <c r="B130" s="45" t="n">
        <v>549594.544563305</v>
      </c>
      <c r="C130" s="45" t="n">
        <v>541669.060621513</v>
      </c>
      <c r="D130" s="45" t="n">
        <v>569382.409871133</v>
      </c>
      <c r="E130" s="45" t="n">
        <v>573256.167599012</v>
      </c>
      <c r="F130" s="45" t="n">
        <v>552017.818813522</v>
      </c>
      <c r="G130" s="45" t="n">
        <v>514110.660530653</v>
      </c>
      <c r="H130" s="45" t="n">
        <v>538024.629978159</v>
      </c>
      <c r="I130" s="45" t="n">
        <v>531219.196245814</v>
      </c>
      <c r="J130" s="45" t="n">
        <v>512806.51177689</v>
      </c>
      <c r="K130" s="45" t="n">
        <v>558801.076626198</v>
      </c>
      <c r="L130" s="45" t="n">
        <v>551465.589671507</v>
      </c>
      <c r="M130" s="45" t="n">
        <v>589337.333702295</v>
      </c>
      <c r="N130" s="129" t="n">
        <f aca="false">SUM(B130:M130)</f>
        <v>6581685</v>
      </c>
      <c r="P130" s="126"/>
    </row>
    <row r="131" s="116" customFormat="true" ht="12" hidden="false" customHeight="false" outlineLevel="0" collapsed="false">
      <c r="A131" s="44" t="n">
        <v>2009</v>
      </c>
      <c r="B131" s="45" t="n">
        <v>558362.875690905</v>
      </c>
      <c r="C131" s="45" t="n">
        <v>532346.141127012</v>
      </c>
      <c r="D131" s="45" t="n">
        <v>566201.983182083</v>
      </c>
      <c r="E131" s="45" t="n">
        <v>587009.471455585</v>
      </c>
      <c r="F131" s="45" t="n">
        <v>568924.52606847</v>
      </c>
      <c r="G131" s="45" t="n">
        <v>531979.002475945</v>
      </c>
      <c r="H131" s="45" t="n">
        <v>560710.278913889</v>
      </c>
      <c r="I131" s="45" t="n">
        <v>548480.515146141</v>
      </c>
      <c r="J131" s="45" t="n">
        <v>519928.981246703</v>
      </c>
      <c r="K131" s="45" t="n">
        <v>587619.487781388</v>
      </c>
      <c r="L131" s="45" t="n">
        <v>558265.721058314</v>
      </c>
      <c r="M131" s="45" t="n">
        <v>588722.015853565</v>
      </c>
      <c r="N131" s="129" t="n">
        <f aca="false">SUM(B131:M131)</f>
        <v>6708551</v>
      </c>
      <c r="P131" s="126"/>
    </row>
    <row r="132" s="116" customFormat="true" ht="12" hidden="false" customHeight="false" outlineLevel="0" collapsed="false">
      <c r="A132" s="44" t="n">
        <v>2010</v>
      </c>
      <c r="B132" s="45" t="n">
        <v>551806.986395543</v>
      </c>
      <c r="C132" s="45" t="n">
        <v>545026.961061386</v>
      </c>
      <c r="D132" s="45" t="n">
        <v>579102.108030132</v>
      </c>
      <c r="E132" s="45" t="n">
        <v>606255.707007695</v>
      </c>
      <c r="F132" s="45" t="n">
        <v>578429.296431713</v>
      </c>
      <c r="G132" s="45" t="n">
        <v>550942.762137945</v>
      </c>
      <c r="H132" s="45" t="n">
        <v>579834.153137096</v>
      </c>
      <c r="I132" s="45" t="n">
        <v>567596.025798491</v>
      </c>
      <c r="J132" s="45" t="n">
        <v>532444.919643418</v>
      </c>
      <c r="K132" s="45" t="n">
        <v>588136.910470861</v>
      </c>
      <c r="L132" s="45" t="n">
        <v>560997.169885722</v>
      </c>
      <c r="M132" s="45" t="n">
        <v>604244</v>
      </c>
      <c r="N132" s="129" t="n">
        <f aca="false">SUM(B132:M132)</f>
        <v>6844817</v>
      </c>
      <c r="P132" s="126"/>
    </row>
    <row r="133" s="116" customFormat="true" ht="12" hidden="false" customHeight="false" outlineLevel="0" collapsed="false">
      <c r="A133" s="44" t="n">
        <v>2011</v>
      </c>
      <c r="B133" s="45" t="n">
        <v>588565.02343953</v>
      </c>
      <c r="C133" s="45" t="n">
        <v>558638.390042175</v>
      </c>
      <c r="D133" s="45" t="n">
        <v>617752.976074526</v>
      </c>
      <c r="E133" s="45" t="n">
        <v>610884.936518101</v>
      </c>
      <c r="F133" s="45" t="n">
        <v>583268.673925669</v>
      </c>
      <c r="G133" s="45" t="n">
        <v>561400.137883974</v>
      </c>
      <c r="H133" s="45" t="n">
        <v>589914.516357712</v>
      </c>
      <c r="I133" s="45" t="n">
        <v>570640.447143593</v>
      </c>
      <c r="J133" s="45" t="n">
        <v>549060.774702907</v>
      </c>
      <c r="K133" s="45" t="n">
        <v>613456.756911421</v>
      </c>
      <c r="L133" s="45" t="n">
        <v>573663.709637343</v>
      </c>
      <c r="M133" s="45" t="n">
        <v>627249.65736305</v>
      </c>
      <c r="N133" s="129" t="n">
        <f aca="false">SUM(B133:M133)</f>
        <v>7044496</v>
      </c>
      <c r="P133" s="126"/>
    </row>
    <row r="134" s="116" customFormat="true" ht="12" hidden="false" customHeight="false" outlineLevel="0" collapsed="false">
      <c r="A134" s="44" t="n">
        <v>2012</v>
      </c>
      <c r="B134" s="45" t="n">
        <v>594262</v>
      </c>
      <c r="C134" s="45" t="n">
        <v>581655.017768436</v>
      </c>
      <c r="D134" s="45" t="n">
        <v>608418.54098332</v>
      </c>
      <c r="E134" s="45" t="n">
        <v>607165.733859761</v>
      </c>
      <c r="F134" s="45" t="n">
        <v>603533.698734</v>
      </c>
      <c r="G134" s="45" t="n">
        <v>577015.621221065</v>
      </c>
      <c r="H134" s="45" t="n">
        <v>602358.387433418</v>
      </c>
      <c r="I134" s="45" t="n">
        <v>582399.165361595</v>
      </c>
      <c r="J134" s="45" t="n">
        <v>566241.605366073</v>
      </c>
      <c r="K134" s="45" t="n">
        <v>614837.305683472</v>
      </c>
      <c r="L134" s="45" t="n">
        <v>598682.075335427</v>
      </c>
      <c r="M134" s="45" t="n">
        <v>615034.848253433</v>
      </c>
      <c r="N134" s="129" t="n">
        <f aca="false">SUM(B134:M134)</f>
        <v>7151604</v>
      </c>
      <c r="P134" s="126"/>
    </row>
    <row r="135" s="116" customFormat="true" ht="12" hidden="false" customHeight="false" outlineLevel="0" collapsed="false">
      <c r="A135" s="44" t="n">
        <v>2013</v>
      </c>
      <c r="B135" s="45" t="n">
        <v>590412.210800679</v>
      </c>
      <c r="C135" s="45" t="n">
        <v>555375.140810341</v>
      </c>
      <c r="D135" s="45" t="n">
        <v>639428.147698606</v>
      </c>
      <c r="E135" s="45" t="n">
        <v>614537.500690374</v>
      </c>
      <c r="F135" s="45" t="n">
        <v>616139.83091251</v>
      </c>
      <c r="G135" s="45" t="n">
        <v>586795.727220971</v>
      </c>
      <c r="H135" s="45" t="n">
        <v>616851.462719798</v>
      </c>
      <c r="I135" s="45" t="n">
        <v>598809.54979731</v>
      </c>
      <c r="J135" s="45" t="n">
        <v>565508.622997141</v>
      </c>
      <c r="K135" s="45" t="n">
        <v>630749.557394742</v>
      </c>
      <c r="L135" s="45" t="n">
        <v>616964.257607934</v>
      </c>
      <c r="M135" s="45" t="n">
        <v>637099.991349596</v>
      </c>
      <c r="N135" s="129" t="n">
        <f aca="false">SUM(B135:M135)</f>
        <v>7268672</v>
      </c>
      <c r="P135" s="126"/>
    </row>
    <row r="136" s="116" customFormat="true" ht="12" hidden="false" customHeight="false" outlineLevel="0" collapsed="false">
      <c r="A136" s="44" t="n">
        <v>2014</v>
      </c>
      <c r="B136" s="45" t="n">
        <v>623479.15864971</v>
      </c>
      <c r="C136" s="45" t="n">
        <v>600338.283252494</v>
      </c>
      <c r="D136" s="45" t="n">
        <v>677386.191113049</v>
      </c>
      <c r="E136" s="45" t="n">
        <v>637616.967631241</v>
      </c>
      <c r="F136" s="45" t="n">
        <v>650974.020949387</v>
      </c>
      <c r="G136" s="45" t="n">
        <v>613313.001297077</v>
      </c>
      <c r="H136" s="45" t="n">
        <v>636170.563428964</v>
      </c>
      <c r="I136" s="45" t="n">
        <v>626310.372746208</v>
      </c>
      <c r="J136" s="45" t="n">
        <v>595539.440931869</v>
      </c>
      <c r="K136" s="45" t="n">
        <v>653833.574371083</v>
      </c>
      <c r="L136" s="45" t="n">
        <v>614633.01029668</v>
      </c>
      <c r="M136" s="45" t="n">
        <v>651905.415332237</v>
      </c>
      <c r="N136" s="129" t="n">
        <f aca="false">SUM(B136:M136)</f>
        <v>7581500</v>
      </c>
      <c r="P136" s="126"/>
    </row>
    <row r="137" s="116" customFormat="true" ht="12" hidden="false" customHeight="false" outlineLevel="0" collapsed="false">
      <c r="A137" s="44" t="n">
        <v>2015</v>
      </c>
      <c r="B137" s="45" t="n">
        <v>638449.679009645</v>
      </c>
      <c r="C137" s="45" t="n">
        <v>623259.28098217</v>
      </c>
      <c r="D137" s="45" t="n">
        <v>658509.040008185</v>
      </c>
      <c r="E137" s="45" t="n">
        <v>657851.08604453</v>
      </c>
      <c r="F137" s="45" t="n">
        <v>663873.360361561</v>
      </c>
      <c r="G137" s="45" t="n">
        <v>614326.553593909</v>
      </c>
      <c r="H137" s="45" t="n">
        <v>661697.943243883</v>
      </c>
      <c r="I137" s="45" t="n">
        <v>652155.710993778</v>
      </c>
      <c r="J137" s="45" t="n">
        <v>612306.031884653</v>
      </c>
      <c r="K137" s="45" t="n">
        <v>678415.811708348</v>
      </c>
      <c r="L137" s="45" t="n">
        <v>634651.819176008</v>
      </c>
      <c r="M137" s="45" t="n">
        <v>685329.682993331</v>
      </c>
      <c r="N137" s="129" t="n">
        <f aca="false">SUM(B137:M137)</f>
        <v>7780826</v>
      </c>
    </row>
    <row r="138" s="116" customFormat="true" ht="12" hidden="false" customHeight="false" outlineLevel="0" collapsed="false">
      <c r="A138" s="44" t="n">
        <v>2016</v>
      </c>
      <c r="B138" s="45" t="n">
        <v>647245.595074859</v>
      </c>
      <c r="C138" s="45" t="n">
        <v>668399.426784219</v>
      </c>
      <c r="D138" s="45" t="n">
        <v>671057.374680589</v>
      </c>
      <c r="E138" s="45" t="n">
        <v>680733.914772156</v>
      </c>
      <c r="F138" s="45" t="n">
        <v>664709.688688178</v>
      </c>
      <c r="G138" s="45" t="n">
        <v>639254.678471007</v>
      </c>
      <c r="H138" s="45" t="n">
        <v>688842.716734997</v>
      </c>
      <c r="I138" s="45" t="n">
        <v>659190.241085364</v>
      </c>
      <c r="J138" s="45" t="n">
        <v>627700.646351593</v>
      </c>
      <c r="K138" s="45" t="n">
        <v>702134.448090493</v>
      </c>
      <c r="L138" s="45" t="n">
        <v>657523.698617533</v>
      </c>
      <c r="M138" s="45" t="n">
        <v>710736.570649013</v>
      </c>
      <c r="N138" s="129" t="n">
        <f aca="false">SUM(B138:M138)</f>
        <v>8017529</v>
      </c>
    </row>
    <row r="139" s="116" customFormat="true" ht="12" hidden="false" customHeight="false" outlineLevel="0" collapsed="false">
      <c r="A139" s="44" t="n">
        <v>2017</v>
      </c>
      <c r="B139" s="45" t="n">
        <v>675621</v>
      </c>
      <c r="C139" s="45" t="n">
        <v>657141</v>
      </c>
      <c r="D139" s="45" t="n">
        <v>679489.683875427</v>
      </c>
      <c r="E139" s="45" t="n">
        <v>706634.188246734</v>
      </c>
      <c r="F139" s="45" t="n">
        <v>678931.718318594</v>
      </c>
      <c r="G139" s="45" t="n">
        <v>644422.96372199</v>
      </c>
      <c r="H139" s="45" t="n">
        <v>689406.239406127</v>
      </c>
      <c r="I139" s="45" t="n">
        <v>677182.750710317</v>
      </c>
      <c r="J139" s="45" t="n">
        <v>641748.234470291</v>
      </c>
      <c r="K139" s="45" t="n">
        <v>694971.221250521</v>
      </c>
      <c r="L139" s="45" t="n">
        <v>693640.477188741</v>
      </c>
      <c r="M139" s="45" t="n">
        <v>727255.522811259</v>
      </c>
      <c r="N139" s="129" t="n">
        <f aca="false">SUM(B139:M139)</f>
        <v>8166445</v>
      </c>
    </row>
    <row r="140" s="116" customFormat="true" ht="12" hidden="false" customHeight="false" outlineLevel="0" collapsed="false">
      <c r="A140" s="44" t="n">
        <v>2018</v>
      </c>
      <c r="B140" s="45" t="n">
        <v>705216.336150724</v>
      </c>
      <c r="C140" s="45" t="n">
        <v>671116.199462457</v>
      </c>
      <c r="D140" s="45" t="n">
        <v>728836.031247496</v>
      </c>
      <c r="E140" s="45" t="n">
        <v>727131.979788238</v>
      </c>
      <c r="F140" s="45" t="n">
        <v>709620.440173252</v>
      </c>
      <c r="G140" s="45" t="n">
        <v>666812.726898996</v>
      </c>
      <c r="H140" s="45" t="n">
        <v>723532.286278837</v>
      </c>
      <c r="I140" s="45" t="n">
        <v>684420.800628676</v>
      </c>
      <c r="J140" s="45" t="n">
        <v>669692.663126603</v>
      </c>
      <c r="K140" s="45" t="n">
        <v>739106.517546359</v>
      </c>
      <c r="L140" s="45" t="n">
        <v>687275.462508532</v>
      </c>
      <c r="M140" s="45" t="n">
        <v>740618.556189831</v>
      </c>
      <c r="N140" s="129" t="n">
        <f aca="false">SUM(B140:M140)</f>
        <v>8453380</v>
      </c>
    </row>
    <row r="141" s="116" customFormat="true" ht="12" hidden="false" customHeight="false" outlineLevel="0" collapsed="false">
      <c r="A141" s="44" t="n">
        <v>2019</v>
      </c>
      <c r="B141" s="45" t="n">
        <v>716720.094002098</v>
      </c>
      <c r="C141" s="45" t="n">
        <v>690172.358372215</v>
      </c>
      <c r="D141" s="45" t="n">
        <v>746106.262450406</v>
      </c>
      <c r="E141" s="45" t="n">
        <v>739128.285175281</v>
      </c>
      <c r="F141" s="45" t="n">
        <v>692515.439891237</v>
      </c>
      <c r="G141" s="45" t="n">
        <v>690005.066017009</v>
      </c>
      <c r="H141" s="45" t="n">
        <v>731350.60915291</v>
      </c>
      <c r="I141" s="45" t="n">
        <v>700851.834893596</v>
      </c>
      <c r="J141" s="45" t="n">
        <v>659822.422624462</v>
      </c>
      <c r="K141" s="45" t="n">
        <v>747569.068365046</v>
      </c>
      <c r="L141" s="45" t="n">
        <v>706251.083999023</v>
      </c>
      <c r="M141" s="45" t="n">
        <v>751981.475056717</v>
      </c>
      <c r="N141" s="129" t="n">
        <f aca="false">SUM(B141:M141)</f>
        <v>8572474</v>
      </c>
    </row>
    <row r="142" s="116" customFormat="true" ht="12" hidden="false" customHeight="false" outlineLevel="0" collapsed="false">
      <c r="A142" s="44" t="n">
        <v>2020</v>
      </c>
      <c r="B142" s="45" t="n">
        <v>732833.304395158</v>
      </c>
      <c r="C142" s="45" t="n">
        <v>741675.13142875</v>
      </c>
      <c r="D142" s="45" t="n">
        <v>380199.564176092</v>
      </c>
      <c r="E142" s="45" t="n">
        <v>2</v>
      </c>
      <c r="F142" s="45" t="n">
        <v>19.7076538974445</v>
      </c>
      <c r="G142" s="45" t="n">
        <v>142683.292346103</v>
      </c>
      <c r="H142" s="45" t="n">
        <v>561570.080052179</v>
      </c>
      <c r="I142" s="45" t="n">
        <v>546963.107042698</v>
      </c>
      <c r="J142" s="45" t="n">
        <v>526139.280634632</v>
      </c>
      <c r="K142" s="45" t="n">
        <v>598066.532270491</v>
      </c>
      <c r="L142" s="45" t="n">
        <v>39.6518877713006</v>
      </c>
      <c r="M142" s="45" t="n">
        <v>64.3481122286994</v>
      </c>
      <c r="N142" s="129" t="n">
        <f aca="false">SUM(B142:M142)</f>
        <v>4230256</v>
      </c>
    </row>
    <row r="143" s="116" customFormat="true" ht="12" hidden="false" customHeight="false" outlineLevel="0" collapsed="false">
      <c r="A143" s="44" t="n">
        <v>2021</v>
      </c>
      <c r="B143" s="45" t="n">
        <v>93.8285704595584</v>
      </c>
      <c r="C143" s="45" t="n">
        <v>74</v>
      </c>
      <c r="D143" s="45" t="n">
        <v>105.925740026327</v>
      </c>
      <c r="E143" s="45" t="n">
        <v>9.96153392269537</v>
      </c>
      <c r="F143" s="45" t="n">
        <v>234324.589430595</v>
      </c>
      <c r="G143" s="45" t="n">
        <v>637017.14799634</v>
      </c>
      <c r="H143" s="45" t="n">
        <v>725722.93231903</v>
      </c>
      <c r="I143" s="45" t="n">
        <v>698291.614409626</v>
      </c>
      <c r="J143" s="45" t="n">
        <v>637249.036507708</v>
      </c>
      <c r="K143" s="45" t="n">
        <v>695301.450348268</v>
      </c>
      <c r="L143" s="45" t="n">
        <v>693142.513144024</v>
      </c>
      <c r="M143" s="45" t="n">
        <v>721705</v>
      </c>
      <c r="N143" s="129" t="n">
        <f aca="false">SUM(B143:M143)</f>
        <v>5043038</v>
      </c>
    </row>
    <row r="144" s="116" customFormat="true" ht="12" hidden="false" customHeight="false" outlineLevel="0" collapsed="false">
      <c r="A144" s="44" t="n">
        <v>2022</v>
      </c>
      <c r="B144" s="45" t="n">
        <v>679835.58982718</v>
      </c>
      <c r="C144" s="45" t="n">
        <v>691034.367345839</v>
      </c>
      <c r="D144" s="45" t="n">
        <v>715638.283330219</v>
      </c>
      <c r="E144" s="45" t="n">
        <v>718916.219727006</v>
      </c>
      <c r="F144" s="45" t="n">
        <v>708138.539769756</v>
      </c>
      <c r="G144" s="45" t="n">
        <v>658037.073613698</v>
      </c>
      <c r="H144" s="45" t="n">
        <v>724526.720646745</v>
      </c>
      <c r="I144" s="45" t="n">
        <v>695823.718543176</v>
      </c>
      <c r="J144" s="45" t="n">
        <v>664372.768385424</v>
      </c>
      <c r="K144" s="45" t="n">
        <v>737637.628233872</v>
      </c>
      <c r="L144" s="45" t="n">
        <v>687165.332028625</v>
      </c>
      <c r="M144" s="45" t="n">
        <v>722980.758548461</v>
      </c>
      <c r="N144" s="129" t="n">
        <f aca="false">SUM(B144:M144)</f>
        <v>8404107</v>
      </c>
    </row>
    <row r="145" s="116" customFormat="true" ht="12" hidden="false" customHeight="false" outlineLevel="0" collapsed="false">
      <c r="A145" s="44" t="n">
        <v>2023</v>
      </c>
      <c r="B145" s="45" t="n">
        <v>664462</v>
      </c>
      <c r="C145" s="45" t="n">
        <v>671155</v>
      </c>
      <c r="D145" s="45" t="n">
        <v>720751.595001324</v>
      </c>
      <c r="E145" s="45" t="n">
        <v>740518.648986188</v>
      </c>
      <c r="F145" s="45" t="n">
        <v>709137.125069374</v>
      </c>
      <c r="G145" s="45" t="n">
        <v>652806.521340329</v>
      </c>
      <c r="H145" s="45" t="n">
        <v>688838.164337878</v>
      </c>
      <c r="I145" s="45" t="n">
        <v>685263.762184964</v>
      </c>
      <c r="J145" s="45" t="n">
        <v>658752.667120101</v>
      </c>
      <c r="K145" s="45" t="n">
        <v>726711.515959842</v>
      </c>
      <c r="L145" s="45" t="n">
        <v>682449.555324225</v>
      </c>
      <c r="M145" s="45" t="n">
        <v>734310.444675775</v>
      </c>
      <c r="N145" s="129" t="n">
        <f aca="false">SUM(B145:M145)</f>
        <v>8335157</v>
      </c>
    </row>
    <row r="146" s="116" customFormat="true" ht="12" hidden="false" customHeight="false" outlineLevel="0" collapsed="false">
      <c r="A146" s="127"/>
      <c r="B146" s="128"/>
      <c r="C146" s="128"/>
      <c r="D146" s="128"/>
      <c r="E146" s="128"/>
      <c r="F146" s="128"/>
      <c r="G146" s="128"/>
      <c r="H146" s="128"/>
      <c r="I146" s="128"/>
      <c r="J146" s="128"/>
      <c r="K146" s="128"/>
      <c r="L146" s="128"/>
      <c r="M146" s="128"/>
      <c r="N146" s="128"/>
    </row>
    <row r="148" customFormat="false" ht="12" hidden="false" customHeight="false" outlineLevel="0" collapsed="false">
      <c r="H148" s="108"/>
      <c r="K148" s="108"/>
      <c r="L148" s="108"/>
      <c r="M148" s="108"/>
      <c r="N148" s="108"/>
    </row>
    <row r="149" s="108" customFormat="true" ht="12" hidden="false" customHeight="false" outlineLevel="0" collapsed="false">
      <c r="A149" s="106"/>
      <c r="B149" s="107"/>
      <c r="C149" s="107"/>
      <c r="D149" s="107"/>
      <c r="E149" s="107"/>
    </row>
    <row r="150" s="108" customFormat="true" ht="12" hidden="false" customHeight="false" outlineLevel="0" collapsed="false">
      <c r="A150" s="106"/>
      <c r="B150" s="107"/>
      <c r="C150" s="107"/>
      <c r="D150" s="107"/>
      <c r="E150" s="107"/>
    </row>
    <row r="151" s="108" customFormat="true" ht="12" hidden="false" customHeight="false" outlineLevel="0" collapsed="false">
      <c r="A151" s="106"/>
      <c r="B151" s="107"/>
      <c r="C151" s="107"/>
      <c r="D151" s="107"/>
      <c r="E151" s="107"/>
    </row>
    <row r="152" s="108" customFormat="true" ht="12" hidden="false" customHeight="false" outlineLevel="0" collapsed="false">
      <c r="A152" s="106"/>
      <c r="B152" s="107"/>
      <c r="C152" s="107"/>
      <c r="D152" s="107"/>
      <c r="E152" s="107"/>
    </row>
    <row r="153" s="108" customFormat="true" ht="12" hidden="false" customHeight="false" outlineLevel="0" collapsed="false">
      <c r="A153" s="106"/>
      <c r="B153" s="107"/>
      <c r="C153" s="107"/>
      <c r="D153" s="107"/>
      <c r="E153" s="107"/>
    </row>
    <row r="154" s="108" customFormat="true" ht="12" hidden="false" customHeight="false" outlineLevel="0" collapsed="false">
      <c r="A154" s="106"/>
      <c r="B154" s="107"/>
      <c r="C154" s="107"/>
      <c r="D154" s="107"/>
      <c r="E154" s="107"/>
    </row>
    <row r="155" s="108" customFormat="true" ht="12" hidden="false" customHeight="false" outlineLevel="0" collapsed="false">
      <c r="A155" s="106"/>
      <c r="B155" s="107"/>
      <c r="C155" s="107"/>
      <c r="D155" s="107"/>
      <c r="E155" s="107"/>
    </row>
    <row r="156" s="108" customFormat="true" ht="12" hidden="false" customHeight="false" outlineLevel="0" collapsed="false">
      <c r="A156" s="106"/>
      <c r="B156" s="107"/>
      <c r="C156" s="107"/>
      <c r="D156" s="107"/>
      <c r="E156" s="107"/>
    </row>
    <row r="157" s="108" customFormat="true" ht="12" hidden="false" customHeight="false" outlineLevel="0" collapsed="false">
      <c r="A157" s="106"/>
      <c r="B157" s="107"/>
      <c r="C157" s="107"/>
      <c r="D157" s="107"/>
      <c r="E157" s="107"/>
    </row>
    <row r="158" s="108" customFormat="true" ht="12" hidden="false" customHeight="false" outlineLevel="0" collapsed="false">
      <c r="A158" s="106"/>
      <c r="B158" s="107"/>
      <c r="C158" s="107"/>
      <c r="D158" s="107"/>
      <c r="E158" s="107"/>
    </row>
    <row r="159" s="108" customFormat="true" ht="12" hidden="false" customHeight="false" outlineLevel="0" collapsed="false">
      <c r="A159" s="106"/>
      <c r="B159" s="107"/>
      <c r="C159" s="107"/>
      <c r="D159" s="107"/>
      <c r="E159" s="107"/>
    </row>
    <row r="160" s="108" customFormat="true" ht="12" hidden="false" customHeight="false" outlineLevel="0" collapsed="false">
      <c r="A160" s="106"/>
      <c r="B160" s="107"/>
      <c r="C160" s="107"/>
      <c r="D160" s="107"/>
      <c r="E160" s="107"/>
    </row>
    <row r="161" customFormat="false" ht="12" hidden="false" customHeight="false" outlineLevel="0" collapsed="false">
      <c r="H161" s="108"/>
      <c r="J161" s="108"/>
      <c r="K161" s="108"/>
      <c r="L161" s="108"/>
      <c r="M161" s="108"/>
      <c r="N161" s="108"/>
    </row>
    <row r="162" customFormat="false" ht="12" hidden="false" customHeight="false" outlineLevel="0" collapsed="false">
      <c r="H162" s="108"/>
      <c r="J162" s="108"/>
      <c r="K162" s="108"/>
      <c r="L162" s="108"/>
      <c r="M162" s="108"/>
      <c r="N162" s="108"/>
    </row>
    <row r="163" customFormat="false" ht="12" hidden="false" customHeight="false" outlineLevel="0" collapsed="false">
      <c r="H163" s="108"/>
      <c r="J163" s="108"/>
      <c r="K163" s="108"/>
      <c r="L163" s="108"/>
      <c r="M163" s="108"/>
      <c r="N163" s="108"/>
    </row>
    <row r="164" customFormat="false" ht="12" hidden="false" customHeight="false" outlineLevel="0" collapsed="false">
      <c r="H164" s="108"/>
      <c r="J164" s="108"/>
      <c r="K164" s="108"/>
      <c r="L164" s="108"/>
      <c r="M164" s="108"/>
      <c r="N164" s="108"/>
    </row>
    <row r="165" customFormat="false" ht="12" hidden="false" customHeight="false" outlineLevel="0" collapsed="false">
      <c r="A165" s="107"/>
      <c r="N165" s="108"/>
    </row>
    <row r="166" customFormat="false" ht="12" hidden="false" customHeight="false" outlineLevel="0" collapsed="false">
      <c r="A166" s="107"/>
      <c r="N166" s="108"/>
    </row>
    <row r="167" customFormat="false" ht="12" hidden="false" customHeight="false" outlineLevel="0" collapsed="false">
      <c r="H167" s="108"/>
      <c r="J167" s="108"/>
      <c r="K167" s="108"/>
      <c r="L167" s="108"/>
      <c r="M167" s="108"/>
      <c r="N167" s="108"/>
    </row>
    <row r="168" customFormat="false" ht="12" hidden="false" customHeight="false" outlineLevel="0" collapsed="false">
      <c r="H168" s="108"/>
      <c r="J168" s="108"/>
      <c r="K168" s="108"/>
      <c r="L168" s="108"/>
      <c r="M168" s="108"/>
      <c r="N168" s="108"/>
    </row>
    <row r="169" customFormat="false" ht="12" hidden="false" customHeight="false" outlineLevel="0" collapsed="false">
      <c r="H169" s="108"/>
      <c r="J169" s="108"/>
      <c r="K169" s="108"/>
      <c r="L169" s="108"/>
      <c r="M169" s="108"/>
      <c r="N169" s="108"/>
    </row>
    <row r="170" customFormat="false" ht="12" hidden="false" customHeight="false" outlineLevel="0" collapsed="false">
      <c r="H170" s="108"/>
      <c r="J170" s="108"/>
      <c r="K170" s="108"/>
      <c r="L170" s="108"/>
      <c r="M170" s="108"/>
      <c r="N170" s="108"/>
    </row>
    <row r="171" customFormat="false" ht="12" hidden="false" customHeight="false" outlineLevel="0" collapsed="false">
      <c r="H171" s="108"/>
      <c r="J171" s="108"/>
      <c r="K171" s="108"/>
      <c r="L171" s="108"/>
      <c r="M171" s="108"/>
      <c r="N171" s="108"/>
    </row>
    <row r="172" customFormat="false" ht="12" hidden="false" customHeight="false" outlineLevel="0" collapsed="false">
      <c r="H172" s="108"/>
      <c r="J172" s="108"/>
      <c r="K172" s="108"/>
      <c r="L172" s="108"/>
      <c r="M172" s="108"/>
      <c r="N172" s="108"/>
    </row>
    <row r="173" s="108" customFormat="true" ht="12" hidden="false" customHeight="false" outlineLevel="0" collapsed="false">
      <c r="A173" s="106"/>
      <c r="B173" s="107"/>
      <c r="C173" s="107"/>
    </row>
    <row r="174" s="108" customFormat="true" ht="12" hidden="false" customHeight="false" outlineLevel="0" collapsed="false">
      <c r="A174" s="106"/>
      <c r="B174" s="107"/>
      <c r="C174" s="107"/>
    </row>
    <row r="175" s="108" customFormat="true" ht="12" hidden="false" customHeight="false" outlineLevel="0" collapsed="false">
      <c r="A175" s="106"/>
      <c r="B175" s="107"/>
      <c r="C175" s="107"/>
    </row>
    <row r="176" s="108" customFormat="true" ht="12" hidden="false" customHeight="false" outlineLevel="0" collapsed="false">
      <c r="A176" s="106"/>
      <c r="B176" s="107"/>
      <c r="C176" s="107"/>
    </row>
  </sheetData>
  <hyperlinks>
    <hyperlink ref="A2" location="Sommaire!A1" display="Retour au menu &quot;Fréquentation et films dans les salles de cinéma&quot;"/>
  </hyperlinks>
  <printOptions headings="false" gridLines="false" gridLinesSet="true" horizontalCentered="false" verticalCentered="false"/>
  <pageMargins left="0.590277777777778" right="0.590277777777778" top="0.590277777777778" bottom="0.59027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&amp;RFréquentation et films dans les salles de cinéma</oddFooter>
  </headerFooter>
  <rowBreaks count="2" manualBreakCount="2">
    <brk id="53" man="true" max="16383" min="0"/>
    <brk id="100" man="true" max="16383" min="0"/>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N18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7" topLeftCell="B8" activePane="bottomRight" state="frozen"/>
      <selection pane="topLeft" activeCell="A1" activeCellId="0" sqref="A1"/>
      <selection pane="topRight" activeCell="B1" activeCellId="0" sqref="B1"/>
      <selection pane="bottomLeft" activeCell="A8" activeCellId="0" sqref="A8"/>
      <selection pane="bottomRight" activeCell="B8" activeCellId="0" sqref="B8"/>
    </sheetView>
  </sheetViews>
  <sheetFormatPr defaultColWidth="11.43359375" defaultRowHeight="12" zeroHeight="false" outlineLevelRow="0" outlineLevelCol="0"/>
  <cols>
    <col collapsed="false" customWidth="true" hidden="false" outlineLevel="0" max="1" min="1" style="130" width="19.29"/>
    <col collapsed="false" customWidth="true" hidden="false" outlineLevel="0" max="3" min="2" style="130" width="5.43"/>
    <col collapsed="false" customWidth="true" hidden="false" outlineLevel="0" max="12" min="4" style="130" width="6.86"/>
    <col collapsed="false" customWidth="true" hidden="false" outlineLevel="0" max="19" min="13" style="131" width="6.86"/>
    <col collapsed="false" customWidth="true" hidden="false" outlineLevel="0" max="22" min="20" style="20" width="6.86"/>
    <col collapsed="false" customWidth="true" hidden="false" outlineLevel="0" max="28" min="23" style="46" width="6.86"/>
    <col collapsed="false" customWidth="true" hidden="false" outlineLevel="0" max="32" min="29" style="20" width="6.86"/>
    <col collapsed="false" customWidth="false" hidden="false" outlineLevel="0" max="262" min="33" style="20" width="11.43"/>
    <col collapsed="false" customWidth="true" hidden="false" outlineLevel="0" max="263" min="263" style="20" width="18.43"/>
    <col collapsed="false" customWidth="true" hidden="false" outlineLevel="0" max="265" min="264" style="20" width="6.43"/>
    <col collapsed="false" customWidth="true" hidden="false" outlineLevel="0" max="271" min="266" style="20" width="6.86"/>
    <col collapsed="false" customWidth="true" hidden="false" outlineLevel="0" max="273" min="272" style="20" width="7.86"/>
    <col collapsed="false" customWidth="true" hidden="false" outlineLevel="0" max="274" min="274" style="20" width="6.86"/>
    <col collapsed="false" customWidth="true" hidden="false" outlineLevel="0" max="281" min="275" style="20" width="7.86"/>
    <col collapsed="false" customWidth="true" hidden="false" outlineLevel="0" max="283" min="282" style="20" width="7.71"/>
    <col collapsed="false" customWidth="true" hidden="false" outlineLevel="0" max="284" min="284" style="20" width="6.86"/>
    <col collapsed="false" customWidth="false" hidden="false" outlineLevel="0" max="518" min="285" style="20" width="11.43"/>
    <col collapsed="false" customWidth="true" hidden="false" outlineLevel="0" max="519" min="519" style="20" width="18.43"/>
    <col collapsed="false" customWidth="true" hidden="false" outlineLevel="0" max="521" min="520" style="20" width="6.43"/>
    <col collapsed="false" customWidth="true" hidden="false" outlineLevel="0" max="527" min="522" style="20" width="6.86"/>
    <col collapsed="false" customWidth="true" hidden="false" outlineLevel="0" max="529" min="528" style="20" width="7.86"/>
    <col collapsed="false" customWidth="true" hidden="false" outlineLevel="0" max="530" min="530" style="20" width="6.86"/>
    <col collapsed="false" customWidth="true" hidden="false" outlineLevel="0" max="537" min="531" style="20" width="7.86"/>
    <col collapsed="false" customWidth="true" hidden="false" outlineLevel="0" max="539" min="538" style="20" width="7.71"/>
    <col collapsed="false" customWidth="true" hidden="false" outlineLevel="0" max="540" min="540" style="20" width="6.86"/>
    <col collapsed="false" customWidth="false" hidden="false" outlineLevel="0" max="774" min="541" style="20" width="11.43"/>
    <col collapsed="false" customWidth="true" hidden="false" outlineLevel="0" max="775" min="775" style="20" width="18.43"/>
    <col collapsed="false" customWidth="true" hidden="false" outlineLevel="0" max="777" min="776" style="20" width="6.43"/>
    <col collapsed="false" customWidth="true" hidden="false" outlineLevel="0" max="783" min="778" style="20" width="6.86"/>
    <col collapsed="false" customWidth="true" hidden="false" outlineLevel="0" max="785" min="784" style="20" width="7.86"/>
    <col collapsed="false" customWidth="true" hidden="false" outlineLevel="0" max="786" min="786" style="20" width="6.86"/>
    <col collapsed="false" customWidth="true" hidden="false" outlineLevel="0" max="793" min="787" style="20" width="7.86"/>
    <col collapsed="false" customWidth="true" hidden="false" outlineLevel="0" max="795" min="794" style="20" width="7.71"/>
    <col collapsed="false" customWidth="true" hidden="false" outlineLevel="0" max="796" min="796" style="20" width="6.86"/>
    <col collapsed="false" customWidth="false" hidden="false" outlineLevel="0" max="1030" min="797" style="20" width="11.43"/>
    <col collapsed="false" customWidth="true" hidden="false" outlineLevel="0" max="1031" min="1031" style="20" width="18.43"/>
    <col collapsed="false" customWidth="true" hidden="false" outlineLevel="0" max="1033" min="1032" style="20" width="6.43"/>
    <col collapsed="false" customWidth="true" hidden="false" outlineLevel="0" max="1039" min="1034" style="20" width="6.86"/>
    <col collapsed="false" customWidth="true" hidden="false" outlineLevel="0" max="1041" min="1040" style="20" width="7.86"/>
    <col collapsed="false" customWidth="true" hidden="false" outlineLevel="0" max="1042" min="1042" style="20" width="6.86"/>
    <col collapsed="false" customWidth="true" hidden="false" outlineLevel="0" max="1049" min="1043" style="20" width="7.86"/>
    <col collapsed="false" customWidth="true" hidden="false" outlineLevel="0" max="1051" min="1050" style="20" width="7.71"/>
    <col collapsed="false" customWidth="true" hidden="false" outlineLevel="0" max="1052" min="1052" style="20" width="6.86"/>
    <col collapsed="false" customWidth="false" hidden="false" outlineLevel="0" max="1286" min="1053" style="20" width="11.43"/>
    <col collapsed="false" customWidth="true" hidden="false" outlineLevel="0" max="1287" min="1287" style="20" width="18.43"/>
    <col collapsed="false" customWidth="true" hidden="false" outlineLevel="0" max="1289" min="1288" style="20" width="6.43"/>
    <col collapsed="false" customWidth="true" hidden="false" outlineLevel="0" max="1295" min="1290" style="20" width="6.86"/>
    <col collapsed="false" customWidth="true" hidden="false" outlineLevel="0" max="1297" min="1296" style="20" width="7.86"/>
    <col collapsed="false" customWidth="true" hidden="false" outlineLevel="0" max="1298" min="1298" style="20" width="6.86"/>
    <col collapsed="false" customWidth="true" hidden="false" outlineLevel="0" max="1305" min="1299" style="20" width="7.86"/>
    <col collapsed="false" customWidth="true" hidden="false" outlineLevel="0" max="1307" min="1306" style="20" width="7.71"/>
    <col collapsed="false" customWidth="true" hidden="false" outlineLevel="0" max="1308" min="1308" style="20" width="6.86"/>
    <col collapsed="false" customWidth="false" hidden="false" outlineLevel="0" max="1542" min="1309" style="20" width="11.43"/>
    <col collapsed="false" customWidth="true" hidden="false" outlineLevel="0" max="1543" min="1543" style="20" width="18.43"/>
    <col collapsed="false" customWidth="true" hidden="false" outlineLevel="0" max="1545" min="1544" style="20" width="6.43"/>
    <col collapsed="false" customWidth="true" hidden="false" outlineLevel="0" max="1551" min="1546" style="20" width="6.86"/>
    <col collapsed="false" customWidth="true" hidden="false" outlineLevel="0" max="1553" min="1552" style="20" width="7.86"/>
    <col collapsed="false" customWidth="true" hidden="false" outlineLevel="0" max="1554" min="1554" style="20" width="6.86"/>
    <col collapsed="false" customWidth="true" hidden="false" outlineLevel="0" max="1561" min="1555" style="20" width="7.86"/>
    <col collapsed="false" customWidth="true" hidden="false" outlineLevel="0" max="1563" min="1562" style="20" width="7.71"/>
    <col collapsed="false" customWidth="true" hidden="false" outlineLevel="0" max="1564" min="1564" style="20" width="6.86"/>
    <col collapsed="false" customWidth="false" hidden="false" outlineLevel="0" max="1798" min="1565" style="20" width="11.43"/>
    <col collapsed="false" customWidth="true" hidden="false" outlineLevel="0" max="1799" min="1799" style="20" width="18.43"/>
    <col collapsed="false" customWidth="true" hidden="false" outlineLevel="0" max="1801" min="1800" style="20" width="6.43"/>
    <col collapsed="false" customWidth="true" hidden="false" outlineLevel="0" max="1807" min="1802" style="20" width="6.86"/>
    <col collapsed="false" customWidth="true" hidden="false" outlineLevel="0" max="1809" min="1808" style="20" width="7.86"/>
    <col collapsed="false" customWidth="true" hidden="false" outlineLevel="0" max="1810" min="1810" style="20" width="6.86"/>
    <col collapsed="false" customWidth="true" hidden="false" outlineLevel="0" max="1817" min="1811" style="20" width="7.86"/>
    <col collapsed="false" customWidth="true" hidden="false" outlineLevel="0" max="1819" min="1818" style="20" width="7.71"/>
    <col collapsed="false" customWidth="true" hidden="false" outlineLevel="0" max="1820" min="1820" style="20" width="6.86"/>
    <col collapsed="false" customWidth="false" hidden="false" outlineLevel="0" max="2054" min="1821" style="20" width="11.43"/>
    <col collapsed="false" customWidth="true" hidden="false" outlineLevel="0" max="2055" min="2055" style="20" width="18.43"/>
    <col collapsed="false" customWidth="true" hidden="false" outlineLevel="0" max="2057" min="2056" style="20" width="6.43"/>
    <col collapsed="false" customWidth="true" hidden="false" outlineLevel="0" max="2063" min="2058" style="20" width="6.86"/>
    <col collapsed="false" customWidth="true" hidden="false" outlineLevel="0" max="2065" min="2064" style="20" width="7.86"/>
    <col collapsed="false" customWidth="true" hidden="false" outlineLevel="0" max="2066" min="2066" style="20" width="6.86"/>
    <col collapsed="false" customWidth="true" hidden="false" outlineLevel="0" max="2073" min="2067" style="20" width="7.86"/>
    <col collapsed="false" customWidth="true" hidden="false" outlineLevel="0" max="2075" min="2074" style="20" width="7.71"/>
    <col collapsed="false" customWidth="true" hidden="false" outlineLevel="0" max="2076" min="2076" style="20" width="6.86"/>
    <col collapsed="false" customWidth="false" hidden="false" outlineLevel="0" max="2310" min="2077" style="20" width="11.43"/>
    <col collapsed="false" customWidth="true" hidden="false" outlineLevel="0" max="2311" min="2311" style="20" width="18.43"/>
    <col collapsed="false" customWidth="true" hidden="false" outlineLevel="0" max="2313" min="2312" style="20" width="6.43"/>
    <col collapsed="false" customWidth="true" hidden="false" outlineLevel="0" max="2319" min="2314" style="20" width="6.86"/>
    <col collapsed="false" customWidth="true" hidden="false" outlineLevel="0" max="2321" min="2320" style="20" width="7.86"/>
    <col collapsed="false" customWidth="true" hidden="false" outlineLevel="0" max="2322" min="2322" style="20" width="6.86"/>
    <col collapsed="false" customWidth="true" hidden="false" outlineLevel="0" max="2329" min="2323" style="20" width="7.86"/>
    <col collapsed="false" customWidth="true" hidden="false" outlineLevel="0" max="2331" min="2330" style="20" width="7.71"/>
    <col collapsed="false" customWidth="true" hidden="false" outlineLevel="0" max="2332" min="2332" style="20" width="6.86"/>
    <col collapsed="false" customWidth="false" hidden="false" outlineLevel="0" max="2566" min="2333" style="20" width="11.43"/>
    <col collapsed="false" customWidth="true" hidden="false" outlineLevel="0" max="2567" min="2567" style="20" width="18.43"/>
    <col collapsed="false" customWidth="true" hidden="false" outlineLevel="0" max="2569" min="2568" style="20" width="6.43"/>
    <col collapsed="false" customWidth="true" hidden="false" outlineLevel="0" max="2575" min="2570" style="20" width="6.86"/>
    <col collapsed="false" customWidth="true" hidden="false" outlineLevel="0" max="2577" min="2576" style="20" width="7.86"/>
    <col collapsed="false" customWidth="true" hidden="false" outlineLevel="0" max="2578" min="2578" style="20" width="6.86"/>
    <col collapsed="false" customWidth="true" hidden="false" outlineLevel="0" max="2585" min="2579" style="20" width="7.86"/>
    <col collapsed="false" customWidth="true" hidden="false" outlineLevel="0" max="2587" min="2586" style="20" width="7.71"/>
    <col collapsed="false" customWidth="true" hidden="false" outlineLevel="0" max="2588" min="2588" style="20" width="6.86"/>
    <col collapsed="false" customWidth="false" hidden="false" outlineLevel="0" max="2822" min="2589" style="20" width="11.43"/>
    <col collapsed="false" customWidth="true" hidden="false" outlineLevel="0" max="2823" min="2823" style="20" width="18.43"/>
    <col collapsed="false" customWidth="true" hidden="false" outlineLevel="0" max="2825" min="2824" style="20" width="6.43"/>
    <col collapsed="false" customWidth="true" hidden="false" outlineLevel="0" max="2831" min="2826" style="20" width="6.86"/>
    <col collapsed="false" customWidth="true" hidden="false" outlineLevel="0" max="2833" min="2832" style="20" width="7.86"/>
    <col collapsed="false" customWidth="true" hidden="false" outlineLevel="0" max="2834" min="2834" style="20" width="6.86"/>
    <col collapsed="false" customWidth="true" hidden="false" outlineLevel="0" max="2841" min="2835" style="20" width="7.86"/>
    <col collapsed="false" customWidth="true" hidden="false" outlineLevel="0" max="2843" min="2842" style="20" width="7.71"/>
    <col collapsed="false" customWidth="true" hidden="false" outlineLevel="0" max="2844" min="2844" style="20" width="6.86"/>
    <col collapsed="false" customWidth="false" hidden="false" outlineLevel="0" max="3078" min="2845" style="20" width="11.43"/>
    <col collapsed="false" customWidth="true" hidden="false" outlineLevel="0" max="3079" min="3079" style="20" width="18.43"/>
    <col collapsed="false" customWidth="true" hidden="false" outlineLevel="0" max="3081" min="3080" style="20" width="6.43"/>
    <col collapsed="false" customWidth="true" hidden="false" outlineLevel="0" max="3087" min="3082" style="20" width="6.86"/>
    <col collapsed="false" customWidth="true" hidden="false" outlineLevel="0" max="3089" min="3088" style="20" width="7.86"/>
    <col collapsed="false" customWidth="true" hidden="false" outlineLevel="0" max="3090" min="3090" style="20" width="6.86"/>
    <col collapsed="false" customWidth="true" hidden="false" outlineLevel="0" max="3097" min="3091" style="20" width="7.86"/>
    <col collapsed="false" customWidth="true" hidden="false" outlineLevel="0" max="3099" min="3098" style="20" width="7.71"/>
    <col collapsed="false" customWidth="true" hidden="false" outlineLevel="0" max="3100" min="3100" style="20" width="6.86"/>
    <col collapsed="false" customWidth="false" hidden="false" outlineLevel="0" max="3334" min="3101" style="20" width="11.43"/>
    <col collapsed="false" customWidth="true" hidden="false" outlineLevel="0" max="3335" min="3335" style="20" width="18.43"/>
    <col collapsed="false" customWidth="true" hidden="false" outlineLevel="0" max="3337" min="3336" style="20" width="6.43"/>
    <col collapsed="false" customWidth="true" hidden="false" outlineLevel="0" max="3343" min="3338" style="20" width="6.86"/>
    <col collapsed="false" customWidth="true" hidden="false" outlineLevel="0" max="3345" min="3344" style="20" width="7.86"/>
    <col collapsed="false" customWidth="true" hidden="false" outlineLevel="0" max="3346" min="3346" style="20" width="6.86"/>
    <col collapsed="false" customWidth="true" hidden="false" outlineLevel="0" max="3353" min="3347" style="20" width="7.86"/>
    <col collapsed="false" customWidth="true" hidden="false" outlineLevel="0" max="3355" min="3354" style="20" width="7.71"/>
    <col collapsed="false" customWidth="true" hidden="false" outlineLevel="0" max="3356" min="3356" style="20" width="6.86"/>
    <col collapsed="false" customWidth="false" hidden="false" outlineLevel="0" max="3590" min="3357" style="20" width="11.43"/>
    <col collapsed="false" customWidth="true" hidden="false" outlineLevel="0" max="3591" min="3591" style="20" width="18.43"/>
    <col collapsed="false" customWidth="true" hidden="false" outlineLevel="0" max="3593" min="3592" style="20" width="6.43"/>
    <col collapsed="false" customWidth="true" hidden="false" outlineLevel="0" max="3599" min="3594" style="20" width="6.86"/>
    <col collapsed="false" customWidth="true" hidden="false" outlineLevel="0" max="3601" min="3600" style="20" width="7.86"/>
    <col collapsed="false" customWidth="true" hidden="false" outlineLevel="0" max="3602" min="3602" style="20" width="6.86"/>
    <col collapsed="false" customWidth="true" hidden="false" outlineLevel="0" max="3609" min="3603" style="20" width="7.86"/>
    <col collapsed="false" customWidth="true" hidden="false" outlineLevel="0" max="3611" min="3610" style="20" width="7.71"/>
    <col collapsed="false" customWidth="true" hidden="false" outlineLevel="0" max="3612" min="3612" style="20" width="6.86"/>
    <col collapsed="false" customWidth="false" hidden="false" outlineLevel="0" max="3846" min="3613" style="20" width="11.43"/>
    <col collapsed="false" customWidth="true" hidden="false" outlineLevel="0" max="3847" min="3847" style="20" width="18.43"/>
    <col collapsed="false" customWidth="true" hidden="false" outlineLevel="0" max="3849" min="3848" style="20" width="6.43"/>
    <col collapsed="false" customWidth="true" hidden="false" outlineLevel="0" max="3855" min="3850" style="20" width="6.86"/>
    <col collapsed="false" customWidth="true" hidden="false" outlineLevel="0" max="3857" min="3856" style="20" width="7.86"/>
    <col collapsed="false" customWidth="true" hidden="false" outlineLevel="0" max="3858" min="3858" style="20" width="6.86"/>
    <col collapsed="false" customWidth="true" hidden="false" outlineLevel="0" max="3865" min="3859" style="20" width="7.86"/>
    <col collapsed="false" customWidth="true" hidden="false" outlineLevel="0" max="3867" min="3866" style="20" width="7.71"/>
    <col collapsed="false" customWidth="true" hidden="false" outlineLevel="0" max="3868" min="3868" style="20" width="6.86"/>
    <col collapsed="false" customWidth="false" hidden="false" outlineLevel="0" max="4102" min="3869" style="20" width="11.43"/>
    <col collapsed="false" customWidth="true" hidden="false" outlineLevel="0" max="4103" min="4103" style="20" width="18.43"/>
    <col collapsed="false" customWidth="true" hidden="false" outlineLevel="0" max="4105" min="4104" style="20" width="6.43"/>
    <col collapsed="false" customWidth="true" hidden="false" outlineLevel="0" max="4111" min="4106" style="20" width="6.86"/>
    <col collapsed="false" customWidth="true" hidden="false" outlineLevel="0" max="4113" min="4112" style="20" width="7.86"/>
    <col collapsed="false" customWidth="true" hidden="false" outlineLevel="0" max="4114" min="4114" style="20" width="6.86"/>
    <col collapsed="false" customWidth="true" hidden="false" outlineLevel="0" max="4121" min="4115" style="20" width="7.86"/>
    <col collapsed="false" customWidth="true" hidden="false" outlineLevel="0" max="4123" min="4122" style="20" width="7.71"/>
    <col collapsed="false" customWidth="true" hidden="false" outlineLevel="0" max="4124" min="4124" style="20" width="6.86"/>
    <col collapsed="false" customWidth="false" hidden="false" outlineLevel="0" max="4358" min="4125" style="20" width="11.43"/>
    <col collapsed="false" customWidth="true" hidden="false" outlineLevel="0" max="4359" min="4359" style="20" width="18.43"/>
    <col collapsed="false" customWidth="true" hidden="false" outlineLevel="0" max="4361" min="4360" style="20" width="6.43"/>
    <col collapsed="false" customWidth="true" hidden="false" outlineLevel="0" max="4367" min="4362" style="20" width="6.86"/>
    <col collapsed="false" customWidth="true" hidden="false" outlineLevel="0" max="4369" min="4368" style="20" width="7.86"/>
    <col collapsed="false" customWidth="true" hidden="false" outlineLevel="0" max="4370" min="4370" style="20" width="6.86"/>
    <col collapsed="false" customWidth="true" hidden="false" outlineLevel="0" max="4377" min="4371" style="20" width="7.86"/>
    <col collapsed="false" customWidth="true" hidden="false" outlineLevel="0" max="4379" min="4378" style="20" width="7.71"/>
    <col collapsed="false" customWidth="true" hidden="false" outlineLevel="0" max="4380" min="4380" style="20" width="6.86"/>
    <col collapsed="false" customWidth="false" hidden="false" outlineLevel="0" max="4614" min="4381" style="20" width="11.43"/>
    <col collapsed="false" customWidth="true" hidden="false" outlineLevel="0" max="4615" min="4615" style="20" width="18.43"/>
    <col collapsed="false" customWidth="true" hidden="false" outlineLevel="0" max="4617" min="4616" style="20" width="6.43"/>
    <col collapsed="false" customWidth="true" hidden="false" outlineLevel="0" max="4623" min="4618" style="20" width="6.86"/>
    <col collapsed="false" customWidth="true" hidden="false" outlineLevel="0" max="4625" min="4624" style="20" width="7.86"/>
    <col collapsed="false" customWidth="true" hidden="false" outlineLevel="0" max="4626" min="4626" style="20" width="6.86"/>
    <col collapsed="false" customWidth="true" hidden="false" outlineLevel="0" max="4633" min="4627" style="20" width="7.86"/>
    <col collapsed="false" customWidth="true" hidden="false" outlineLevel="0" max="4635" min="4634" style="20" width="7.71"/>
    <col collapsed="false" customWidth="true" hidden="false" outlineLevel="0" max="4636" min="4636" style="20" width="6.86"/>
    <col collapsed="false" customWidth="false" hidden="false" outlineLevel="0" max="4870" min="4637" style="20" width="11.43"/>
    <col collapsed="false" customWidth="true" hidden="false" outlineLevel="0" max="4871" min="4871" style="20" width="18.43"/>
    <col collapsed="false" customWidth="true" hidden="false" outlineLevel="0" max="4873" min="4872" style="20" width="6.43"/>
    <col collapsed="false" customWidth="true" hidden="false" outlineLevel="0" max="4879" min="4874" style="20" width="6.86"/>
    <col collapsed="false" customWidth="true" hidden="false" outlineLevel="0" max="4881" min="4880" style="20" width="7.86"/>
    <col collapsed="false" customWidth="true" hidden="false" outlineLevel="0" max="4882" min="4882" style="20" width="6.86"/>
    <col collapsed="false" customWidth="true" hidden="false" outlineLevel="0" max="4889" min="4883" style="20" width="7.86"/>
    <col collapsed="false" customWidth="true" hidden="false" outlineLevel="0" max="4891" min="4890" style="20" width="7.71"/>
    <col collapsed="false" customWidth="true" hidden="false" outlineLevel="0" max="4892" min="4892" style="20" width="6.86"/>
    <col collapsed="false" customWidth="false" hidden="false" outlineLevel="0" max="5126" min="4893" style="20" width="11.43"/>
    <col collapsed="false" customWidth="true" hidden="false" outlineLevel="0" max="5127" min="5127" style="20" width="18.43"/>
    <col collapsed="false" customWidth="true" hidden="false" outlineLevel="0" max="5129" min="5128" style="20" width="6.43"/>
    <col collapsed="false" customWidth="true" hidden="false" outlineLevel="0" max="5135" min="5130" style="20" width="6.86"/>
    <col collapsed="false" customWidth="true" hidden="false" outlineLevel="0" max="5137" min="5136" style="20" width="7.86"/>
    <col collapsed="false" customWidth="true" hidden="false" outlineLevel="0" max="5138" min="5138" style="20" width="6.86"/>
    <col collapsed="false" customWidth="true" hidden="false" outlineLevel="0" max="5145" min="5139" style="20" width="7.86"/>
    <col collapsed="false" customWidth="true" hidden="false" outlineLevel="0" max="5147" min="5146" style="20" width="7.71"/>
    <col collapsed="false" customWidth="true" hidden="false" outlineLevel="0" max="5148" min="5148" style="20" width="6.86"/>
    <col collapsed="false" customWidth="false" hidden="false" outlineLevel="0" max="5382" min="5149" style="20" width="11.43"/>
    <col collapsed="false" customWidth="true" hidden="false" outlineLevel="0" max="5383" min="5383" style="20" width="18.43"/>
    <col collapsed="false" customWidth="true" hidden="false" outlineLevel="0" max="5385" min="5384" style="20" width="6.43"/>
    <col collapsed="false" customWidth="true" hidden="false" outlineLevel="0" max="5391" min="5386" style="20" width="6.86"/>
    <col collapsed="false" customWidth="true" hidden="false" outlineLevel="0" max="5393" min="5392" style="20" width="7.86"/>
    <col collapsed="false" customWidth="true" hidden="false" outlineLevel="0" max="5394" min="5394" style="20" width="6.86"/>
    <col collapsed="false" customWidth="true" hidden="false" outlineLevel="0" max="5401" min="5395" style="20" width="7.86"/>
    <col collapsed="false" customWidth="true" hidden="false" outlineLevel="0" max="5403" min="5402" style="20" width="7.71"/>
    <col collapsed="false" customWidth="true" hidden="false" outlineLevel="0" max="5404" min="5404" style="20" width="6.86"/>
    <col collapsed="false" customWidth="false" hidden="false" outlineLevel="0" max="5638" min="5405" style="20" width="11.43"/>
    <col collapsed="false" customWidth="true" hidden="false" outlineLevel="0" max="5639" min="5639" style="20" width="18.43"/>
    <col collapsed="false" customWidth="true" hidden="false" outlineLevel="0" max="5641" min="5640" style="20" width="6.43"/>
    <col collapsed="false" customWidth="true" hidden="false" outlineLevel="0" max="5647" min="5642" style="20" width="6.86"/>
    <col collapsed="false" customWidth="true" hidden="false" outlineLevel="0" max="5649" min="5648" style="20" width="7.86"/>
    <col collapsed="false" customWidth="true" hidden="false" outlineLevel="0" max="5650" min="5650" style="20" width="6.86"/>
    <col collapsed="false" customWidth="true" hidden="false" outlineLevel="0" max="5657" min="5651" style="20" width="7.86"/>
    <col collapsed="false" customWidth="true" hidden="false" outlineLevel="0" max="5659" min="5658" style="20" width="7.71"/>
    <col collapsed="false" customWidth="true" hidden="false" outlineLevel="0" max="5660" min="5660" style="20" width="6.86"/>
    <col collapsed="false" customWidth="false" hidden="false" outlineLevel="0" max="5894" min="5661" style="20" width="11.43"/>
    <col collapsed="false" customWidth="true" hidden="false" outlineLevel="0" max="5895" min="5895" style="20" width="18.43"/>
    <col collapsed="false" customWidth="true" hidden="false" outlineLevel="0" max="5897" min="5896" style="20" width="6.43"/>
    <col collapsed="false" customWidth="true" hidden="false" outlineLevel="0" max="5903" min="5898" style="20" width="6.86"/>
    <col collapsed="false" customWidth="true" hidden="false" outlineLevel="0" max="5905" min="5904" style="20" width="7.86"/>
    <col collapsed="false" customWidth="true" hidden="false" outlineLevel="0" max="5906" min="5906" style="20" width="6.86"/>
    <col collapsed="false" customWidth="true" hidden="false" outlineLevel="0" max="5913" min="5907" style="20" width="7.86"/>
    <col collapsed="false" customWidth="true" hidden="false" outlineLevel="0" max="5915" min="5914" style="20" width="7.71"/>
    <col collapsed="false" customWidth="true" hidden="false" outlineLevel="0" max="5916" min="5916" style="20" width="6.86"/>
    <col collapsed="false" customWidth="false" hidden="false" outlineLevel="0" max="6150" min="5917" style="20" width="11.43"/>
    <col collapsed="false" customWidth="true" hidden="false" outlineLevel="0" max="6151" min="6151" style="20" width="18.43"/>
    <col collapsed="false" customWidth="true" hidden="false" outlineLevel="0" max="6153" min="6152" style="20" width="6.43"/>
    <col collapsed="false" customWidth="true" hidden="false" outlineLevel="0" max="6159" min="6154" style="20" width="6.86"/>
    <col collapsed="false" customWidth="true" hidden="false" outlineLevel="0" max="6161" min="6160" style="20" width="7.86"/>
    <col collapsed="false" customWidth="true" hidden="false" outlineLevel="0" max="6162" min="6162" style="20" width="6.86"/>
    <col collapsed="false" customWidth="true" hidden="false" outlineLevel="0" max="6169" min="6163" style="20" width="7.86"/>
    <col collapsed="false" customWidth="true" hidden="false" outlineLevel="0" max="6171" min="6170" style="20" width="7.71"/>
    <col collapsed="false" customWidth="true" hidden="false" outlineLevel="0" max="6172" min="6172" style="20" width="6.86"/>
    <col collapsed="false" customWidth="false" hidden="false" outlineLevel="0" max="6406" min="6173" style="20" width="11.43"/>
    <col collapsed="false" customWidth="true" hidden="false" outlineLevel="0" max="6407" min="6407" style="20" width="18.43"/>
    <col collapsed="false" customWidth="true" hidden="false" outlineLevel="0" max="6409" min="6408" style="20" width="6.43"/>
    <col collapsed="false" customWidth="true" hidden="false" outlineLevel="0" max="6415" min="6410" style="20" width="6.86"/>
    <col collapsed="false" customWidth="true" hidden="false" outlineLevel="0" max="6417" min="6416" style="20" width="7.86"/>
    <col collapsed="false" customWidth="true" hidden="false" outlineLevel="0" max="6418" min="6418" style="20" width="6.86"/>
    <col collapsed="false" customWidth="true" hidden="false" outlineLevel="0" max="6425" min="6419" style="20" width="7.86"/>
    <col collapsed="false" customWidth="true" hidden="false" outlineLevel="0" max="6427" min="6426" style="20" width="7.71"/>
    <col collapsed="false" customWidth="true" hidden="false" outlineLevel="0" max="6428" min="6428" style="20" width="6.86"/>
    <col collapsed="false" customWidth="false" hidden="false" outlineLevel="0" max="6662" min="6429" style="20" width="11.43"/>
    <col collapsed="false" customWidth="true" hidden="false" outlineLevel="0" max="6663" min="6663" style="20" width="18.43"/>
    <col collapsed="false" customWidth="true" hidden="false" outlineLevel="0" max="6665" min="6664" style="20" width="6.43"/>
    <col collapsed="false" customWidth="true" hidden="false" outlineLevel="0" max="6671" min="6666" style="20" width="6.86"/>
    <col collapsed="false" customWidth="true" hidden="false" outlineLevel="0" max="6673" min="6672" style="20" width="7.86"/>
    <col collapsed="false" customWidth="true" hidden="false" outlineLevel="0" max="6674" min="6674" style="20" width="6.86"/>
    <col collapsed="false" customWidth="true" hidden="false" outlineLevel="0" max="6681" min="6675" style="20" width="7.86"/>
    <col collapsed="false" customWidth="true" hidden="false" outlineLevel="0" max="6683" min="6682" style="20" width="7.71"/>
    <col collapsed="false" customWidth="true" hidden="false" outlineLevel="0" max="6684" min="6684" style="20" width="6.86"/>
    <col collapsed="false" customWidth="false" hidden="false" outlineLevel="0" max="6918" min="6685" style="20" width="11.43"/>
    <col collapsed="false" customWidth="true" hidden="false" outlineLevel="0" max="6919" min="6919" style="20" width="18.43"/>
    <col collapsed="false" customWidth="true" hidden="false" outlineLevel="0" max="6921" min="6920" style="20" width="6.43"/>
    <col collapsed="false" customWidth="true" hidden="false" outlineLevel="0" max="6927" min="6922" style="20" width="6.86"/>
    <col collapsed="false" customWidth="true" hidden="false" outlineLevel="0" max="6929" min="6928" style="20" width="7.86"/>
    <col collapsed="false" customWidth="true" hidden="false" outlineLevel="0" max="6930" min="6930" style="20" width="6.86"/>
    <col collapsed="false" customWidth="true" hidden="false" outlineLevel="0" max="6937" min="6931" style="20" width="7.86"/>
    <col collapsed="false" customWidth="true" hidden="false" outlineLevel="0" max="6939" min="6938" style="20" width="7.71"/>
    <col collapsed="false" customWidth="true" hidden="false" outlineLevel="0" max="6940" min="6940" style="20" width="6.86"/>
    <col collapsed="false" customWidth="false" hidden="false" outlineLevel="0" max="7174" min="6941" style="20" width="11.43"/>
    <col collapsed="false" customWidth="true" hidden="false" outlineLevel="0" max="7175" min="7175" style="20" width="18.43"/>
    <col collapsed="false" customWidth="true" hidden="false" outlineLevel="0" max="7177" min="7176" style="20" width="6.43"/>
    <col collapsed="false" customWidth="true" hidden="false" outlineLevel="0" max="7183" min="7178" style="20" width="6.86"/>
    <col collapsed="false" customWidth="true" hidden="false" outlineLevel="0" max="7185" min="7184" style="20" width="7.86"/>
    <col collapsed="false" customWidth="true" hidden="false" outlineLevel="0" max="7186" min="7186" style="20" width="6.86"/>
    <col collapsed="false" customWidth="true" hidden="false" outlineLevel="0" max="7193" min="7187" style="20" width="7.86"/>
    <col collapsed="false" customWidth="true" hidden="false" outlineLevel="0" max="7195" min="7194" style="20" width="7.71"/>
    <col collapsed="false" customWidth="true" hidden="false" outlineLevel="0" max="7196" min="7196" style="20" width="6.86"/>
    <col collapsed="false" customWidth="false" hidden="false" outlineLevel="0" max="7430" min="7197" style="20" width="11.43"/>
    <col collapsed="false" customWidth="true" hidden="false" outlineLevel="0" max="7431" min="7431" style="20" width="18.43"/>
    <col collapsed="false" customWidth="true" hidden="false" outlineLevel="0" max="7433" min="7432" style="20" width="6.43"/>
    <col collapsed="false" customWidth="true" hidden="false" outlineLevel="0" max="7439" min="7434" style="20" width="6.86"/>
    <col collapsed="false" customWidth="true" hidden="false" outlineLevel="0" max="7441" min="7440" style="20" width="7.86"/>
    <col collapsed="false" customWidth="true" hidden="false" outlineLevel="0" max="7442" min="7442" style="20" width="6.86"/>
    <col collapsed="false" customWidth="true" hidden="false" outlineLevel="0" max="7449" min="7443" style="20" width="7.86"/>
    <col collapsed="false" customWidth="true" hidden="false" outlineLevel="0" max="7451" min="7450" style="20" width="7.71"/>
    <col collapsed="false" customWidth="true" hidden="false" outlineLevel="0" max="7452" min="7452" style="20" width="6.86"/>
    <col collapsed="false" customWidth="false" hidden="false" outlineLevel="0" max="7686" min="7453" style="20" width="11.43"/>
    <col collapsed="false" customWidth="true" hidden="false" outlineLevel="0" max="7687" min="7687" style="20" width="18.43"/>
    <col collapsed="false" customWidth="true" hidden="false" outlineLevel="0" max="7689" min="7688" style="20" width="6.43"/>
    <col collapsed="false" customWidth="true" hidden="false" outlineLevel="0" max="7695" min="7690" style="20" width="6.86"/>
    <col collapsed="false" customWidth="true" hidden="false" outlineLevel="0" max="7697" min="7696" style="20" width="7.86"/>
    <col collapsed="false" customWidth="true" hidden="false" outlineLevel="0" max="7698" min="7698" style="20" width="6.86"/>
    <col collapsed="false" customWidth="true" hidden="false" outlineLevel="0" max="7705" min="7699" style="20" width="7.86"/>
    <col collapsed="false" customWidth="true" hidden="false" outlineLevel="0" max="7707" min="7706" style="20" width="7.71"/>
    <col collapsed="false" customWidth="true" hidden="false" outlineLevel="0" max="7708" min="7708" style="20" width="6.86"/>
    <col collapsed="false" customWidth="false" hidden="false" outlineLevel="0" max="7942" min="7709" style="20" width="11.43"/>
    <col collapsed="false" customWidth="true" hidden="false" outlineLevel="0" max="7943" min="7943" style="20" width="18.43"/>
    <col collapsed="false" customWidth="true" hidden="false" outlineLevel="0" max="7945" min="7944" style="20" width="6.43"/>
    <col collapsed="false" customWidth="true" hidden="false" outlineLevel="0" max="7951" min="7946" style="20" width="6.86"/>
    <col collapsed="false" customWidth="true" hidden="false" outlineLevel="0" max="7953" min="7952" style="20" width="7.86"/>
    <col collapsed="false" customWidth="true" hidden="false" outlineLevel="0" max="7954" min="7954" style="20" width="6.86"/>
    <col collapsed="false" customWidth="true" hidden="false" outlineLevel="0" max="7961" min="7955" style="20" width="7.86"/>
    <col collapsed="false" customWidth="true" hidden="false" outlineLevel="0" max="7963" min="7962" style="20" width="7.71"/>
    <col collapsed="false" customWidth="true" hidden="false" outlineLevel="0" max="7964" min="7964" style="20" width="6.86"/>
    <col collapsed="false" customWidth="false" hidden="false" outlineLevel="0" max="8198" min="7965" style="20" width="11.43"/>
    <col collapsed="false" customWidth="true" hidden="false" outlineLevel="0" max="8199" min="8199" style="20" width="18.43"/>
    <col collapsed="false" customWidth="true" hidden="false" outlineLevel="0" max="8201" min="8200" style="20" width="6.43"/>
    <col collapsed="false" customWidth="true" hidden="false" outlineLevel="0" max="8207" min="8202" style="20" width="6.86"/>
    <col collapsed="false" customWidth="true" hidden="false" outlineLevel="0" max="8209" min="8208" style="20" width="7.86"/>
    <col collapsed="false" customWidth="true" hidden="false" outlineLevel="0" max="8210" min="8210" style="20" width="6.86"/>
    <col collapsed="false" customWidth="true" hidden="false" outlineLevel="0" max="8217" min="8211" style="20" width="7.86"/>
    <col collapsed="false" customWidth="true" hidden="false" outlineLevel="0" max="8219" min="8218" style="20" width="7.71"/>
    <col collapsed="false" customWidth="true" hidden="false" outlineLevel="0" max="8220" min="8220" style="20" width="6.86"/>
    <col collapsed="false" customWidth="false" hidden="false" outlineLevel="0" max="8454" min="8221" style="20" width="11.43"/>
    <col collapsed="false" customWidth="true" hidden="false" outlineLevel="0" max="8455" min="8455" style="20" width="18.43"/>
    <col collapsed="false" customWidth="true" hidden="false" outlineLevel="0" max="8457" min="8456" style="20" width="6.43"/>
    <col collapsed="false" customWidth="true" hidden="false" outlineLevel="0" max="8463" min="8458" style="20" width="6.86"/>
    <col collapsed="false" customWidth="true" hidden="false" outlineLevel="0" max="8465" min="8464" style="20" width="7.86"/>
    <col collapsed="false" customWidth="true" hidden="false" outlineLevel="0" max="8466" min="8466" style="20" width="6.86"/>
    <col collapsed="false" customWidth="true" hidden="false" outlineLevel="0" max="8473" min="8467" style="20" width="7.86"/>
    <col collapsed="false" customWidth="true" hidden="false" outlineLevel="0" max="8475" min="8474" style="20" width="7.71"/>
    <col collapsed="false" customWidth="true" hidden="false" outlineLevel="0" max="8476" min="8476" style="20" width="6.86"/>
    <col collapsed="false" customWidth="false" hidden="false" outlineLevel="0" max="8710" min="8477" style="20" width="11.43"/>
    <col collapsed="false" customWidth="true" hidden="false" outlineLevel="0" max="8711" min="8711" style="20" width="18.43"/>
    <col collapsed="false" customWidth="true" hidden="false" outlineLevel="0" max="8713" min="8712" style="20" width="6.43"/>
    <col collapsed="false" customWidth="true" hidden="false" outlineLevel="0" max="8719" min="8714" style="20" width="6.86"/>
    <col collapsed="false" customWidth="true" hidden="false" outlineLevel="0" max="8721" min="8720" style="20" width="7.86"/>
    <col collapsed="false" customWidth="true" hidden="false" outlineLevel="0" max="8722" min="8722" style="20" width="6.86"/>
    <col collapsed="false" customWidth="true" hidden="false" outlineLevel="0" max="8729" min="8723" style="20" width="7.86"/>
    <col collapsed="false" customWidth="true" hidden="false" outlineLevel="0" max="8731" min="8730" style="20" width="7.71"/>
    <col collapsed="false" customWidth="true" hidden="false" outlineLevel="0" max="8732" min="8732" style="20" width="6.86"/>
    <col collapsed="false" customWidth="false" hidden="false" outlineLevel="0" max="8966" min="8733" style="20" width="11.43"/>
    <col collapsed="false" customWidth="true" hidden="false" outlineLevel="0" max="8967" min="8967" style="20" width="18.43"/>
    <col collapsed="false" customWidth="true" hidden="false" outlineLevel="0" max="8969" min="8968" style="20" width="6.43"/>
    <col collapsed="false" customWidth="true" hidden="false" outlineLevel="0" max="8975" min="8970" style="20" width="6.86"/>
    <col collapsed="false" customWidth="true" hidden="false" outlineLevel="0" max="8977" min="8976" style="20" width="7.86"/>
    <col collapsed="false" customWidth="true" hidden="false" outlineLevel="0" max="8978" min="8978" style="20" width="6.86"/>
    <col collapsed="false" customWidth="true" hidden="false" outlineLevel="0" max="8985" min="8979" style="20" width="7.86"/>
    <col collapsed="false" customWidth="true" hidden="false" outlineLevel="0" max="8987" min="8986" style="20" width="7.71"/>
    <col collapsed="false" customWidth="true" hidden="false" outlineLevel="0" max="8988" min="8988" style="20" width="6.86"/>
    <col collapsed="false" customWidth="false" hidden="false" outlineLevel="0" max="9222" min="8989" style="20" width="11.43"/>
    <col collapsed="false" customWidth="true" hidden="false" outlineLevel="0" max="9223" min="9223" style="20" width="18.43"/>
    <col collapsed="false" customWidth="true" hidden="false" outlineLevel="0" max="9225" min="9224" style="20" width="6.43"/>
    <col collapsed="false" customWidth="true" hidden="false" outlineLevel="0" max="9231" min="9226" style="20" width="6.86"/>
    <col collapsed="false" customWidth="true" hidden="false" outlineLevel="0" max="9233" min="9232" style="20" width="7.86"/>
    <col collapsed="false" customWidth="true" hidden="false" outlineLevel="0" max="9234" min="9234" style="20" width="6.86"/>
    <col collapsed="false" customWidth="true" hidden="false" outlineLevel="0" max="9241" min="9235" style="20" width="7.86"/>
    <col collapsed="false" customWidth="true" hidden="false" outlineLevel="0" max="9243" min="9242" style="20" width="7.71"/>
    <col collapsed="false" customWidth="true" hidden="false" outlineLevel="0" max="9244" min="9244" style="20" width="6.86"/>
    <col collapsed="false" customWidth="false" hidden="false" outlineLevel="0" max="9478" min="9245" style="20" width="11.43"/>
    <col collapsed="false" customWidth="true" hidden="false" outlineLevel="0" max="9479" min="9479" style="20" width="18.43"/>
    <col collapsed="false" customWidth="true" hidden="false" outlineLevel="0" max="9481" min="9480" style="20" width="6.43"/>
    <col collapsed="false" customWidth="true" hidden="false" outlineLevel="0" max="9487" min="9482" style="20" width="6.86"/>
    <col collapsed="false" customWidth="true" hidden="false" outlineLevel="0" max="9489" min="9488" style="20" width="7.86"/>
    <col collapsed="false" customWidth="true" hidden="false" outlineLevel="0" max="9490" min="9490" style="20" width="6.86"/>
    <col collapsed="false" customWidth="true" hidden="false" outlineLevel="0" max="9497" min="9491" style="20" width="7.86"/>
    <col collapsed="false" customWidth="true" hidden="false" outlineLevel="0" max="9499" min="9498" style="20" width="7.71"/>
    <col collapsed="false" customWidth="true" hidden="false" outlineLevel="0" max="9500" min="9500" style="20" width="6.86"/>
    <col collapsed="false" customWidth="false" hidden="false" outlineLevel="0" max="9734" min="9501" style="20" width="11.43"/>
    <col collapsed="false" customWidth="true" hidden="false" outlineLevel="0" max="9735" min="9735" style="20" width="18.43"/>
    <col collapsed="false" customWidth="true" hidden="false" outlineLevel="0" max="9737" min="9736" style="20" width="6.43"/>
    <col collapsed="false" customWidth="true" hidden="false" outlineLevel="0" max="9743" min="9738" style="20" width="6.86"/>
    <col collapsed="false" customWidth="true" hidden="false" outlineLevel="0" max="9745" min="9744" style="20" width="7.86"/>
    <col collapsed="false" customWidth="true" hidden="false" outlineLevel="0" max="9746" min="9746" style="20" width="6.86"/>
    <col collapsed="false" customWidth="true" hidden="false" outlineLevel="0" max="9753" min="9747" style="20" width="7.86"/>
    <col collapsed="false" customWidth="true" hidden="false" outlineLevel="0" max="9755" min="9754" style="20" width="7.71"/>
    <col collapsed="false" customWidth="true" hidden="false" outlineLevel="0" max="9756" min="9756" style="20" width="6.86"/>
    <col collapsed="false" customWidth="false" hidden="false" outlineLevel="0" max="9990" min="9757" style="20" width="11.43"/>
    <col collapsed="false" customWidth="true" hidden="false" outlineLevel="0" max="9991" min="9991" style="20" width="18.43"/>
    <col collapsed="false" customWidth="true" hidden="false" outlineLevel="0" max="9993" min="9992" style="20" width="6.43"/>
    <col collapsed="false" customWidth="true" hidden="false" outlineLevel="0" max="9999" min="9994" style="20" width="6.86"/>
    <col collapsed="false" customWidth="true" hidden="false" outlineLevel="0" max="10001" min="10000" style="20" width="7.86"/>
    <col collapsed="false" customWidth="true" hidden="false" outlineLevel="0" max="10002" min="10002" style="20" width="6.86"/>
    <col collapsed="false" customWidth="true" hidden="false" outlineLevel="0" max="10009" min="10003" style="20" width="7.86"/>
    <col collapsed="false" customWidth="true" hidden="false" outlineLevel="0" max="10011" min="10010" style="20" width="7.71"/>
    <col collapsed="false" customWidth="true" hidden="false" outlineLevel="0" max="10012" min="10012" style="20" width="6.86"/>
    <col collapsed="false" customWidth="false" hidden="false" outlineLevel="0" max="10246" min="10013" style="20" width="11.43"/>
    <col collapsed="false" customWidth="true" hidden="false" outlineLevel="0" max="10247" min="10247" style="20" width="18.43"/>
    <col collapsed="false" customWidth="true" hidden="false" outlineLevel="0" max="10249" min="10248" style="20" width="6.43"/>
    <col collapsed="false" customWidth="true" hidden="false" outlineLevel="0" max="10255" min="10250" style="20" width="6.86"/>
    <col collapsed="false" customWidth="true" hidden="false" outlineLevel="0" max="10257" min="10256" style="20" width="7.86"/>
    <col collapsed="false" customWidth="true" hidden="false" outlineLevel="0" max="10258" min="10258" style="20" width="6.86"/>
    <col collapsed="false" customWidth="true" hidden="false" outlineLevel="0" max="10265" min="10259" style="20" width="7.86"/>
    <col collapsed="false" customWidth="true" hidden="false" outlineLevel="0" max="10267" min="10266" style="20" width="7.71"/>
    <col collapsed="false" customWidth="true" hidden="false" outlineLevel="0" max="10268" min="10268" style="20" width="6.86"/>
    <col collapsed="false" customWidth="false" hidden="false" outlineLevel="0" max="10502" min="10269" style="20" width="11.43"/>
    <col collapsed="false" customWidth="true" hidden="false" outlineLevel="0" max="10503" min="10503" style="20" width="18.43"/>
    <col collapsed="false" customWidth="true" hidden="false" outlineLevel="0" max="10505" min="10504" style="20" width="6.43"/>
    <col collapsed="false" customWidth="true" hidden="false" outlineLevel="0" max="10511" min="10506" style="20" width="6.86"/>
    <col collapsed="false" customWidth="true" hidden="false" outlineLevel="0" max="10513" min="10512" style="20" width="7.86"/>
    <col collapsed="false" customWidth="true" hidden="false" outlineLevel="0" max="10514" min="10514" style="20" width="6.86"/>
    <col collapsed="false" customWidth="true" hidden="false" outlineLevel="0" max="10521" min="10515" style="20" width="7.86"/>
    <col collapsed="false" customWidth="true" hidden="false" outlineLevel="0" max="10523" min="10522" style="20" width="7.71"/>
    <col collapsed="false" customWidth="true" hidden="false" outlineLevel="0" max="10524" min="10524" style="20" width="6.86"/>
    <col collapsed="false" customWidth="false" hidden="false" outlineLevel="0" max="10758" min="10525" style="20" width="11.43"/>
    <col collapsed="false" customWidth="true" hidden="false" outlineLevel="0" max="10759" min="10759" style="20" width="18.43"/>
    <col collapsed="false" customWidth="true" hidden="false" outlineLevel="0" max="10761" min="10760" style="20" width="6.43"/>
    <col collapsed="false" customWidth="true" hidden="false" outlineLevel="0" max="10767" min="10762" style="20" width="6.86"/>
    <col collapsed="false" customWidth="true" hidden="false" outlineLevel="0" max="10769" min="10768" style="20" width="7.86"/>
    <col collapsed="false" customWidth="true" hidden="false" outlineLevel="0" max="10770" min="10770" style="20" width="6.86"/>
    <col collapsed="false" customWidth="true" hidden="false" outlineLevel="0" max="10777" min="10771" style="20" width="7.86"/>
    <col collapsed="false" customWidth="true" hidden="false" outlineLevel="0" max="10779" min="10778" style="20" width="7.71"/>
    <col collapsed="false" customWidth="true" hidden="false" outlineLevel="0" max="10780" min="10780" style="20" width="6.86"/>
    <col collapsed="false" customWidth="false" hidden="false" outlineLevel="0" max="11014" min="10781" style="20" width="11.43"/>
    <col collapsed="false" customWidth="true" hidden="false" outlineLevel="0" max="11015" min="11015" style="20" width="18.43"/>
    <col collapsed="false" customWidth="true" hidden="false" outlineLevel="0" max="11017" min="11016" style="20" width="6.43"/>
    <col collapsed="false" customWidth="true" hidden="false" outlineLevel="0" max="11023" min="11018" style="20" width="6.86"/>
    <col collapsed="false" customWidth="true" hidden="false" outlineLevel="0" max="11025" min="11024" style="20" width="7.86"/>
    <col collapsed="false" customWidth="true" hidden="false" outlineLevel="0" max="11026" min="11026" style="20" width="6.86"/>
    <col collapsed="false" customWidth="true" hidden="false" outlineLevel="0" max="11033" min="11027" style="20" width="7.86"/>
    <col collapsed="false" customWidth="true" hidden="false" outlineLevel="0" max="11035" min="11034" style="20" width="7.71"/>
    <col collapsed="false" customWidth="true" hidden="false" outlineLevel="0" max="11036" min="11036" style="20" width="6.86"/>
    <col collapsed="false" customWidth="false" hidden="false" outlineLevel="0" max="11270" min="11037" style="20" width="11.43"/>
    <col collapsed="false" customWidth="true" hidden="false" outlineLevel="0" max="11271" min="11271" style="20" width="18.43"/>
    <col collapsed="false" customWidth="true" hidden="false" outlineLevel="0" max="11273" min="11272" style="20" width="6.43"/>
    <col collapsed="false" customWidth="true" hidden="false" outlineLevel="0" max="11279" min="11274" style="20" width="6.86"/>
    <col collapsed="false" customWidth="true" hidden="false" outlineLevel="0" max="11281" min="11280" style="20" width="7.86"/>
    <col collapsed="false" customWidth="true" hidden="false" outlineLevel="0" max="11282" min="11282" style="20" width="6.86"/>
    <col collapsed="false" customWidth="true" hidden="false" outlineLevel="0" max="11289" min="11283" style="20" width="7.86"/>
    <col collapsed="false" customWidth="true" hidden="false" outlineLevel="0" max="11291" min="11290" style="20" width="7.71"/>
    <col collapsed="false" customWidth="true" hidden="false" outlineLevel="0" max="11292" min="11292" style="20" width="6.86"/>
    <col collapsed="false" customWidth="false" hidden="false" outlineLevel="0" max="11526" min="11293" style="20" width="11.43"/>
    <col collapsed="false" customWidth="true" hidden="false" outlineLevel="0" max="11527" min="11527" style="20" width="18.43"/>
    <col collapsed="false" customWidth="true" hidden="false" outlineLevel="0" max="11529" min="11528" style="20" width="6.43"/>
    <col collapsed="false" customWidth="true" hidden="false" outlineLevel="0" max="11535" min="11530" style="20" width="6.86"/>
    <col collapsed="false" customWidth="true" hidden="false" outlineLevel="0" max="11537" min="11536" style="20" width="7.86"/>
    <col collapsed="false" customWidth="true" hidden="false" outlineLevel="0" max="11538" min="11538" style="20" width="6.86"/>
    <col collapsed="false" customWidth="true" hidden="false" outlineLevel="0" max="11545" min="11539" style="20" width="7.86"/>
    <col collapsed="false" customWidth="true" hidden="false" outlineLevel="0" max="11547" min="11546" style="20" width="7.71"/>
    <col collapsed="false" customWidth="true" hidden="false" outlineLevel="0" max="11548" min="11548" style="20" width="6.86"/>
    <col collapsed="false" customWidth="false" hidden="false" outlineLevel="0" max="11782" min="11549" style="20" width="11.43"/>
    <col collapsed="false" customWidth="true" hidden="false" outlineLevel="0" max="11783" min="11783" style="20" width="18.43"/>
    <col collapsed="false" customWidth="true" hidden="false" outlineLevel="0" max="11785" min="11784" style="20" width="6.43"/>
    <col collapsed="false" customWidth="true" hidden="false" outlineLevel="0" max="11791" min="11786" style="20" width="6.86"/>
    <col collapsed="false" customWidth="true" hidden="false" outlineLevel="0" max="11793" min="11792" style="20" width="7.86"/>
    <col collapsed="false" customWidth="true" hidden="false" outlineLevel="0" max="11794" min="11794" style="20" width="6.86"/>
    <col collapsed="false" customWidth="true" hidden="false" outlineLevel="0" max="11801" min="11795" style="20" width="7.86"/>
    <col collapsed="false" customWidth="true" hidden="false" outlineLevel="0" max="11803" min="11802" style="20" width="7.71"/>
    <col collapsed="false" customWidth="true" hidden="false" outlineLevel="0" max="11804" min="11804" style="20" width="6.86"/>
    <col collapsed="false" customWidth="false" hidden="false" outlineLevel="0" max="12038" min="11805" style="20" width="11.43"/>
    <col collapsed="false" customWidth="true" hidden="false" outlineLevel="0" max="12039" min="12039" style="20" width="18.43"/>
    <col collapsed="false" customWidth="true" hidden="false" outlineLevel="0" max="12041" min="12040" style="20" width="6.43"/>
    <col collapsed="false" customWidth="true" hidden="false" outlineLevel="0" max="12047" min="12042" style="20" width="6.86"/>
    <col collapsed="false" customWidth="true" hidden="false" outlineLevel="0" max="12049" min="12048" style="20" width="7.86"/>
    <col collapsed="false" customWidth="true" hidden="false" outlineLevel="0" max="12050" min="12050" style="20" width="6.86"/>
    <col collapsed="false" customWidth="true" hidden="false" outlineLevel="0" max="12057" min="12051" style="20" width="7.86"/>
    <col collapsed="false" customWidth="true" hidden="false" outlineLevel="0" max="12059" min="12058" style="20" width="7.71"/>
    <col collapsed="false" customWidth="true" hidden="false" outlineLevel="0" max="12060" min="12060" style="20" width="6.86"/>
    <col collapsed="false" customWidth="false" hidden="false" outlineLevel="0" max="12294" min="12061" style="20" width="11.43"/>
    <col collapsed="false" customWidth="true" hidden="false" outlineLevel="0" max="12295" min="12295" style="20" width="18.43"/>
    <col collapsed="false" customWidth="true" hidden="false" outlineLevel="0" max="12297" min="12296" style="20" width="6.43"/>
    <col collapsed="false" customWidth="true" hidden="false" outlineLevel="0" max="12303" min="12298" style="20" width="6.86"/>
    <col collapsed="false" customWidth="true" hidden="false" outlineLevel="0" max="12305" min="12304" style="20" width="7.86"/>
    <col collapsed="false" customWidth="true" hidden="false" outlineLevel="0" max="12306" min="12306" style="20" width="6.86"/>
    <col collapsed="false" customWidth="true" hidden="false" outlineLevel="0" max="12313" min="12307" style="20" width="7.86"/>
    <col collapsed="false" customWidth="true" hidden="false" outlineLevel="0" max="12315" min="12314" style="20" width="7.71"/>
    <col collapsed="false" customWidth="true" hidden="false" outlineLevel="0" max="12316" min="12316" style="20" width="6.86"/>
    <col collapsed="false" customWidth="false" hidden="false" outlineLevel="0" max="12550" min="12317" style="20" width="11.43"/>
    <col collapsed="false" customWidth="true" hidden="false" outlineLevel="0" max="12551" min="12551" style="20" width="18.43"/>
    <col collapsed="false" customWidth="true" hidden="false" outlineLevel="0" max="12553" min="12552" style="20" width="6.43"/>
    <col collapsed="false" customWidth="true" hidden="false" outlineLevel="0" max="12559" min="12554" style="20" width="6.86"/>
    <col collapsed="false" customWidth="true" hidden="false" outlineLevel="0" max="12561" min="12560" style="20" width="7.86"/>
    <col collapsed="false" customWidth="true" hidden="false" outlineLevel="0" max="12562" min="12562" style="20" width="6.86"/>
    <col collapsed="false" customWidth="true" hidden="false" outlineLevel="0" max="12569" min="12563" style="20" width="7.86"/>
    <col collapsed="false" customWidth="true" hidden="false" outlineLevel="0" max="12571" min="12570" style="20" width="7.71"/>
    <col collapsed="false" customWidth="true" hidden="false" outlineLevel="0" max="12572" min="12572" style="20" width="6.86"/>
    <col collapsed="false" customWidth="false" hidden="false" outlineLevel="0" max="12806" min="12573" style="20" width="11.43"/>
    <col collapsed="false" customWidth="true" hidden="false" outlineLevel="0" max="12807" min="12807" style="20" width="18.43"/>
    <col collapsed="false" customWidth="true" hidden="false" outlineLevel="0" max="12809" min="12808" style="20" width="6.43"/>
    <col collapsed="false" customWidth="true" hidden="false" outlineLevel="0" max="12815" min="12810" style="20" width="6.86"/>
    <col collapsed="false" customWidth="true" hidden="false" outlineLevel="0" max="12817" min="12816" style="20" width="7.86"/>
    <col collapsed="false" customWidth="true" hidden="false" outlineLevel="0" max="12818" min="12818" style="20" width="6.86"/>
    <col collapsed="false" customWidth="true" hidden="false" outlineLevel="0" max="12825" min="12819" style="20" width="7.86"/>
    <col collapsed="false" customWidth="true" hidden="false" outlineLevel="0" max="12827" min="12826" style="20" width="7.71"/>
    <col collapsed="false" customWidth="true" hidden="false" outlineLevel="0" max="12828" min="12828" style="20" width="6.86"/>
    <col collapsed="false" customWidth="false" hidden="false" outlineLevel="0" max="13062" min="12829" style="20" width="11.43"/>
    <col collapsed="false" customWidth="true" hidden="false" outlineLevel="0" max="13063" min="13063" style="20" width="18.43"/>
    <col collapsed="false" customWidth="true" hidden="false" outlineLevel="0" max="13065" min="13064" style="20" width="6.43"/>
    <col collapsed="false" customWidth="true" hidden="false" outlineLevel="0" max="13071" min="13066" style="20" width="6.86"/>
    <col collapsed="false" customWidth="true" hidden="false" outlineLevel="0" max="13073" min="13072" style="20" width="7.86"/>
    <col collapsed="false" customWidth="true" hidden="false" outlineLevel="0" max="13074" min="13074" style="20" width="6.86"/>
    <col collapsed="false" customWidth="true" hidden="false" outlineLevel="0" max="13081" min="13075" style="20" width="7.86"/>
    <col collapsed="false" customWidth="true" hidden="false" outlineLevel="0" max="13083" min="13082" style="20" width="7.71"/>
    <col collapsed="false" customWidth="true" hidden="false" outlineLevel="0" max="13084" min="13084" style="20" width="6.86"/>
    <col collapsed="false" customWidth="false" hidden="false" outlineLevel="0" max="13318" min="13085" style="20" width="11.43"/>
    <col collapsed="false" customWidth="true" hidden="false" outlineLevel="0" max="13319" min="13319" style="20" width="18.43"/>
    <col collapsed="false" customWidth="true" hidden="false" outlineLevel="0" max="13321" min="13320" style="20" width="6.43"/>
    <col collapsed="false" customWidth="true" hidden="false" outlineLevel="0" max="13327" min="13322" style="20" width="6.86"/>
    <col collapsed="false" customWidth="true" hidden="false" outlineLevel="0" max="13329" min="13328" style="20" width="7.86"/>
    <col collapsed="false" customWidth="true" hidden="false" outlineLevel="0" max="13330" min="13330" style="20" width="6.86"/>
    <col collapsed="false" customWidth="true" hidden="false" outlineLevel="0" max="13337" min="13331" style="20" width="7.86"/>
    <col collapsed="false" customWidth="true" hidden="false" outlineLevel="0" max="13339" min="13338" style="20" width="7.71"/>
    <col collapsed="false" customWidth="true" hidden="false" outlineLevel="0" max="13340" min="13340" style="20" width="6.86"/>
    <col collapsed="false" customWidth="false" hidden="false" outlineLevel="0" max="13574" min="13341" style="20" width="11.43"/>
    <col collapsed="false" customWidth="true" hidden="false" outlineLevel="0" max="13575" min="13575" style="20" width="18.43"/>
    <col collapsed="false" customWidth="true" hidden="false" outlineLevel="0" max="13577" min="13576" style="20" width="6.43"/>
    <col collapsed="false" customWidth="true" hidden="false" outlineLevel="0" max="13583" min="13578" style="20" width="6.86"/>
    <col collapsed="false" customWidth="true" hidden="false" outlineLevel="0" max="13585" min="13584" style="20" width="7.86"/>
    <col collapsed="false" customWidth="true" hidden="false" outlineLevel="0" max="13586" min="13586" style="20" width="6.86"/>
    <col collapsed="false" customWidth="true" hidden="false" outlineLevel="0" max="13593" min="13587" style="20" width="7.86"/>
    <col collapsed="false" customWidth="true" hidden="false" outlineLevel="0" max="13595" min="13594" style="20" width="7.71"/>
    <col collapsed="false" customWidth="true" hidden="false" outlineLevel="0" max="13596" min="13596" style="20" width="6.86"/>
    <col collapsed="false" customWidth="false" hidden="false" outlineLevel="0" max="13830" min="13597" style="20" width="11.43"/>
    <col collapsed="false" customWidth="true" hidden="false" outlineLevel="0" max="13831" min="13831" style="20" width="18.43"/>
    <col collapsed="false" customWidth="true" hidden="false" outlineLevel="0" max="13833" min="13832" style="20" width="6.43"/>
    <col collapsed="false" customWidth="true" hidden="false" outlineLevel="0" max="13839" min="13834" style="20" width="6.86"/>
    <col collapsed="false" customWidth="true" hidden="false" outlineLevel="0" max="13841" min="13840" style="20" width="7.86"/>
    <col collapsed="false" customWidth="true" hidden="false" outlineLevel="0" max="13842" min="13842" style="20" width="6.86"/>
    <col collapsed="false" customWidth="true" hidden="false" outlineLevel="0" max="13849" min="13843" style="20" width="7.86"/>
    <col collapsed="false" customWidth="true" hidden="false" outlineLevel="0" max="13851" min="13850" style="20" width="7.71"/>
    <col collapsed="false" customWidth="true" hidden="false" outlineLevel="0" max="13852" min="13852" style="20" width="6.86"/>
    <col collapsed="false" customWidth="false" hidden="false" outlineLevel="0" max="14086" min="13853" style="20" width="11.43"/>
    <col collapsed="false" customWidth="true" hidden="false" outlineLevel="0" max="14087" min="14087" style="20" width="18.43"/>
    <col collapsed="false" customWidth="true" hidden="false" outlineLevel="0" max="14089" min="14088" style="20" width="6.43"/>
    <col collapsed="false" customWidth="true" hidden="false" outlineLevel="0" max="14095" min="14090" style="20" width="6.86"/>
    <col collapsed="false" customWidth="true" hidden="false" outlineLevel="0" max="14097" min="14096" style="20" width="7.86"/>
    <col collapsed="false" customWidth="true" hidden="false" outlineLevel="0" max="14098" min="14098" style="20" width="6.86"/>
    <col collapsed="false" customWidth="true" hidden="false" outlineLevel="0" max="14105" min="14099" style="20" width="7.86"/>
    <col collapsed="false" customWidth="true" hidden="false" outlineLevel="0" max="14107" min="14106" style="20" width="7.71"/>
    <col collapsed="false" customWidth="true" hidden="false" outlineLevel="0" max="14108" min="14108" style="20" width="6.86"/>
    <col collapsed="false" customWidth="false" hidden="false" outlineLevel="0" max="14342" min="14109" style="20" width="11.43"/>
    <col collapsed="false" customWidth="true" hidden="false" outlineLevel="0" max="14343" min="14343" style="20" width="18.43"/>
    <col collapsed="false" customWidth="true" hidden="false" outlineLevel="0" max="14345" min="14344" style="20" width="6.43"/>
    <col collapsed="false" customWidth="true" hidden="false" outlineLevel="0" max="14351" min="14346" style="20" width="6.86"/>
    <col collapsed="false" customWidth="true" hidden="false" outlineLevel="0" max="14353" min="14352" style="20" width="7.86"/>
    <col collapsed="false" customWidth="true" hidden="false" outlineLevel="0" max="14354" min="14354" style="20" width="6.86"/>
    <col collapsed="false" customWidth="true" hidden="false" outlineLevel="0" max="14361" min="14355" style="20" width="7.86"/>
    <col collapsed="false" customWidth="true" hidden="false" outlineLevel="0" max="14363" min="14362" style="20" width="7.71"/>
    <col collapsed="false" customWidth="true" hidden="false" outlineLevel="0" max="14364" min="14364" style="20" width="6.86"/>
    <col collapsed="false" customWidth="false" hidden="false" outlineLevel="0" max="14598" min="14365" style="20" width="11.43"/>
    <col collapsed="false" customWidth="true" hidden="false" outlineLevel="0" max="14599" min="14599" style="20" width="18.43"/>
    <col collapsed="false" customWidth="true" hidden="false" outlineLevel="0" max="14601" min="14600" style="20" width="6.43"/>
    <col collapsed="false" customWidth="true" hidden="false" outlineLevel="0" max="14607" min="14602" style="20" width="6.86"/>
    <col collapsed="false" customWidth="true" hidden="false" outlineLevel="0" max="14609" min="14608" style="20" width="7.86"/>
    <col collapsed="false" customWidth="true" hidden="false" outlineLevel="0" max="14610" min="14610" style="20" width="6.86"/>
    <col collapsed="false" customWidth="true" hidden="false" outlineLevel="0" max="14617" min="14611" style="20" width="7.86"/>
    <col collapsed="false" customWidth="true" hidden="false" outlineLevel="0" max="14619" min="14618" style="20" width="7.71"/>
    <col collapsed="false" customWidth="true" hidden="false" outlineLevel="0" max="14620" min="14620" style="20" width="6.86"/>
    <col collapsed="false" customWidth="false" hidden="false" outlineLevel="0" max="14854" min="14621" style="20" width="11.43"/>
    <col collapsed="false" customWidth="true" hidden="false" outlineLevel="0" max="14855" min="14855" style="20" width="18.43"/>
    <col collapsed="false" customWidth="true" hidden="false" outlineLevel="0" max="14857" min="14856" style="20" width="6.43"/>
    <col collapsed="false" customWidth="true" hidden="false" outlineLevel="0" max="14863" min="14858" style="20" width="6.86"/>
    <col collapsed="false" customWidth="true" hidden="false" outlineLevel="0" max="14865" min="14864" style="20" width="7.86"/>
    <col collapsed="false" customWidth="true" hidden="false" outlineLevel="0" max="14866" min="14866" style="20" width="6.86"/>
    <col collapsed="false" customWidth="true" hidden="false" outlineLevel="0" max="14873" min="14867" style="20" width="7.86"/>
    <col collapsed="false" customWidth="true" hidden="false" outlineLevel="0" max="14875" min="14874" style="20" width="7.71"/>
    <col collapsed="false" customWidth="true" hidden="false" outlineLevel="0" max="14876" min="14876" style="20" width="6.86"/>
    <col collapsed="false" customWidth="false" hidden="false" outlineLevel="0" max="15110" min="14877" style="20" width="11.43"/>
    <col collapsed="false" customWidth="true" hidden="false" outlineLevel="0" max="15111" min="15111" style="20" width="18.43"/>
    <col collapsed="false" customWidth="true" hidden="false" outlineLevel="0" max="15113" min="15112" style="20" width="6.43"/>
    <col collapsed="false" customWidth="true" hidden="false" outlineLevel="0" max="15119" min="15114" style="20" width="6.86"/>
    <col collapsed="false" customWidth="true" hidden="false" outlineLevel="0" max="15121" min="15120" style="20" width="7.86"/>
    <col collapsed="false" customWidth="true" hidden="false" outlineLevel="0" max="15122" min="15122" style="20" width="6.86"/>
    <col collapsed="false" customWidth="true" hidden="false" outlineLevel="0" max="15129" min="15123" style="20" width="7.86"/>
    <col collapsed="false" customWidth="true" hidden="false" outlineLevel="0" max="15131" min="15130" style="20" width="7.71"/>
    <col collapsed="false" customWidth="true" hidden="false" outlineLevel="0" max="15132" min="15132" style="20" width="6.86"/>
    <col collapsed="false" customWidth="false" hidden="false" outlineLevel="0" max="15366" min="15133" style="20" width="11.43"/>
    <col collapsed="false" customWidth="true" hidden="false" outlineLevel="0" max="15367" min="15367" style="20" width="18.43"/>
    <col collapsed="false" customWidth="true" hidden="false" outlineLevel="0" max="15369" min="15368" style="20" width="6.43"/>
    <col collapsed="false" customWidth="true" hidden="false" outlineLevel="0" max="15375" min="15370" style="20" width="6.86"/>
    <col collapsed="false" customWidth="true" hidden="false" outlineLevel="0" max="15377" min="15376" style="20" width="7.86"/>
    <col collapsed="false" customWidth="true" hidden="false" outlineLevel="0" max="15378" min="15378" style="20" width="6.86"/>
    <col collapsed="false" customWidth="true" hidden="false" outlineLevel="0" max="15385" min="15379" style="20" width="7.86"/>
    <col collapsed="false" customWidth="true" hidden="false" outlineLevel="0" max="15387" min="15386" style="20" width="7.71"/>
    <col collapsed="false" customWidth="true" hidden="false" outlineLevel="0" max="15388" min="15388" style="20" width="6.86"/>
    <col collapsed="false" customWidth="false" hidden="false" outlineLevel="0" max="15622" min="15389" style="20" width="11.43"/>
    <col collapsed="false" customWidth="true" hidden="false" outlineLevel="0" max="15623" min="15623" style="20" width="18.43"/>
    <col collapsed="false" customWidth="true" hidden="false" outlineLevel="0" max="15625" min="15624" style="20" width="6.43"/>
    <col collapsed="false" customWidth="true" hidden="false" outlineLevel="0" max="15631" min="15626" style="20" width="6.86"/>
    <col collapsed="false" customWidth="true" hidden="false" outlineLevel="0" max="15633" min="15632" style="20" width="7.86"/>
    <col collapsed="false" customWidth="true" hidden="false" outlineLevel="0" max="15634" min="15634" style="20" width="6.86"/>
    <col collapsed="false" customWidth="true" hidden="false" outlineLevel="0" max="15641" min="15635" style="20" width="7.86"/>
    <col collapsed="false" customWidth="true" hidden="false" outlineLevel="0" max="15643" min="15642" style="20" width="7.71"/>
    <col collapsed="false" customWidth="true" hidden="false" outlineLevel="0" max="15644" min="15644" style="20" width="6.86"/>
    <col collapsed="false" customWidth="false" hidden="false" outlineLevel="0" max="15878" min="15645" style="20" width="11.43"/>
    <col collapsed="false" customWidth="true" hidden="false" outlineLevel="0" max="15879" min="15879" style="20" width="18.43"/>
    <col collapsed="false" customWidth="true" hidden="false" outlineLevel="0" max="15881" min="15880" style="20" width="6.43"/>
    <col collapsed="false" customWidth="true" hidden="false" outlineLevel="0" max="15887" min="15882" style="20" width="6.86"/>
    <col collapsed="false" customWidth="true" hidden="false" outlineLevel="0" max="15889" min="15888" style="20" width="7.86"/>
    <col collapsed="false" customWidth="true" hidden="false" outlineLevel="0" max="15890" min="15890" style="20" width="6.86"/>
    <col collapsed="false" customWidth="true" hidden="false" outlineLevel="0" max="15897" min="15891" style="20" width="7.86"/>
    <col collapsed="false" customWidth="true" hidden="false" outlineLevel="0" max="15899" min="15898" style="20" width="7.71"/>
    <col collapsed="false" customWidth="true" hidden="false" outlineLevel="0" max="15900" min="15900" style="20" width="6.86"/>
    <col collapsed="false" customWidth="false" hidden="false" outlineLevel="0" max="16134" min="15901" style="20" width="11.43"/>
    <col collapsed="false" customWidth="true" hidden="false" outlineLevel="0" max="16135" min="16135" style="20" width="18.43"/>
    <col collapsed="false" customWidth="true" hidden="false" outlineLevel="0" max="16137" min="16136" style="20" width="6.43"/>
    <col collapsed="false" customWidth="true" hidden="false" outlineLevel="0" max="16143" min="16138" style="20" width="6.86"/>
    <col collapsed="false" customWidth="true" hidden="false" outlineLevel="0" max="16145" min="16144" style="20" width="7.86"/>
    <col collapsed="false" customWidth="true" hidden="false" outlineLevel="0" max="16146" min="16146" style="20" width="6.86"/>
    <col collapsed="false" customWidth="true" hidden="false" outlineLevel="0" max="16153" min="16147" style="20" width="7.86"/>
    <col collapsed="false" customWidth="true" hidden="false" outlineLevel="0" max="16155" min="16154" style="20" width="7.71"/>
    <col collapsed="false" customWidth="true" hidden="false" outlineLevel="0" max="16156" min="16156" style="20" width="6.86"/>
    <col collapsed="false" customWidth="false" hidden="false" outlineLevel="0" max="16384" min="16157" style="20" width="11.43"/>
  </cols>
  <sheetData>
    <row r="1" s="21" customFormat="true" ht="12.75" hidden="false" customHeight="false" outlineLevel="0" collapsed="false">
      <c r="B1" s="22"/>
      <c r="C1" s="22"/>
      <c r="D1" s="22"/>
      <c r="E1" s="22"/>
      <c r="F1" s="22"/>
      <c r="G1" s="22"/>
      <c r="H1" s="22"/>
      <c r="I1" s="22"/>
      <c r="J1" s="22"/>
      <c r="K1" s="22"/>
      <c r="L1" s="22"/>
      <c r="M1" s="22"/>
      <c r="N1" s="22"/>
      <c r="O1" s="22"/>
      <c r="W1" s="132"/>
      <c r="X1" s="132"/>
      <c r="Y1" s="132"/>
      <c r="Z1" s="132"/>
      <c r="AA1" s="132"/>
      <c r="AB1" s="132"/>
      <c r="AC1" s="132"/>
      <c r="AD1" s="132"/>
      <c r="AE1" s="132"/>
      <c r="AF1" s="132"/>
    </row>
    <row r="2" s="24" customFormat="true" ht="12.75" hidden="false" customHeight="false" outlineLevel="0" collapsed="false">
      <c r="A2" s="14" t="s">
        <v>26</v>
      </c>
      <c r="B2" s="23"/>
      <c r="C2" s="23"/>
      <c r="D2" s="23"/>
      <c r="E2" s="23"/>
      <c r="F2" s="23"/>
      <c r="G2" s="23"/>
      <c r="H2" s="23"/>
      <c r="I2" s="23"/>
      <c r="J2" s="23"/>
      <c r="K2" s="23"/>
      <c r="L2" s="23"/>
      <c r="M2" s="23"/>
      <c r="N2" s="23"/>
      <c r="O2" s="23"/>
      <c r="W2" s="133"/>
      <c r="X2" s="133"/>
      <c r="Y2" s="133"/>
      <c r="Z2" s="133"/>
      <c r="AA2" s="133"/>
      <c r="AB2" s="133"/>
      <c r="AC2" s="133"/>
      <c r="AD2" s="133"/>
      <c r="AE2" s="133"/>
      <c r="AF2" s="133"/>
    </row>
    <row r="3" s="21" customFormat="true" ht="12.75" hidden="false" customHeight="false" outlineLevel="0" collapsed="false">
      <c r="B3" s="22"/>
      <c r="C3" s="22"/>
      <c r="D3" s="22"/>
      <c r="E3" s="22"/>
      <c r="F3" s="22"/>
      <c r="G3" s="22"/>
      <c r="H3" s="22"/>
      <c r="I3" s="22"/>
      <c r="J3" s="22"/>
      <c r="K3" s="22"/>
      <c r="L3" s="22"/>
      <c r="M3" s="22"/>
      <c r="N3" s="22"/>
      <c r="O3" s="22"/>
      <c r="W3" s="132"/>
      <c r="X3" s="132"/>
      <c r="Y3" s="132"/>
      <c r="Z3" s="132"/>
      <c r="AA3" s="132"/>
      <c r="AB3" s="132"/>
      <c r="AC3" s="132"/>
      <c r="AD3" s="132"/>
      <c r="AE3" s="132"/>
      <c r="AF3" s="132"/>
    </row>
    <row r="4" s="21" customFormat="true" ht="12.75" hidden="false" customHeight="false" outlineLevel="0" collapsed="false">
      <c r="B4" s="22"/>
      <c r="C4" s="22"/>
      <c r="D4" s="22"/>
      <c r="E4" s="22"/>
      <c r="F4" s="22"/>
      <c r="G4" s="22"/>
      <c r="H4" s="22"/>
      <c r="I4" s="22"/>
      <c r="J4" s="22"/>
      <c r="K4" s="22"/>
      <c r="L4" s="22"/>
      <c r="M4" s="22"/>
      <c r="N4" s="22"/>
      <c r="O4" s="22"/>
      <c r="W4" s="132"/>
      <c r="X4" s="132"/>
      <c r="Y4" s="132"/>
      <c r="Z4" s="132"/>
      <c r="AA4" s="132"/>
      <c r="AB4" s="132"/>
      <c r="AC4" s="132"/>
      <c r="AD4" s="132"/>
      <c r="AE4" s="132"/>
      <c r="AF4" s="132"/>
    </row>
    <row r="5" s="26" customFormat="true" ht="12.75" hidden="false" customHeight="false" outlineLevel="0" collapsed="false">
      <c r="A5" s="58" t="s">
        <v>67</v>
      </c>
      <c r="B5" s="58"/>
      <c r="C5" s="134"/>
      <c r="D5" s="134"/>
      <c r="E5" s="134"/>
      <c r="F5" s="134"/>
      <c r="G5" s="134"/>
      <c r="H5" s="134"/>
      <c r="I5" s="134"/>
      <c r="J5" s="134"/>
      <c r="K5" s="134"/>
      <c r="L5" s="134"/>
      <c r="M5" s="135"/>
      <c r="N5" s="135"/>
      <c r="O5" s="135"/>
      <c r="P5" s="135"/>
      <c r="Q5" s="135"/>
      <c r="R5" s="135"/>
      <c r="S5" s="135"/>
      <c r="W5" s="136"/>
      <c r="X5" s="136"/>
      <c r="Y5" s="136"/>
      <c r="Z5" s="136"/>
      <c r="AA5" s="136"/>
      <c r="AB5" s="136"/>
      <c r="AC5" s="136"/>
      <c r="AD5" s="136"/>
      <c r="AE5" s="136"/>
      <c r="AF5" s="136"/>
    </row>
    <row r="6" customFormat="false" ht="3" hidden="false" customHeight="true" outlineLevel="0" collapsed="false">
      <c r="AC6" s="46"/>
      <c r="AD6" s="46"/>
      <c r="AE6" s="46"/>
      <c r="AF6" s="46"/>
    </row>
    <row r="7" customFormat="false" ht="12" hidden="false" customHeight="false" outlineLevel="0" collapsed="false">
      <c r="A7" s="80" t="s">
        <v>30</v>
      </c>
      <c r="B7" s="80" t="n">
        <v>1993</v>
      </c>
      <c r="C7" s="80" t="n">
        <v>1994</v>
      </c>
      <c r="D7" s="80" t="n">
        <v>1995</v>
      </c>
      <c r="E7" s="80" t="n">
        <v>1996</v>
      </c>
      <c r="F7" s="80" t="n">
        <v>1997</v>
      </c>
      <c r="G7" s="80" t="n">
        <v>1998</v>
      </c>
      <c r="H7" s="80" t="n">
        <v>1999</v>
      </c>
      <c r="I7" s="80" t="n">
        <v>2000</v>
      </c>
      <c r="J7" s="80" t="n">
        <v>2001</v>
      </c>
      <c r="K7" s="80" t="n">
        <v>2002</v>
      </c>
      <c r="L7" s="80" t="n">
        <v>2003</v>
      </c>
      <c r="M7" s="80" t="n">
        <v>2004</v>
      </c>
      <c r="N7" s="80" t="n">
        <v>2005</v>
      </c>
      <c r="O7" s="80" t="n">
        <v>2006</v>
      </c>
      <c r="P7" s="80" t="n">
        <v>2007</v>
      </c>
      <c r="Q7" s="80" t="n">
        <v>2008</v>
      </c>
      <c r="R7" s="80" t="n">
        <v>2009</v>
      </c>
      <c r="S7" s="80" t="n">
        <v>2010</v>
      </c>
      <c r="T7" s="80" t="n">
        <v>2011</v>
      </c>
      <c r="U7" s="80" t="n">
        <v>2012</v>
      </c>
      <c r="V7" s="80" t="n">
        <v>2013</v>
      </c>
      <c r="W7" s="137" t="n">
        <v>2014</v>
      </c>
      <c r="X7" s="137" t="n">
        <v>2015</v>
      </c>
      <c r="Y7" s="137" t="n">
        <v>2016</v>
      </c>
      <c r="Z7" s="137" t="n">
        <v>2017</v>
      </c>
      <c r="AA7" s="137" t="n">
        <v>2018</v>
      </c>
      <c r="AB7" s="137" t="n">
        <v>2019</v>
      </c>
      <c r="AC7" s="137" t="n">
        <v>2020</v>
      </c>
      <c r="AD7" s="137" t="n">
        <v>2021</v>
      </c>
      <c r="AE7" s="137" t="n">
        <v>2022</v>
      </c>
      <c r="AF7" s="137" t="n">
        <v>2023</v>
      </c>
    </row>
    <row r="8" customFormat="false" ht="12" hidden="false" customHeight="false" outlineLevel="0" collapsed="false">
      <c r="A8" s="33" t="s">
        <v>68</v>
      </c>
      <c r="B8" s="35"/>
      <c r="C8" s="35"/>
      <c r="D8" s="35" t="n">
        <v>1460881</v>
      </c>
      <c r="E8" s="35" t="n">
        <v>891556</v>
      </c>
      <c r="F8" s="35"/>
      <c r="G8" s="35"/>
      <c r="H8" s="35"/>
      <c r="I8" s="35"/>
      <c r="J8" s="35" t="n">
        <v>1110749</v>
      </c>
      <c r="K8" s="35" t="n">
        <v>487793</v>
      </c>
      <c r="L8" s="35"/>
      <c r="M8" s="35"/>
      <c r="N8" s="35"/>
      <c r="O8" s="35" t="n">
        <v>1306349</v>
      </c>
      <c r="P8" s="35" t="n">
        <v>1288637</v>
      </c>
      <c r="Q8" s="35" t="n">
        <v>377937</v>
      </c>
      <c r="R8" s="138"/>
      <c r="S8" s="35"/>
      <c r="T8" s="35"/>
      <c r="U8" s="35" t="n">
        <v>1415108</v>
      </c>
      <c r="V8" s="35" t="n">
        <v>492911</v>
      </c>
      <c r="W8" s="139"/>
      <c r="X8" s="139"/>
      <c r="Y8" s="139"/>
      <c r="Z8" s="139" t="n">
        <v>1533616</v>
      </c>
      <c r="AA8" s="139" t="n">
        <v>1700431</v>
      </c>
      <c r="AB8" s="139" t="n">
        <v>719708</v>
      </c>
      <c r="AC8" s="139"/>
      <c r="AD8" s="140"/>
      <c r="AE8" s="140"/>
      <c r="AF8" s="140" t="n">
        <v>1465695</v>
      </c>
    </row>
    <row r="9" customFormat="false" ht="12" hidden="false" customHeight="false" outlineLevel="0" collapsed="false">
      <c r="A9" s="33" t="s">
        <v>69</v>
      </c>
      <c r="B9" s="35" t="n">
        <v>1563386</v>
      </c>
      <c r="C9" s="35" t="n">
        <v>1200938</v>
      </c>
      <c r="D9" s="35" t="n">
        <v>2454501</v>
      </c>
      <c r="E9" s="35" t="n">
        <v>3047594</v>
      </c>
      <c r="F9" s="35" t="n">
        <v>2543224</v>
      </c>
      <c r="G9" s="35" t="n">
        <v>2773457</v>
      </c>
      <c r="H9" s="35" t="n">
        <v>2226400</v>
      </c>
      <c r="I9" s="35" t="n">
        <v>1744098</v>
      </c>
      <c r="J9" s="35" t="n">
        <v>4513348</v>
      </c>
      <c r="K9" s="35" t="n">
        <v>4823970</v>
      </c>
      <c r="L9" s="35" t="n">
        <v>4083958</v>
      </c>
      <c r="M9" s="35" t="n">
        <v>3380407</v>
      </c>
      <c r="N9" s="35" t="n">
        <v>1706809</v>
      </c>
      <c r="O9" s="35" t="n">
        <v>3496961</v>
      </c>
      <c r="P9" s="35" t="n">
        <v>4578711</v>
      </c>
      <c r="Q9" s="35" t="n">
        <v>4226413</v>
      </c>
      <c r="R9" s="35" t="n">
        <v>2980102</v>
      </c>
      <c r="S9" s="35" t="n">
        <v>3368293</v>
      </c>
      <c r="T9" s="35" t="n">
        <v>1744597</v>
      </c>
      <c r="U9" s="35" t="n">
        <v>3701538</v>
      </c>
      <c r="V9" s="35" t="n">
        <v>4084263</v>
      </c>
      <c r="W9" s="124" t="n">
        <v>5752752</v>
      </c>
      <c r="X9" s="124" t="n">
        <v>4446880</v>
      </c>
      <c r="Y9" s="124" t="n">
        <v>3473711</v>
      </c>
      <c r="Z9" s="124" t="n">
        <v>3487249</v>
      </c>
      <c r="AA9" s="124" t="n">
        <v>5901737</v>
      </c>
      <c r="AB9" s="124" t="n">
        <v>4981610</v>
      </c>
      <c r="AC9" s="124" t="n">
        <v>4376428</v>
      </c>
      <c r="AD9" s="124" t="n">
        <v>59</v>
      </c>
      <c r="AE9" s="124" t="n">
        <v>1529861</v>
      </c>
      <c r="AF9" s="124" t="n">
        <v>3795751</v>
      </c>
    </row>
    <row r="10" customFormat="false" ht="12" hidden="false" customHeight="false" outlineLevel="0" collapsed="false">
      <c r="A10" s="33" t="s">
        <v>70</v>
      </c>
      <c r="B10" s="35" t="n">
        <v>2236708</v>
      </c>
      <c r="C10" s="35" t="n">
        <v>2135553</v>
      </c>
      <c r="D10" s="35" t="n">
        <v>3080842</v>
      </c>
      <c r="E10" s="35" t="n">
        <v>2662243</v>
      </c>
      <c r="F10" s="35" t="n">
        <v>2236756</v>
      </c>
      <c r="G10" s="35" t="n">
        <v>3712252</v>
      </c>
      <c r="H10" s="35" t="n">
        <v>2670540</v>
      </c>
      <c r="I10" s="35" t="n">
        <v>3613843</v>
      </c>
      <c r="J10" s="35" t="n">
        <v>2712391</v>
      </c>
      <c r="K10" s="35" t="n">
        <v>3120271</v>
      </c>
      <c r="L10" s="35" t="n">
        <v>2809562</v>
      </c>
      <c r="M10" s="35" t="n">
        <v>3103453</v>
      </c>
      <c r="N10" s="35" t="n">
        <v>3401959</v>
      </c>
      <c r="O10" s="35" t="n">
        <v>3095413</v>
      </c>
      <c r="P10" s="35" t="n">
        <v>2722939</v>
      </c>
      <c r="Q10" s="35" t="n">
        <v>2504637</v>
      </c>
      <c r="R10" s="35" t="n">
        <v>3057436</v>
      </c>
      <c r="S10" s="35" t="n">
        <v>3187229</v>
      </c>
      <c r="T10" s="35" t="n">
        <v>3242425</v>
      </c>
      <c r="U10" s="35" t="n">
        <v>3329143</v>
      </c>
      <c r="V10" s="35" t="n">
        <v>2480842</v>
      </c>
      <c r="W10" s="124" t="n">
        <v>3601070</v>
      </c>
      <c r="X10" s="124" t="n">
        <v>2761480</v>
      </c>
      <c r="Y10" s="124" t="n">
        <v>3533140</v>
      </c>
      <c r="Z10" s="124" t="n">
        <v>3313178</v>
      </c>
      <c r="AA10" s="124" t="n">
        <v>3202070</v>
      </c>
      <c r="AB10" s="124" t="n">
        <v>3733208</v>
      </c>
      <c r="AC10" s="124" t="n">
        <v>2728706</v>
      </c>
      <c r="AD10" s="124" t="n">
        <v>323</v>
      </c>
      <c r="AE10" s="124" t="n">
        <v>2673421</v>
      </c>
      <c r="AF10" s="124" t="n">
        <v>3334370</v>
      </c>
    </row>
    <row r="11" customFormat="false" ht="12" hidden="false" customHeight="false" outlineLevel="0" collapsed="false">
      <c r="A11" s="33" t="s">
        <v>71</v>
      </c>
      <c r="B11" s="35" t="n">
        <v>2737830</v>
      </c>
      <c r="C11" s="35" t="n">
        <v>2241673</v>
      </c>
      <c r="D11" s="35" t="n">
        <v>2585039</v>
      </c>
      <c r="E11" s="35" t="n">
        <v>2504661</v>
      </c>
      <c r="F11" s="35" t="n">
        <v>2348096</v>
      </c>
      <c r="G11" s="35" t="n">
        <v>4159336</v>
      </c>
      <c r="H11" s="35" t="n">
        <v>2835737</v>
      </c>
      <c r="I11" s="35" t="n">
        <v>3336206</v>
      </c>
      <c r="J11" s="35" t="n">
        <v>3703828</v>
      </c>
      <c r="K11" s="35" t="n">
        <v>3091603</v>
      </c>
      <c r="L11" s="35" t="n">
        <v>2835084</v>
      </c>
      <c r="M11" s="35" t="n">
        <v>3338426</v>
      </c>
      <c r="N11" s="35" t="n">
        <v>3141209</v>
      </c>
      <c r="O11" s="35" t="n">
        <v>3366199</v>
      </c>
      <c r="P11" s="35" t="n">
        <v>3086496</v>
      </c>
      <c r="Q11" s="35" t="n">
        <v>3194237</v>
      </c>
      <c r="R11" s="35" t="n">
        <v>3494930</v>
      </c>
      <c r="S11" s="35" t="n">
        <v>4101818</v>
      </c>
      <c r="T11" s="35" t="n">
        <v>3130681</v>
      </c>
      <c r="U11" s="35" t="n">
        <v>3748867</v>
      </c>
      <c r="V11" s="35" t="n">
        <v>3259613</v>
      </c>
      <c r="W11" s="124" t="n">
        <v>3661048</v>
      </c>
      <c r="X11" s="124" t="n">
        <v>3562916</v>
      </c>
      <c r="Y11" s="124" t="n">
        <v>3544335</v>
      </c>
      <c r="Z11" s="124" t="n">
        <v>3831081</v>
      </c>
      <c r="AA11" s="124" t="n">
        <v>3368344</v>
      </c>
      <c r="AB11" s="124" t="n">
        <v>3757594</v>
      </c>
      <c r="AC11" s="124" t="n">
        <v>3104062</v>
      </c>
      <c r="AD11" s="124" t="n">
        <v>1508</v>
      </c>
      <c r="AE11" s="124" t="n">
        <v>2392688</v>
      </c>
      <c r="AF11" s="124" t="n">
        <v>3045968</v>
      </c>
    </row>
    <row r="12" customFormat="false" ht="12" hidden="false" customHeight="false" outlineLevel="0" collapsed="false">
      <c r="A12" s="33" t="s">
        <v>72</v>
      </c>
      <c r="B12" s="35" t="n">
        <v>2556221</v>
      </c>
      <c r="C12" s="35" t="n">
        <v>2227036</v>
      </c>
      <c r="D12" s="35" t="n">
        <v>2434332</v>
      </c>
      <c r="E12" s="35" t="n">
        <v>2383707</v>
      </c>
      <c r="F12" s="35" t="n">
        <v>2710644</v>
      </c>
      <c r="G12" s="35" t="n">
        <v>4188183</v>
      </c>
      <c r="H12" s="35" t="n">
        <v>2760008</v>
      </c>
      <c r="I12" s="35" t="n">
        <v>3295374</v>
      </c>
      <c r="J12" s="35" t="n">
        <v>3746400</v>
      </c>
      <c r="K12" s="35" t="n">
        <v>3346599</v>
      </c>
      <c r="L12" s="35" t="n">
        <v>3034541</v>
      </c>
      <c r="M12" s="35" t="n">
        <v>3189774</v>
      </c>
      <c r="N12" s="35" t="n">
        <v>3251250</v>
      </c>
      <c r="O12" s="35" t="n">
        <v>3067290</v>
      </c>
      <c r="P12" s="35" t="n">
        <v>3254171</v>
      </c>
      <c r="Q12" s="35" t="n">
        <v>3383491</v>
      </c>
      <c r="R12" s="35" t="n">
        <v>3645998</v>
      </c>
      <c r="S12" s="35" t="n">
        <v>4456007</v>
      </c>
      <c r="T12" s="35" t="n">
        <v>3439596</v>
      </c>
      <c r="U12" s="35" t="n">
        <v>3969935</v>
      </c>
      <c r="V12" s="35" t="n">
        <v>3449769</v>
      </c>
      <c r="W12" s="124" t="n">
        <v>3416379</v>
      </c>
      <c r="X12" s="124" t="n">
        <v>3995027</v>
      </c>
      <c r="Y12" s="124" t="n">
        <v>3278245</v>
      </c>
      <c r="Z12" s="124" t="n">
        <v>4426108</v>
      </c>
      <c r="AA12" s="124" t="n">
        <v>3514230</v>
      </c>
      <c r="AB12" s="124" t="n">
        <v>3938020</v>
      </c>
      <c r="AC12" s="124" t="n">
        <v>3290358</v>
      </c>
      <c r="AD12" s="124" t="n">
        <v>1360</v>
      </c>
      <c r="AE12" s="124" t="n">
        <v>2213860</v>
      </c>
      <c r="AF12" s="124" t="n">
        <v>3174781</v>
      </c>
    </row>
    <row r="13" customFormat="false" ht="12" hidden="false" customHeight="false" outlineLevel="0" collapsed="false">
      <c r="A13" s="33" t="s">
        <v>73</v>
      </c>
      <c r="B13" s="35" t="n">
        <v>2507502</v>
      </c>
      <c r="C13" s="35" t="n">
        <v>2301602</v>
      </c>
      <c r="D13" s="35" t="n">
        <v>3021241</v>
      </c>
      <c r="E13" s="35" t="n">
        <v>3040376</v>
      </c>
      <c r="F13" s="35" t="n">
        <v>2744103</v>
      </c>
      <c r="G13" s="35" t="n">
        <v>3875941</v>
      </c>
      <c r="H13" s="35" t="n">
        <v>2823793</v>
      </c>
      <c r="I13" s="35" t="n">
        <v>3213993</v>
      </c>
      <c r="J13" s="35" t="n">
        <v>5048839</v>
      </c>
      <c r="K13" s="35" t="n">
        <v>5565386</v>
      </c>
      <c r="L13" s="35" t="n">
        <v>3891232</v>
      </c>
      <c r="M13" s="35" t="n">
        <v>3701053</v>
      </c>
      <c r="N13" s="35" t="n">
        <v>3165906</v>
      </c>
      <c r="O13" s="35" t="n">
        <v>6472667</v>
      </c>
      <c r="P13" s="35" t="n">
        <v>3175525</v>
      </c>
      <c r="Q13" s="35" t="n">
        <v>5186577</v>
      </c>
      <c r="R13" s="35" t="n">
        <v>3483655</v>
      </c>
      <c r="S13" s="35" t="n">
        <v>4783468</v>
      </c>
      <c r="T13" s="35" t="n">
        <v>3460596</v>
      </c>
      <c r="U13" s="35" t="n">
        <v>3813880</v>
      </c>
      <c r="V13" s="35" t="n">
        <v>3513651</v>
      </c>
      <c r="W13" s="124" t="n">
        <v>3494426</v>
      </c>
      <c r="X13" s="124" t="n">
        <v>3513412</v>
      </c>
      <c r="Y13" s="124" t="n">
        <v>3757404</v>
      </c>
      <c r="Z13" s="124" t="n">
        <v>5491071</v>
      </c>
      <c r="AA13" s="124" t="n">
        <v>4767107</v>
      </c>
      <c r="AB13" s="124" t="n">
        <v>4945774</v>
      </c>
      <c r="AC13" s="124" t="n">
        <v>3147930</v>
      </c>
      <c r="AD13" s="124" t="n">
        <v>569</v>
      </c>
      <c r="AE13" s="124" t="n">
        <v>2120987</v>
      </c>
      <c r="AF13" s="124" t="n">
        <v>4137924</v>
      </c>
    </row>
    <row r="14" customFormat="false" ht="12" hidden="false" customHeight="false" outlineLevel="0" collapsed="false">
      <c r="A14" s="33" t="s">
        <v>74</v>
      </c>
      <c r="B14" s="35" t="n">
        <v>2820362</v>
      </c>
      <c r="C14" s="35" t="n">
        <v>2834577</v>
      </c>
      <c r="D14" s="35" t="n">
        <v>3673325</v>
      </c>
      <c r="E14" s="35" t="n">
        <v>3061870</v>
      </c>
      <c r="F14" s="35" t="n">
        <v>2898537</v>
      </c>
      <c r="G14" s="35" t="n">
        <v>4294070</v>
      </c>
      <c r="H14" s="35" t="n">
        <v>4865473</v>
      </c>
      <c r="I14" s="35" t="n">
        <v>3921328</v>
      </c>
      <c r="J14" s="35" t="n">
        <v>6333028</v>
      </c>
      <c r="K14" s="35" t="n">
        <v>6904236</v>
      </c>
      <c r="L14" s="35" t="n">
        <v>4934324</v>
      </c>
      <c r="M14" s="35" t="n">
        <v>4292243</v>
      </c>
      <c r="N14" s="35" t="n">
        <v>3787881</v>
      </c>
      <c r="O14" s="35" t="n">
        <v>5635409</v>
      </c>
      <c r="P14" s="35" t="n">
        <v>3806892</v>
      </c>
      <c r="Q14" s="35" t="n">
        <v>4234797</v>
      </c>
      <c r="R14" s="35" t="n">
        <v>4494166</v>
      </c>
      <c r="S14" s="35" t="n">
        <v>4976886</v>
      </c>
      <c r="T14" s="35" t="n">
        <v>4697412</v>
      </c>
      <c r="U14" s="35" t="n">
        <v>4072046</v>
      </c>
      <c r="V14" s="35" t="n">
        <v>3123578</v>
      </c>
      <c r="W14" s="124" t="n">
        <v>3586029</v>
      </c>
      <c r="X14" s="124" t="n">
        <v>4224580</v>
      </c>
      <c r="Y14" s="124" t="n">
        <v>5296344</v>
      </c>
      <c r="Z14" s="124" t="n">
        <v>6845185</v>
      </c>
      <c r="AA14" s="124" t="n">
        <v>5412814</v>
      </c>
      <c r="AB14" s="124" t="n">
        <v>5701885</v>
      </c>
      <c r="AC14" s="124" t="n">
        <v>3642183</v>
      </c>
      <c r="AD14" s="124" t="n">
        <v>619</v>
      </c>
      <c r="AE14" s="124" t="n">
        <v>2551248</v>
      </c>
      <c r="AF14" s="124" t="n">
        <v>4509106</v>
      </c>
    </row>
    <row r="15" customFormat="false" ht="12" hidden="false" customHeight="false" outlineLevel="0" collapsed="false">
      <c r="A15" s="33" t="s">
        <v>75</v>
      </c>
      <c r="B15" s="35" t="n">
        <v>2896097</v>
      </c>
      <c r="C15" s="35" t="n">
        <v>2865994</v>
      </c>
      <c r="D15" s="35" t="n">
        <v>3613466</v>
      </c>
      <c r="E15" s="35" t="n">
        <v>3333654</v>
      </c>
      <c r="F15" s="35" t="n">
        <v>3435663</v>
      </c>
      <c r="G15" s="35" t="n">
        <v>5949486</v>
      </c>
      <c r="H15" s="35" t="n">
        <v>4872277</v>
      </c>
      <c r="I15" s="35" t="n">
        <v>4572053</v>
      </c>
      <c r="J15" s="35" t="n">
        <v>5914058</v>
      </c>
      <c r="K15" s="35" t="n">
        <v>6182406</v>
      </c>
      <c r="L15" s="35" t="n">
        <v>4978143</v>
      </c>
      <c r="M15" s="35" t="n">
        <v>5106854</v>
      </c>
      <c r="N15" s="35" t="n">
        <v>4507279</v>
      </c>
      <c r="O15" s="35" t="n">
        <v>5742376</v>
      </c>
      <c r="P15" s="35" t="n">
        <v>6259950</v>
      </c>
      <c r="Q15" s="35" t="n">
        <v>4469789</v>
      </c>
      <c r="R15" s="35" t="n">
        <v>4993887</v>
      </c>
      <c r="S15" s="35" t="n">
        <v>5057247</v>
      </c>
      <c r="T15" s="35" t="n">
        <v>5158041</v>
      </c>
      <c r="U15" s="35" t="n">
        <v>4529297</v>
      </c>
      <c r="V15" s="35" t="n">
        <v>3264666</v>
      </c>
      <c r="W15" s="124" t="n">
        <v>4511359</v>
      </c>
      <c r="X15" s="124" t="n">
        <v>6686634</v>
      </c>
      <c r="Y15" s="124" t="n">
        <v>6983361</v>
      </c>
      <c r="Z15" s="124" t="n">
        <v>6592361</v>
      </c>
      <c r="AA15" s="124" t="n">
        <v>6324751</v>
      </c>
      <c r="AB15" s="124" t="n">
        <v>6042632</v>
      </c>
      <c r="AC15" s="124" t="n">
        <v>4669837</v>
      </c>
      <c r="AD15" s="124" t="n">
        <v>264</v>
      </c>
      <c r="AE15" s="124" t="n">
        <v>3195094</v>
      </c>
      <c r="AF15" s="124" t="n">
        <v>4869619</v>
      </c>
    </row>
    <row r="16" customFormat="false" ht="12" hidden="false" customHeight="false" outlineLevel="0" collapsed="false">
      <c r="A16" s="33" t="s">
        <v>76</v>
      </c>
      <c r="B16" s="35" t="n">
        <v>3056232</v>
      </c>
      <c r="C16" s="35" t="n">
        <v>3156231</v>
      </c>
      <c r="D16" s="35" t="n">
        <v>3565344</v>
      </c>
      <c r="E16" s="35" t="n">
        <v>3579654</v>
      </c>
      <c r="F16" s="35" t="n">
        <v>3242716</v>
      </c>
      <c r="G16" s="35" t="n">
        <v>5742323</v>
      </c>
      <c r="H16" s="35" t="n">
        <v>5026377</v>
      </c>
      <c r="I16" s="35" t="n">
        <v>4875575</v>
      </c>
      <c r="J16" s="35" t="n">
        <v>5228219</v>
      </c>
      <c r="K16" s="35" t="n">
        <v>5021782</v>
      </c>
      <c r="L16" s="35" t="n">
        <v>4868729</v>
      </c>
      <c r="M16" s="35" t="n">
        <v>5468278</v>
      </c>
      <c r="N16" s="35" t="n">
        <v>4690117</v>
      </c>
      <c r="O16" s="35" t="n">
        <v>4986327</v>
      </c>
      <c r="P16" s="35" t="n">
        <v>6269031</v>
      </c>
      <c r="Q16" s="35" t="n">
        <v>5261490</v>
      </c>
      <c r="R16" s="35" t="n">
        <v>5273201</v>
      </c>
      <c r="S16" s="35" t="n">
        <v>5726707</v>
      </c>
      <c r="T16" s="35" t="n">
        <v>6041266</v>
      </c>
      <c r="U16" s="35" t="n">
        <v>4630051</v>
      </c>
      <c r="V16" s="35" t="n">
        <v>4232432</v>
      </c>
      <c r="W16" s="124" t="n">
        <v>4783958</v>
      </c>
      <c r="X16" s="124" t="n">
        <v>6807745</v>
      </c>
      <c r="Y16" s="124" t="n">
        <v>6944389</v>
      </c>
      <c r="Z16" s="124" t="n">
        <v>6012637</v>
      </c>
      <c r="AA16" s="124" t="n">
        <v>5802714</v>
      </c>
      <c r="AB16" s="124" t="n">
        <v>5278020</v>
      </c>
      <c r="AC16" s="124" t="n">
        <v>4804975</v>
      </c>
      <c r="AD16" s="124" t="n">
        <v>379</v>
      </c>
      <c r="AE16" s="124" t="n">
        <v>4287810</v>
      </c>
      <c r="AF16" s="124" t="n">
        <v>4513325</v>
      </c>
    </row>
    <row r="17" customFormat="false" ht="12" hidden="false" customHeight="false" outlineLevel="0" collapsed="false">
      <c r="A17" s="33" t="s">
        <v>77</v>
      </c>
      <c r="B17" s="35" t="n">
        <v>3158972</v>
      </c>
      <c r="C17" s="35" t="n">
        <v>3102642</v>
      </c>
      <c r="D17" s="35" t="n">
        <v>3250456</v>
      </c>
      <c r="E17" s="35" t="n">
        <v>3827258</v>
      </c>
      <c r="F17" s="35" t="n">
        <v>3101544</v>
      </c>
      <c r="G17" s="35" t="n">
        <v>5111217</v>
      </c>
      <c r="H17" s="35" t="n">
        <v>3768048</v>
      </c>
      <c r="I17" s="35" t="n">
        <v>3773065</v>
      </c>
      <c r="J17" s="35" t="n">
        <v>4944783</v>
      </c>
      <c r="K17" s="35" t="n">
        <v>3781792</v>
      </c>
      <c r="L17" s="35" t="n">
        <v>4857519</v>
      </c>
      <c r="M17" s="35" t="n">
        <v>4472645</v>
      </c>
      <c r="N17" s="35" t="n">
        <v>3894144</v>
      </c>
      <c r="O17" s="35" t="n">
        <v>3586557</v>
      </c>
      <c r="P17" s="35" t="n">
        <v>4867074</v>
      </c>
      <c r="Q17" s="35" t="n">
        <v>7558093</v>
      </c>
      <c r="R17" s="35" t="n">
        <v>4835859</v>
      </c>
      <c r="S17" s="35" t="n">
        <v>4860448</v>
      </c>
      <c r="T17" s="35" t="n">
        <v>6073190</v>
      </c>
      <c r="U17" s="35" t="n">
        <v>4378080</v>
      </c>
      <c r="V17" s="35" t="n">
        <v>4749709</v>
      </c>
      <c r="W17" s="124" t="n">
        <v>6757236</v>
      </c>
      <c r="X17" s="124" t="n">
        <v>5805523</v>
      </c>
      <c r="Y17" s="124" t="n">
        <v>6788194</v>
      </c>
      <c r="Z17" s="124" t="n">
        <v>5077868</v>
      </c>
      <c r="AA17" s="124" t="n">
        <v>6206867</v>
      </c>
      <c r="AB17" s="124" t="n">
        <v>4939552</v>
      </c>
      <c r="AC17" s="124" t="n">
        <v>4318928</v>
      </c>
      <c r="AD17" s="124" t="n">
        <v>661</v>
      </c>
      <c r="AE17" s="124" t="n">
        <v>3101495</v>
      </c>
      <c r="AF17" s="124" t="n">
        <v>3965984</v>
      </c>
    </row>
    <row r="18" customFormat="false" ht="12" hidden="false" customHeight="false" outlineLevel="0" collapsed="false">
      <c r="A18" s="33" t="s">
        <v>78</v>
      </c>
      <c r="B18" s="35" t="n">
        <v>2779010</v>
      </c>
      <c r="C18" s="35" t="n">
        <v>2807438</v>
      </c>
      <c r="D18" s="35" t="n">
        <v>2454384</v>
      </c>
      <c r="E18" s="35" t="n">
        <v>3076494</v>
      </c>
      <c r="F18" s="35" t="n">
        <v>2494401</v>
      </c>
      <c r="G18" s="35" t="n">
        <v>4219660</v>
      </c>
      <c r="H18" s="35" t="n">
        <v>3100726</v>
      </c>
      <c r="I18" s="35" t="n">
        <v>3304193</v>
      </c>
      <c r="J18" s="35" t="n">
        <v>3838732</v>
      </c>
      <c r="K18" s="35" t="n">
        <v>3054671</v>
      </c>
      <c r="L18" s="35" t="n">
        <v>3060539</v>
      </c>
      <c r="M18" s="35" t="n">
        <v>3627357</v>
      </c>
      <c r="N18" s="35" t="n">
        <v>3083647</v>
      </c>
      <c r="O18" s="35" t="n">
        <v>3164360</v>
      </c>
      <c r="P18" s="35" t="n">
        <v>3378472</v>
      </c>
      <c r="Q18" s="35" t="n">
        <v>6430788</v>
      </c>
      <c r="R18" s="35" t="n">
        <v>4351282</v>
      </c>
      <c r="S18" s="35" t="n">
        <v>3645215</v>
      </c>
      <c r="T18" s="35" t="n">
        <v>4611274</v>
      </c>
      <c r="U18" s="35" t="n">
        <v>3394637</v>
      </c>
      <c r="V18" s="35" t="n">
        <v>4319039</v>
      </c>
      <c r="W18" s="124" t="n">
        <v>4811308</v>
      </c>
      <c r="X18" s="124" t="n">
        <v>3550970</v>
      </c>
      <c r="Y18" s="124" t="n">
        <v>5133741</v>
      </c>
      <c r="Z18" s="124" t="n">
        <v>4067692</v>
      </c>
      <c r="AA18" s="124" t="n">
        <v>4579674</v>
      </c>
      <c r="AB18" s="124" t="n">
        <v>4819143</v>
      </c>
      <c r="AC18" s="124" t="n">
        <v>3194217</v>
      </c>
      <c r="AD18" s="124" t="n">
        <v>770</v>
      </c>
      <c r="AE18" s="124" t="n">
        <v>3305811</v>
      </c>
      <c r="AF18" s="124" t="n">
        <v>3562735</v>
      </c>
    </row>
    <row r="19" customFormat="false" ht="12" hidden="false" customHeight="false" outlineLevel="0" collapsed="false">
      <c r="A19" s="33" t="s">
        <v>79</v>
      </c>
      <c r="B19" s="35" t="n">
        <v>2322357</v>
      </c>
      <c r="C19" s="35" t="n">
        <v>2686904</v>
      </c>
      <c r="D19" s="35" t="n">
        <v>2292767</v>
      </c>
      <c r="E19" s="35" t="n">
        <v>2673637</v>
      </c>
      <c r="F19" s="35" t="n">
        <v>2980856</v>
      </c>
      <c r="G19" s="35" t="n">
        <v>3313986</v>
      </c>
      <c r="H19" s="35" t="n">
        <v>2910486</v>
      </c>
      <c r="I19" s="35" t="n">
        <v>2650260</v>
      </c>
      <c r="J19" s="35" t="n">
        <v>3687701</v>
      </c>
      <c r="K19" s="35" t="n">
        <v>3648363</v>
      </c>
      <c r="L19" s="35" t="n">
        <v>3873646</v>
      </c>
      <c r="M19" s="35" t="n">
        <v>4238937</v>
      </c>
      <c r="N19" s="35" t="n">
        <v>2856756</v>
      </c>
      <c r="O19" s="35" t="n">
        <v>4245458</v>
      </c>
      <c r="P19" s="35" t="n">
        <v>4473113</v>
      </c>
      <c r="Q19" s="35" t="n">
        <v>7123393</v>
      </c>
      <c r="R19" s="35" t="n">
        <v>3035863</v>
      </c>
      <c r="S19" s="35" t="n">
        <v>3557575</v>
      </c>
      <c r="T19" s="35" t="n">
        <v>4037048</v>
      </c>
      <c r="U19" s="35" t="n">
        <v>4589380</v>
      </c>
      <c r="V19" s="35" t="n">
        <v>5144401</v>
      </c>
      <c r="W19" s="124" t="n">
        <v>5357519</v>
      </c>
      <c r="X19" s="124" t="n">
        <v>3125955</v>
      </c>
      <c r="Y19" s="124" t="n">
        <v>3819510</v>
      </c>
      <c r="Z19" s="124" t="n">
        <v>4787415</v>
      </c>
      <c r="AA19" s="124" t="n">
        <v>5226767</v>
      </c>
      <c r="AB19" s="124" t="n">
        <v>5100406</v>
      </c>
      <c r="AC19" s="124" t="n">
        <v>967363</v>
      </c>
      <c r="AD19" s="124" t="n">
        <v>984</v>
      </c>
      <c r="AE19" s="124" t="n">
        <v>2977854</v>
      </c>
      <c r="AF19" s="124" t="n">
        <v>4124477</v>
      </c>
    </row>
    <row r="20" customFormat="false" ht="12" hidden="false" customHeight="false" outlineLevel="0" collapsed="false">
      <c r="A20" s="33" t="s">
        <v>80</v>
      </c>
      <c r="B20" s="35" t="n">
        <v>2302700</v>
      </c>
      <c r="C20" s="35" t="n">
        <v>2532144</v>
      </c>
      <c r="D20" s="35" t="n">
        <v>2047956</v>
      </c>
      <c r="E20" s="35" t="n">
        <v>2265409</v>
      </c>
      <c r="F20" s="35" t="n">
        <v>2746329</v>
      </c>
      <c r="G20" s="35" t="n">
        <v>2864889</v>
      </c>
      <c r="H20" s="35" t="n">
        <v>2667507</v>
      </c>
      <c r="I20" s="35" t="n">
        <v>3879109</v>
      </c>
      <c r="J20" s="35" t="n">
        <v>4195022</v>
      </c>
      <c r="K20" s="35" t="n">
        <v>2807321</v>
      </c>
      <c r="L20" s="35" t="n">
        <v>3061686</v>
      </c>
      <c r="M20" s="35" t="n">
        <v>3114350</v>
      </c>
      <c r="N20" s="35" t="n">
        <v>3801746</v>
      </c>
      <c r="O20" s="35" t="n">
        <v>2848261</v>
      </c>
      <c r="P20" s="35" t="n">
        <v>3544408</v>
      </c>
      <c r="Q20" s="35" t="n">
        <v>5447913</v>
      </c>
      <c r="R20" s="35" t="n">
        <v>4922858</v>
      </c>
      <c r="S20" s="35" t="n">
        <v>5043475</v>
      </c>
      <c r="T20" s="35" t="n">
        <v>3974408</v>
      </c>
      <c r="U20" s="35" t="n">
        <v>2872643</v>
      </c>
      <c r="V20" s="35" t="n">
        <v>3311594</v>
      </c>
      <c r="W20" s="124" t="n">
        <v>3703665</v>
      </c>
      <c r="X20" s="124" t="n">
        <v>4811341</v>
      </c>
      <c r="Y20" s="124" t="n">
        <v>4423423</v>
      </c>
      <c r="Z20" s="124" t="n">
        <v>3911603</v>
      </c>
      <c r="AA20" s="124" t="n">
        <v>3362904</v>
      </c>
      <c r="AB20" s="124" t="n">
        <v>2956258</v>
      </c>
      <c r="AC20" s="124" t="n">
        <v>0</v>
      </c>
      <c r="AD20" s="124" t="n">
        <v>761</v>
      </c>
      <c r="AE20" s="124" t="n">
        <v>3805775</v>
      </c>
      <c r="AF20" s="124" t="n">
        <v>3009864</v>
      </c>
    </row>
    <row r="21" customFormat="false" ht="12" hidden="false" customHeight="false" outlineLevel="0" collapsed="false">
      <c r="A21" s="33" t="s">
        <v>81</v>
      </c>
      <c r="B21" s="35" t="n">
        <v>2124788</v>
      </c>
      <c r="C21" s="35" t="n">
        <v>2316453</v>
      </c>
      <c r="D21" s="35" t="n">
        <v>2034761</v>
      </c>
      <c r="E21" s="35" t="n">
        <v>2801519</v>
      </c>
      <c r="F21" s="35" t="n">
        <v>3249958</v>
      </c>
      <c r="G21" s="35" t="n">
        <v>2816177</v>
      </c>
      <c r="H21" s="35" t="n">
        <v>2771036</v>
      </c>
      <c r="I21" s="35" t="n">
        <v>2637302</v>
      </c>
      <c r="J21" s="35" t="n">
        <v>3157479</v>
      </c>
      <c r="K21" s="35" t="n">
        <v>3136659</v>
      </c>
      <c r="L21" s="35" t="n">
        <v>2970892</v>
      </c>
      <c r="M21" s="35" t="n">
        <v>3032011</v>
      </c>
      <c r="N21" s="35" t="n">
        <v>3427565</v>
      </c>
      <c r="O21" s="35" t="n">
        <v>3068195</v>
      </c>
      <c r="P21" s="35" t="n">
        <v>3274810</v>
      </c>
      <c r="Q21" s="35" t="n">
        <v>3638783</v>
      </c>
      <c r="R21" s="35" t="n">
        <v>3585162</v>
      </c>
      <c r="S21" s="35" t="n">
        <v>4788121</v>
      </c>
      <c r="T21" s="35" t="n">
        <v>3053628</v>
      </c>
      <c r="U21" s="35" t="n">
        <v>3006844</v>
      </c>
      <c r="V21" s="35" t="n">
        <v>3469735</v>
      </c>
      <c r="W21" s="124" t="n">
        <v>3441338</v>
      </c>
      <c r="X21" s="124" t="n">
        <v>3579570</v>
      </c>
      <c r="Y21" s="124" t="n">
        <v>4607970</v>
      </c>
      <c r="Z21" s="124" t="n">
        <v>4206497</v>
      </c>
      <c r="AA21" s="124" t="n">
        <v>3977336</v>
      </c>
      <c r="AB21" s="124" t="n">
        <v>2743746</v>
      </c>
      <c r="AC21" s="124" t="n">
        <v>0</v>
      </c>
      <c r="AD21" s="124" t="n">
        <v>427</v>
      </c>
      <c r="AE21" s="124" t="n">
        <v>2006611</v>
      </c>
      <c r="AF21" s="124" t="n">
        <v>2928510</v>
      </c>
    </row>
    <row r="22" customFormat="false" ht="12" hidden="false" customHeight="false" outlineLevel="0" collapsed="false">
      <c r="A22" s="33" t="s">
        <v>82</v>
      </c>
      <c r="B22" s="35" t="n">
        <v>2334885</v>
      </c>
      <c r="C22" s="35" t="n">
        <v>2786688</v>
      </c>
      <c r="D22" s="35" t="n">
        <v>2240957</v>
      </c>
      <c r="E22" s="35" t="n">
        <v>2791530</v>
      </c>
      <c r="F22" s="35" t="n">
        <v>2867821</v>
      </c>
      <c r="G22" s="35" t="n">
        <v>3555738</v>
      </c>
      <c r="H22" s="35" t="n">
        <v>2679410</v>
      </c>
      <c r="I22" s="35" t="n">
        <v>5070070</v>
      </c>
      <c r="J22" s="35" t="n">
        <v>4545401</v>
      </c>
      <c r="K22" s="35" t="n">
        <v>3547528</v>
      </c>
      <c r="L22" s="35" t="n">
        <v>3043449</v>
      </c>
      <c r="M22" s="35" t="n">
        <v>3534475</v>
      </c>
      <c r="N22" s="35" t="n">
        <v>2955024</v>
      </c>
      <c r="O22" s="35" t="n">
        <v>4937026</v>
      </c>
      <c r="P22" s="35" t="n">
        <v>2941440</v>
      </c>
      <c r="Q22" s="35" t="n">
        <v>4024449</v>
      </c>
      <c r="R22" s="35" t="n">
        <v>3507938</v>
      </c>
      <c r="S22" s="35" t="n">
        <v>4896499</v>
      </c>
      <c r="T22" s="35" t="n">
        <v>2839662</v>
      </c>
      <c r="U22" s="35" t="n">
        <v>4962016</v>
      </c>
      <c r="V22" s="35" t="n">
        <v>2839235</v>
      </c>
      <c r="W22" s="124" t="n">
        <v>3219298</v>
      </c>
      <c r="X22" s="124" t="n">
        <v>4932073</v>
      </c>
      <c r="Y22" s="124" t="n">
        <v>3698357</v>
      </c>
      <c r="Z22" s="124" t="n">
        <v>3715094</v>
      </c>
      <c r="AA22" s="124" t="n">
        <v>3534178</v>
      </c>
      <c r="AB22" s="124" t="n">
        <v>3804225</v>
      </c>
      <c r="AC22" s="124" t="n">
        <v>0</v>
      </c>
      <c r="AD22" s="124" t="n">
        <v>170</v>
      </c>
      <c r="AE22" s="124" t="n">
        <v>3332872</v>
      </c>
      <c r="AF22" s="124" t="n">
        <v>4540768</v>
      </c>
    </row>
    <row r="23" customFormat="false" ht="12" hidden="false" customHeight="false" outlineLevel="0" collapsed="false">
      <c r="A23" s="33" t="s">
        <v>83</v>
      </c>
      <c r="B23" s="35" t="n">
        <v>2890409</v>
      </c>
      <c r="C23" s="35" t="n">
        <v>2766728</v>
      </c>
      <c r="D23" s="35" t="n">
        <v>3137596</v>
      </c>
      <c r="E23" s="35" t="n">
        <v>2828996</v>
      </c>
      <c r="F23" s="35" t="n">
        <v>3141372</v>
      </c>
      <c r="G23" s="35" t="n">
        <v>4506873</v>
      </c>
      <c r="H23" s="35" t="n">
        <v>2874440</v>
      </c>
      <c r="I23" s="35" t="n">
        <v>5038887</v>
      </c>
      <c r="J23" s="35" t="n">
        <v>4108524</v>
      </c>
      <c r="K23" s="35" t="n">
        <v>4535876</v>
      </c>
      <c r="L23" s="35" t="n">
        <v>3007996</v>
      </c>
      <c r="M23" s="35" t="n">
        <v>4764611</v>
      </c>
      <c r="N23" s="35" t="n">
        <v>4054750</v>
      </c>
      <c r="O23" s="35" t="n">
        <v>5223164</v>
      </c>
      <c r="P23" s="35" t="n">
        <v>2822447</v>
      </c>
      <c r="Q23" s="35" t="n">
        <v>4292785</v>
      </c>
      <c r="R23" s="35" t="n">
        <v>4654545</v>
      </c>
      <c r="S23" s="35" t="n">
        <v>4413176</v>
      </c>
      <c r="T23" s="35" t="n">
        <v>2515940</v>
      </c>
      <c r="U23" s="35" t="n">
        <v>4933705</v>
      </c>
      <c r="V23" s="35" t="n">
        <v>2915372</v>
      </c>
      <c r="W23" s="124" t="n">
        <v>3667317</v>
      </c>
      <c r="X23" s="124" t="n">
        <v>3360817</v>
      </c>
      <c r="Y23" s="124" t="n">
        <v>4469081</v>
      </c>
      <c r="Z23" s="124" t="n">
        <v>5452364</v>
      </c>
      <c r="AA23" s="124" t="n">
        <v>4322684</v>
      </c>
      <c r="AB23" s="124" t="n">
        <v>3940941</v>
      </c>
      <c r="AC23" s="124" t="n">
        <v>0</v>
      </c>
      <c r="AD23" s="124" t="n">
        <v>0</v>
      </c>
      <c r="AE23" s="124" t="n">
        <v>3302809</v>
      </c>
      <c r="AF23" s="124" t="n">
        <v>4683168</v>
      </c>
    </row>
    <row r="24" customFormat="false" ht="12" hidden="false" customHeight="false" outlineLevel="0" collapsed="false">
      <c r="A24" s="33" t="s">
        <v>84</v>
      </c>
      <c r="B24" s="35" t="n">
        <v>2556746</v>
      </c>
      <c r="C24" s="35" t="n">
        <v>2893484</v>
      </c>
      <c r="D24" s="35" t="n">
        <v>3309881</v>
      </c>
      <c r="E24" s="35" t="n">
        <v>2699042</v>
      </c>
      <c r="F24" s="35" t="n">
        <v>3267897</v>
      </c>
      <c r="G24" s="35" t="n">
        <v>4929117</v>
      </c>
      <c r="H24" s="35" t="n">
        <v>3178344</v>
      </c>
      <c r="I24" s="35" t="n">
        <v>5147179</v>
      </c>
      <c r="J24" s="35" t="n">
        <v>3676821</v>
      </c>
      <c r="K24" s="35" t="n">
        <v>2996245</v>
      </c>
      <c r="L24" s="35" t="n">
        <v>2963942</v>
      </c>
      <c r="M24" s="35" t="n">
        <v>4723462</v>
      </c>
      <c r="N24" s="35" t="n">
        <v>4093047</v>
      </c>
      <c r="O24" s="35" t="n">
        <v>4249319</v>
      </c>
      <c r="P24" s="35" t="n">
        <v>2334280</v>
      </c>
      <c r="Q24" s="35" t="n">
        <v>3997098</v>
      </c>
      <c r="R24" s="35" t="n">
        <v>4485745</v>
      </c>
      <c r="S24" s="35" t="n">
        <v>4073383</v>
      </c>
      <c r="T24" s="35" t="n">
        <v>3322404</v>
      </c>
      <c r="U24" s="35" t="n">
        <v>4328069</v>
      </c>
      <c r="V24" s="35" t="n">
        <v>4074702</v>
      </c>
      <c r="W24" s="124" t="n">
        <v>5449359</v>
      </c>
      <c r="X24" s="124" t="n">
        <v>3518134</v>
      </c>
      <c r="Y24" s="124" t="n">
        <v>4607578</v>
      </c>
      <c r="Z24" s="124" t="n">
        <v>3802030</v>
      </c>
      <c r="AA24" s="124" t="n">
        <v>2921371</v>
      </c>
      <c r="AB24" s="124" t="n">
        <v>3396118</v>
      </c>
      <c r="AC24" s="124" t="n">
        <v>0</v>
      </c>
      <c r="AD24" s="124" t="n">
        <v>0</v>
      </c>
      <c r="AE24" s="124" t="n">
        <v>3150814</v>
      </c>
      <c r="AF24" s="124" t="n">
        <v>4577823</v>
      </c>
    </row>
    <row r="25" customFormat="false" ht="12" hidden="false" customHeight="false" outlineLevel="0" collapsed="false">
      <c r="A25" s="33" t="s">
        <v>85</v>
      </c>
      <c r="B25" s="35" t="n">
        <v>2800183</v>
      </c>
      <c r="C25" s="35" t="n">
        <v>2600875</v>
      </c>
      <c r="D25" s="35" t="n">
        <v>2621410</v>
      </c>
      <c r="E25" s="35" t="n">
        <v>2587281</v>
      </c>
      <c r="F25" s="35" t="n">
        <v>2503496</v>
      </c>
      <c r="G25" s="35" t="n">
        <v>3526467</v>
      </c>
      <c r="H25" s="35" t="n">
        <v>2597769</v>
      </c>
      <c r="I25" s="35" t="n">
        <v>4910622</v>
      </c>
      <c r="J25" s="35" t="n">
        <v>4231002</v>
      </c>
      <c r="K25" s="35" t="n">
        <v>3046388</v>
      </c>
      <c r="L25" s="35" t="n">
        <v>2590536</v>
      </c>
      <c r="M25" s="35" t="n">
        <v>3632949</v>
      </c>
      <c r="N25" s="35" t="n">
        <v>3716679</v>
      </c>
      <c r="O25" s="35" t="n">
        <v>5701286</v>
      </c>
      <c r="P25" s="35" t="n">
        <v>3154979</v>
      </c>
      <c r="Q25" s="35" t="n">
        <v>2714796</v>
      </c>
      <c r="R25" s="35" t="n">
        <v>3855434</v>
      </c>
      <c r="S25" s="35" t="n">
        <v>4023735</v>
      </c>
      <c r="T25" s="35" t="n">
        <v>3501551</v>
      </c>
      <c r="U25" s="35" t="n">
        <v>6113395</v>
      </c>
      <c r="V25" s="35" t="n">
        <v>5988722</v>
      </c>
      <c r="W25" s="124" t="n">
        <v>5679642</v>
      </c>
      <c r="X25" s="124" t="n">
        <v>4997744</v>
      </c>
      <c r="Y25" s="124" t="n">
        <v>4165000</v>
      </c>
      <c r="Z25" s="124" t="n">
        <v>4819229</v>
      </c>
      <c r="AA25" s="124" t="n">
        <v>6369405</v>
      </c>
      <c r="AB25" s="124" t="n">
        <v>6313839</v>
      </c>
      <c r="AC25" s="124" t="n">
        <v>0</v>
      </c>
      <c r="AD25" s="124" t="n">
        <v>59</v>
      </c>
      <c r="AE25" s="124" t="n">
        <v>3461251</v>
      </c>
      <c r="AF25" s="124" t="n">
        <v>3820111</v>
      </c>
    </row>
    <row r="26" customFormat="false" ht="12" hidden="false" customHeight="false" outlineLevel="0" collapsed="false">
      <c r="A26" s="33" t="s">
        <v>86</v>
      </c>
      <c r="B26" s="35" t="n">
        <v>2498667</v>
      </c>
      <c r="C26" s="35" t="n">
        <v>1836401</v>
      </c>
      <c r="D26" s="35" t="n">
        <v>1497237</v>
      </c>
      <c r="E26" s="35" t="n">
        <v>2189202</v>
      </c>
      <c r="F26" s="35" t="n">
        <v>2340353</v>
      </c>
      <c r="G26" s="35" t="n">
        <v>3943916</v>
      </c>
      <c r="H26" s="35" t="n">
        <v>2022159</v>
      </c>
      <c r="I26" s="35" t="n">
        <v>3474055</v>
      </c>
      <c r="J26" s="35" t="n">
        <v>3440273</v>
      </c>
      <c r="K26" s="35" t="n">
        <v>2890925</v>
      </c>
      <c r="L26" s="35" t="n">
        <v>3270557</v>
      </c>
      <c r="M26" s="35" t="n">
        <v>3448378</v>
      </c>
      <c r="N26" s="35" t="n">
        <v>2540452</v>
      </c>
      <c r="O26" s="35" t="n">
        <v>4799169</v>
      </c>
      <c r="P26" s="35" t="n">
        <v>4655597</v>
      </c>
      <c r="Q26" s="35" t="n">
        <v>3113707</v>
      </c>
      <c r="R26" s="35" t="n">
        <v>3824643</v>
      </c>
      <c r="S26" s="35" t="n">
        <v>4699942</v>
      </c>
      <c r="T26" s="35" t="n">
        <v>3932804</v>
      </c>
      <c r="U26" s="35" t="n">
        <v>4847800</v>
      </c>
      <c r="V26" s="35" t="n">
        <v>4423486</v>
      </c>
      <c r="W26" s="124" t="n">
        <v>6257800</v>
      </c>
      <c r="X26" s="124" t="n">
        <v>4818612</v>
      </c>
      <c r="Y26" s="124" t="n">
        <v>3955748</v>
      </c>
      <c r="Z26" s="124" t="n">
        <v>3780569</v>
      </c>
      <c r="AA26" s="124" t="n">
        <v>3537040</v>
      </c>
      <c r="AB26" s="124" t="n">
        <v>4831119</v>
      </c>
      <c r="AC26" s="124" t="n">
        <v>0</v>
      </c>
      <c r="AD26" s="124" t="n">
        <v>63</v>
      </c>
      <c r="AE26" s="124" t="n">
        <v>2352013</v>
      </c>
      <c r="AF26" s="124" t="n">
        <v>3659377</v>
      </c>
    </row>
    <row r="27" customFormat="false" ht="12" hidden="false" customHeight="false" outlineLevel="0" collapsed="false">
      <c r="A27" s="33" t="s">
        <v>87</v>
      </c>
      <c r="B27" s="35" t="n">
        <v>2090030</v>
      </c>
      <c r="C27" s="35" t="n">
        <v>1828624</v>
      </c>
      <c r="D27" s="35" t="n">
        <v>1783587</v>
      </c>
      <c r="E27" s="35" t="n">
        <v>2260143</v>
      </c>
      <c r="F27" s="35" t="n">
        <v>3937278</v>
      </c>
      <c r="G27" s="35" t="n">
        <v>2537070</v>
      </c>
      <c r="H27" s="35" t="n">
        <v>1725670</v>
      </c>
      <c r="I27" s="35" t="n">
        <v>2563547</v>
      </c>
      <c r="J27" s="35" t="n">
        <v>2002016</v>
      </c>
      <c r="K27" s="35" t="n">
        <v>2883490</v>
      </c>
      <c r="L27" s="35" t="n">
        <v>2755540</v>
      </c>
      <c r="M27" s="35" t="n">
        <v>3521140</v>
      </c>
      <c r="N27" s="35" t="n">
        <v>3079663</v>
      </c>
      <c r="O27" s="35" t="n">
        <v>2961885</v>
      </c>
      <c r="P27" s="35" t="n">
        <v>2644462</v>
      </c>
      <c r="Q27" s="35" t="n">
        <v>2427262</v>
      </c>
      <c r="R27" s="35" t="n">
        <v>3482473</v>
      </c>
      <c r="S27" s="35" t="n">
        <v>3788408</v>
      </c>
      <c r="T27" s="35" t="n">
        <v>3639869</v>
      </c>
      <c r="U27" s="35" t="n">
        <v>3059738</v>
      </c>
      <c r="V27" s="35" t="n">
        <v>3743495</v>
      </c>
      <c r="W27" s="124" t="n">
        <v>5042482</v>
      </c>
      <c r="X27" s="124" t="n">
        <v>2750809</v>
      </c>
      <c r="Y27" s="124" t="n">
        <v>2965613</v>
      </c>
      <c r="Z27" s="124" t="n">
        <v>2773622</v>
      </c>
      <c r="AA27" s="124" t="n">
        <v>3698222</v>
      </c>
      <c r="AB27" s="124" t="n">
        <v>4006656</v>
      </c>
      <c r="AC27" s="124" t="n">
        <v>0</v>
      </c>
      <c r="AD27" s="124" t="n">
        <v>176</v>
      </c>
      <c r="AE27" s="124" t="n">
        <v>3217407</v>
      </c>
      <c r="AF27" s="124" t="n">
        <v>2581134</v>
      </c>
    </row>
    <row r="28" customFormat="false" ht="12" hidden="false" customHeight="false" outlineLevel="0" collapsed="false">
      <c r="A28" s="33" t="s">
        <v>88</v>
      </c>
      <c r="B28" s="35" t="n">
        <v>1916244</v>
      </c>
      <c r="C28" s="35" t="n">
        <v>2144286</v>
      </c>
      <c r="D28" s="35" t="n">
        <v>1636373</v>
      </c>
      <c r="E28" s="35" t="n">
        <v>2469111</v>
      </c>
      <c r="F28" s="35" t="n">
        <v>3061210</v>
      </c>
      <c r="G28" s="35" t="n">
        <v>1745074</v>
      </c>
      <c r="H28" s="35" t="n">
        <v>1885980</v>
      </c>
      <c r="I28" s="35" t="n">
        <v>2071903</v>
      </c>
      <c r="J28" s="35" t="n">
        <v>2045072</v>
      </c>
      <c r="K28" s="35" t="n">
        <v>3592722</v>
      </c>
      <c r="L28" s="35" t="n">
        <v>3866774</v>
      </c>
      <c r="M28" s="35" t="n">
        <v>3051281</v>
      </c>
      <c r="N28" s="35" t="n">
        <v>2438025</v>
      </c>
      <c r="O28" s="35" t="n">
        <v>4107257</v>
      </c>
      <c r="P28" s="35" t="n">
        <v>3239515</v>
      </c>
      <c r="Q28" s="35" t="n">
        <v>2277449</v>
      </c>
      <c r="R28" s="35" t="n">
        <v>3483248</v>
      </c>
      <c r="S28" s="35" t="n">
        <v>4625475</v>
      </c>
      <c r="T28" s="35" t="n">
        <v>3443307</v>
      </c>
      <c r="U28" s="35" t="n">
        <v>4184307</v>
      </c>
      <c r="V28" s="35" t="n">
        <v>3887899</v>
      </c>
      <c r="W28" s="124" t="n">
        <v>3103929</v>
      </c>
      <c r="X28" s="124" t="n">
        <v>3265056</v>
      </c>
      <c r="Y28" s="124" t="n">
        <v>3367626</v>
      </c>
      <c r="Z28" s="124" t="n">
        <v>2264553</v>
      </c>
      <c r="AA28" s="124" t="n">
        <v>2980938</v>
      </c>
      <c r="AB28" s="124" t="n">
        <v>2824601</v>
      </c>
      <c r="AC28" s="124" t="n">
        <v>210</v>
      </c>
      <c r="AD28" s="124" t="n">
        <v>168</v>
      </c>
      <c r="AE28" s="124" t="n">
        <v>2093174</v>
      </c>
      <c r="AF28" s="124" t="n">
        <v>3567191</v>
      </c>
    </row>
    <row r="29" customFormat="false" ht="12" hidden="false" customHeight="false" outlineLevel="0" collapsed="false">
      <c r="A29" s="33" t="s">
        <v>89</v>
      </c>
      <c r="B29" s="35" t="n">
        <v>2260349</v>
      </c>
      <c r="C29" s="35" t="n">
        <v>2275812</v>
      </c>
      <c r="D29" s="35" t="n">
        <v>1810942</v>
      </c>
      <c r="E29" s="35" t="n">
        <v>2456221</v>
      </c>
      <c r="F29" s="35" t="n">
        <v>2189587</v>
      </c>
      <c r="G29" s="35" t="n">
        <v>2284953</v>
      </c>
      <c r="H29" s="35" t="n">
        <v>2382886</v>
      </c>
      <c r="I29" s="35" t="n">
        <v>2138860</v>
      </c>
      <c r="J29" s="35" t="n">
        <v>2275126</v>
      </c>
      <c r="K29" s="35" t="n">
        <v>2928574</v>
      </c>
      <c r="L29" s="35" t="n">
        <v>3258294</v>
      </c>
      <c r="M29" s="35" t="n">
        <v>3316454</v>
      </c>
      <c r="N29" s="35" t="n">
        <v>4674706</v>
      </c>
      <c r="O29" s="35" t="n">
        <v>4948290</v>
      </c>
      <c r="P29" s="35" t="n">
        <v>4468876</v>
      </c>
      <c r="Q29" s="35" t="n">
        <v>3113461</v>
      </c>
      <c r="R29" s="35" t="n">
        <v>3145766</v>
      </c>
      <c r="S29" s="35" t="n">
        <v>2352803</v>
      </c>
      <c r="T29" s="35" t="n">
        <v>3662299</v>
      </c>
      <c r="U29" s="35" t="n">
        <v>2800920</v>
      </c>
      <c r="V29" s="35" t="n">
        <v>3897947</v>
      </c>
      <c r="W29" s="124" t="n">
        <v>3682057</v>
      </c>
      <c r="X29" s="124" t="n">
        <v>2790606</v>
      </c>
      <c r="Y29" s="124" t="n">
        <v>3086191</v>
      </c>
      <c r="Z29" s="124" t="n">
        <v>2778718</v>
      </c>
      <c r="AA29" s="124" t="n">
        <v>2398314</v>
      </c>
      <c r="AB29" s="124" t="n">
        <v>2727595</v>
      </c>
      <c r="AC29" s="124" t="n">
        <v>920</v>
      </c>
      <c r="AD29" s="124" t="n">
        <v>2349995</v>
      </c>
      <c r="AE29" s="124" t="n">
        <v>1894969</v>
      </c>
      <c r="AF29" s="124" t="n">
        <v>2787386</v>
      </c>
    </row>
    <row r="30" customFormat="false" ht="12" hidden="false" customHeight="false" outlineLevel="0" collapsed="false">
      <c r="A30" s="33" t="s">
        <v>90</v>
      </c>
      <c r="B30" s="35" t="n">
        <v>1949715</v>
      </c>
      <c r="C30" s="35" t="n">
        <v>1880203</v>
      </c>
      <c r="D30" s="35" t="n">
        <v>1938652</v>
      </c>
      <c r="E30" s="35" t="n">
        <v>1738500</v>
      </c>
      <c r="F30" s="35" t="n">
        <v>1914472</v>
      </c>
      <c r="G30" s="35" t="n">
        <v>2680510</v>
      </c>
      <c r="H30" s="35" t="n">
        <v>1456242</v>
      </c>
      <c r="I30" s="35" t="n">
        <v>2019477</v>
      </c>
      <c r="J30" s="35" t="n">
        <v>2180611</v>
      </c>
      <c r="K30" s="35" t="n">
        <v>2113741</v>
      </c>
      <c r="L30" s="35" t="n">
        <v>2323967</v>
      </c>
      <c r="M30" s="35" t="n">
        <v>3538295</v>
      </c>
      <c r="N30" s="35" t="n">
        <v>2620372</v>
      </c>
      <c r="O30" s="35" t="n">
        <v>3195558</v>
      </c>
      <c r="P30" s="35" t="n">
        <v>2388231</v>
      </c>
      <c r="Q30" s="35" t="n">
        <v>3119308</v>
      </c>
      <c r="R30" s="35" t="n">
        <v>2472353</v>
      </c>
      <c r="S30" s="35" t="n">
        <v>2781196</v>
      </c>
      <c r="T30" s="35" t="n">
        <v>3338391</v>
      </c>
      <c r="U30" s="35" t="n">
        <v>2821544</v>
      </c>
      <c r="V30" s="35" t="n">
        <v>3496801</v>
      </c>
      <c r="W30" s="124" t="n">
        <v>4193718</v>
      </c>
      <c r="X30" s="124" t="n">
        <v>2362539</v>
      </c>
      <c r="Y30" s="124" t="n">
        <v>3107267</v>
      </c>
      <c r="Z30" s="124" t="n">
        <v>2884958</v>
      </c>
      <c r="AA30" s="124" t="n">
        <v>2202348</v>
      </c>
      <c r="AB30" s="124" t="n">
        <v>2855829</v>
      </c>
      <c r="AC30" s="124" t="n">
        <v>2903</v>
      </c>
      <c r="AD30" s="124" t="n">
        <v>1340218</v>
      </c>
      <c r="AE30" s="124" t="n">
        <v>2999633</v>
      </c>
      <c r="AF30" s="124" t="n">
        <v>2459098</v>
      </c>
    </row>
    <row r="31" customFormat="false" ht="12" hidden="false" customHeight="false" outlineLevel="0" collapsed="false">
      <c r="A31" s="33" t="s">
        <v>91</v>
      </c>
      <c r="B31" s="35" t="n">
        <v>1518738</v>
      </c>
      <c r="C31" s="35" t="n">
        <v>1710524</v>
      </c>
      <c r="D31" s="35" t="n">
        <v>1748299</v>
      </c>
      <c r="E31" s="35" t="n">
        <v>1424803</v>
      </c>
      <c r="F31" s="35" t="n">
        <v>1840537</v>
      </c>
      <c r="G31" s="35" t="n">
        <v>1912594</v>
      </c>
      <c r="H31" s="35" t="n">
        <v>2113666</v>
      </c>
      <c r="I31" s="35" t="n">
        <v>2082255</v>
      </c>
      <c r="J31" s="35" t="n">
        <v>2596650</v>
      </c>
      <c r="K31" s="35" t="n">
        <v>2713538</v>
      </c>
      <c r="L31" s="35" t="n">
        <v>2192487</v>
      </c>
      <c r="M31" s="35" t="n">
        <v>4422263</v>
      </c>
      <c r="N31" s="35" t="n">
        <v>2617151</v>
      </c>
      <c r="O31" s="35" t="n">
        <v>2089556</v>
      </c>
      <c r="P31" s="35" t="n">
        <v>2243958</v>
      </c>
      <c r="Q31" s="35" t="n">
        <v>2408041</v>
      </c>
      <c r="R31" s="35" t="n">
        <v>2652537</v>
      </c>
      <c r="S31" s="35" t="n">
        <v>2535405</v>
      </c>
      <c r="T31" s="35" t="n">
        <v>4274961</v>
      </c>
      <c r="U31" s="35" t="n">
        <v>3516456</v>
      </c>
      <c r="V31" s="35" t="n">
        <v>2721501</v>
      </c>
      <c r="W31" s="124" t="n">
        <v>2861909</v>
      </c>
      <c r="X31" s="124" t="n">
        <v>1606750</v>
      </c>
      <c r="Y31" s="124" t="n">
        <v>3123418</v>
      </c>
      <c r="Z31" s="124" t="n">
        <v>2245191</v>
      </c>
      <c r="AA31" s="124" t="n">
        <v>2983372</v>
      </c>
      <c r="AB31" s="124" t="n">
        <v>3572104</v>
      </c>
      <c r="AC31" s="124" t="n">
        <v>499</v>
      </c>
      <c r="AD31" s="124" t="n">
        <v>1445948</v>
      </c>
      <c r="AE31" s="124" t="n">
        <v>2764225</v>
      </c>
      <c r="AF31" s="124" t="n">
        <v>2546669</v>
      </c>
    </row>
    <row r="32" customFormat="false" ht="12" hidden="false" customHeight="false" outlineLevel="0" collapsed="false">
      <c r="A32" s="33" t="s">
        <v>92</v>
      </c>
      <c r="B32" s="35" t="n">
        <v>2116910</v>
      </c>
      <c r="C32" s="35" t="n">
        <v>1776519</v>
      </c>
      <c r="D32" s="35" t="n">
        <v>1520107</v>
      </c>
      <c r="E32" s="35" t="n">
        <v>1213505</v>
      </c>
      <c r="F32" s="35" t="n">
        <v>1609574</v>
      </c>
      <c r="G32" s="35" t="n">
        <v>1857252</v>
      </c>
      <c r="H32" s="35" t="n">
        <v>1695062</v>
      </c>
      <c r="I32" s="35" t="n">
        <v>1960766</v>
      </c>
      <c r="J32" s="35" t="n">
        <v>2225353</v>
      </c>
      <c r="K32" s="35" t="n">
        <v>2916569</v>
      </c>
      <c r="L32" s="35" t="n">
        <v>1766599</v>
      </c>
      <c r="M32" s="35" t="n">
        <v>3560392</v>
      </c>
      <c r="N32" s="35" t="n">
        <v>2437708</v>
      </c>
      <c r="O32" s="35" t="n">
        <v>2222015</v>
      </c>
      <c r="P32" s="35" t="n">
        <v>3342271</v>
      </c>
      <c r="Q32" s="35" t="n">
        <v>2480206</v>
      </c>
      <c r="R32" s="35" t="n">
        <v>2363872</v>
      </c>
      <c r="S32" s="35" t="n">
        <v>2514334</v>
      </c>
      <c r="T32" s="35" t="n">
        <v>3609931</v>
      </c>
      <c r="U32" s="35" t="n">
        <v>2863469</v>
      </c>
      <c r="V32" s="35" t="n">
        <v>2331937</v>
      </c>
      <c r="W32" s="124" t="n">
        <v>1995827</v>
      </c>
      <c r="X32" s="124" t="n">
        <v>3656419</v>
      </c>
      <c r="Y32" s="124" t="n">
        <v>2453650</v>
      </c>
      <c r="Z32" s="124" t="n">
        <v>2061673</v>
      </c>
      <c r="AA32" s="124" t="n">
        <v>2302911</v>
      </c>
      <c r="AB32" s="124" t="n">
        <v>2251913</v>
      </c>
      <c r="AC32" s="124" t="n">
        <v>620</v>
      </c>
      <c r="AD32" s="124" t="n">
        <v>1863165</v>
      </c>
      <c r="AE32" s="124" t="n">
        <v>2785750</v>
      </c>
      <c r="AF32" s="124" t="n">
        <v>2192813</v>
      </c>
    </row>
    <row r="33" customFormat="false" ht="12" hidden="false" customHeight="false" outlineLevel="0" collapsed="false">
      <c r="A33" s="33" t="s">
        <v>93</v>
      </c>
      <c r="B33" s="35" t="n">
        <v>1522641</v>
      </c>
      <c r="C33" s="35" t="n">
        <v>1239397</v>
      </c>
      <c r="D33" s="35" t="n">
        <v>2881790</v>
      </c>
      <c r="E33" s="35" t="n">
        <v>1482218</v>
      </c>
      <c r="F33" s="35" t="n">
        <v>1922277</v>
      </c>
      <c r="G33" s="35" t="n">
        <v>1286531</v>
      </c>
      <c r="H33" s="35" t="n">
        <v>1497297</v>
      </c>
      <c r="I33" s="35" t="n">
        <v>1695681</v>
      </c>
      <c r="J33" s="35" t="n">
        <v>1505092</v>
      </c>
      <c r="K33" s="35" t="n">
        <v>4937435</v>
      </c>
      <c r="L33" s="35" t="n">
        <v>3950437</v>
      </c>
      <c r="M33" s="35" t="n">
        <v>3172854</v>
      </c>
      <c r="N33" s="35" t="n">
        <v>2155366</v>
      </c>
      <c r="O33" s="35" t="n">
        <v>4060364</v>
      </c>
      <c r="P33" s="35" t="n">
        <v>4517166</v>
      </c>
      <c r="Q33" s="35" t="n">
        <v>1666833</v>
      </c>
      <c r="R33" s="35" t="n">
        <v>2180024</v>
      </c>
      <c r="S33" s="35" t="n">
        <v>2533975</v>
      </c>
      <c r="T33" s="35" t="n">
        <v>2907735</v>
      </c>
      <c r="U33" s="35" t="n">
        <v>3461611</v>
      </c>
      <c r="V33" s="35" t="n">
        <v>3089784</v>
      </c>
      <c r="W33" s="124" t="n">
        <v>1678037</v>
      </c>
      <c r="X33" s="124" t="n">
        <v>3010587</v>
      </c>
      <c r="Y33" s="124" t="n">
        <v>2156426</v>
      </c>
      <c r="Z33" s="124" t="n">
        <v>3430859</v>
      </c>
      <c r="AA33" s="124" t="n">
        <v>1736105</v>
      </c>
      <c r="AB33" s="124" t="n">
        <v>1919383</v>
      </c>
      <c r="AC33" s="124" t="n">
        <v>197408</v>
      </c>
      <c r="AD33" s="124" t="n">
        <v>2149082</v>
      </c>
      <c r="AE33" s="124" t="n">
        <v>2090052</v>
      </c>
      <c r="AF33" s="124" t="n">
        <v>2014129</v>
      </c>
    </row>
    <row r="34" customFormat="false" ht="12" hidden="false" customHeight="false" outlineLevel="0" collapsed="false">
      <c r="A34" s="33" t="s">
        <v>94</v>
      </c>
      <c r="B34" s="35" t="n">
        <v>3600122</v>
      </c>
      <c r="C34" s="35" t="n">
        <v>2956858</v>
      </c>
      <c r="D34" s="35" t="n">
        <v>1331185</v>
      </c>
      <c r="E34" s="35" t="n">
        <v>3889228</v>
      </c>
      <c r="F34" s="35" t="n">
        <v>5626906</v>
      </c>
      <c r="G34" s="35" t="n">
        <v>4394610</v>
      </c>
      <c r="H34" s="35" t="n">
        <v>5624275</v>
      </c>
      <c r="I34" s="35" t="n">
        <v>4889156</v>
      </c>
      <c r="J34" s="35" t="n">
        <v>4454211</v>
      </c>
      <c r="K34" s="35" t="n">
        <v>3103155</v>
      </c>
      <c r="L34" s="35" t="n">
        <v>2134722</v>
      </c>
      <c r="M34" s="35" t="n">
        <v>6842280</v>
      </c>
      <c r="N34" s="35" t="n">
        <v>4552672</v>
      </c>
      <c r="O34" s="35" t="n">
        <v>1832522</v>
      </c>
      <c r="P34" s="35" t="n">
        <v>2757482</v>
      </c>
      <c r="Q34" s="35" t="n">
        <v>3490220</v>
      </c>
      <c r="R34" s="35" t="n">
        <v>3494564</v>
      </c>
      <c r="S34" s="35" t="n">
        <v>2450500</v>
      </c>
      <c r="T34" s="35" t="n">
        <v>2828042</v>
      </c>
      <c r="U34" s="35" t="n">
        <v>4443793</v>
      </c>
      <c r="V34" s="35" t="n">
        <v>4452000</v>
      </c>
      <c r="W34" s="124" t="n">
        <v>3487511</v>
      </c>
      <c r="X34" s="124" t="n">
        <v>3383334</v>
      </c>
      <c r="Y34" s="124" t="n">
        <v>3088441</v>
      </c>
      <c r="Z34" s="124" t="n">
        <v>3777290</v>
      </c>
      <c r="AA34" s="124" t="n">
        <v>2334538</v>
      </c>
      <c r="AB34" s="124" t="n">
        <v>3776649</v>
      </c>
      <c r="AC34" s="124" t="n">
        <v>913613</v>
      </c>
      <c r="AD34" s="124" t="n">
        <v>2391403</v>
      </c>
      <c r="AE34" s="124" t="n">
        <v>2627569</v>
      </c>
      <c r="AF34" s="124" t="n">
        <v>3550552</v>
      </c>
    </row>
    <row r="35" customFormat="false" ht="12" hidden="false" customHeight="false" outlineLevel="0" collapsed="false">
      <c r="A35" s="33" t="s">
        <v>95</v>
      </c>
      <c r="B35" s="35" t="n">
        <v>1804225</v>
      </c>
      <c r="C35" s="35" t="n">
        <v>1132091</v>
      </c>
      <c r="D35" s="35" t="n">
        <v>1403191</v>
      </c>
      <c r="E35" s="35" t="n">
        <v>1986136</v>
      </c>
      <c r="F35" s="35" t="n">
        <v>2257253</v>
      </c>
      <c r="G35" s="35" t="n">
        <v>1778320</v>
      </c>
      <c r="H35" s="35" t="n">
        <v>2320100</v>
      </c>
      <c r="I35" s="35" t="n">
        <v>1926818</v>
      </c>
      <c r="J35" s="35" t="n">
        <v>2727244</v>
      </c>
      <c r="K35" s="35" t="n">
        <v>3163347</v>
      </c>
      <c r="L35" s="35" t="n">
        <v>2591988</v>
      </c>
      <c r="M35" s="35" t="n">
        <v>3689404</v>
      </c>
      <c r="N35" s="35" t="n">
        <v>2558461</v>
      </c>
      <c r="O35" s="35" t="n">
        <v>2101539</v>
      </c>
      <c r="P35" s="35" t="n">
        <v>3257853</v>
      </c>
      <c r="Q35" s="35" t="n">
        <v>2834620</v>
      </c>
      <c r="R35" s="35" t="n">
        <v>5350305</v>
      </c>
      <c r="S35" s="35" t="n">
        <v>3780976</v>
      </c>
      <c r="T35" s="35" t="n">
        <v>3988530</v>
      </c>
      <c r="U35" s="35" t="n">
        <v>4542677</v>
      </c>
      <c r="V35" s="35" t="n">
        <v>3717661</v>
      </c>
      <c r="W35" s="124" t="n">
        <v>3798522</v>
      </c>
      <c r="X35" s="124" t="n">
        <v>4238961</v>
      </c>
      <c r="Y35" s="124" t="n">
        <v>4657259</v>
      </c>
      <c r="Z35" s="124" t="n">
        <v>3724743</v>
      </c>
      <c r="AA35" s="124" t="n">
        <v>3732159</v>
      </c>
      <c r="AB35" s="124" t="n">
        <v>3976925</v>
      </c>
      <c r="AC35" s="124" t="n">
        <v>975876</v>
      </c>
      <c r="AD35" s="124" t="n">
        <v>4195441</v>
      </c>
      <c r="AE35" s="124" t="n">
        <v>3470645</v>
      </c>
      <c r="AF35" s="124" t="n">
        <v>3543522</v>
      </c>
    </row>
    <row r="36" customFormat="false" ht="12" hidden="false" customHeight="false" outlineLevel="0" collapsed="false">
      <c r="A36" s="33" t="s">
        <v>96</v>
      </c>
      <c r="B36" s="35" t="n">
        <v>2193525</v>
      </c>
      <c r="C36" s="35" t="n">
        <v>1272298</v>
      </c>
      <c r="D36" s="35" t="n">
        <v>1325090</v>
      </c>
      <c r="E36" s="35" t="n">
        <v>1469819</v>
      </c>
      <c r="F36" s="35" t="n">
        <v>1804783</v>
      </c>
      <c r="G36" s="35" t="n">
        <v>2048635</v>
      </c>
      <c r="H36" s="35" t="n">
        <v>1927957</v>
      </c>
      <c r="I36" s="35" t="n">
        <v>2514947</v>
      </c>
      <c r="J36" s="35" t="n">
        <v>2790246</v>
      </c>
      <c r="K36" s="35" t="n">
        <v>3256240</v>
      </c>
      <c r="L36" s="35" t="n">
        <v>1853752</v>
      </c>
      <c r="M36" s="35" t="n">
        <v>4039639</v>
      </c>
      <c r="N36" s="35" t="n">
        <v>3608611</v>
      </c>
      <c r="O36" s="35" t="n">
        <v>2210242</v>
      </c>
      <c r="P36" s="35" t="n">
        <v>4221550</v>
      </c>
      <c r="Q36" s="35" t="n">
        <v>3522756</v>
      </c>
      <c r="R36" s="35" t="n">
        <v>4322302</v>
      </c>
      <c r="S36" s="35" t="n">
        <v>4114820</v>
      </c>
      <c r="T36" s="35" t="n">
        <v>3808198</v>
      </c>
      <c r="U36" s="35" t="n">
        <v>4018200</v>
      </c>
      <c r="V36" s="35" t="n">
        <v>2528642</v>
      </c>
      <c r="W36" s="124" t="n">
        <v>3535298</v>
      </c>
      <c r="X36" s="124" t="n">
        <v>4952962</v>
      </c>
      <c r="Y36" s="124" t="n">
        <v>3189552</v>
      </c>
      <c r="Z36" s="124" t="n">
        <v>3497050</v>
      </c>
      <c r="AA36" s="124" t="n">
        <v>2548394</v>
      </c>
      <c r="AB36" s="124" t="n">
        <v>2971759</v>
      </c>
      <c r="AC36" s="124" t="n">
        <v>1185127</v>
      </c>
      <c r="AD36" s="124" t="n">
        <v>3280700</v>
      </c>
      <c r="AE36" s="124" t="n">
        <v>3267895</v>
      </c>
      <c r="AF36" s="124" t="n">
        <v>3132890</v>
      </c>
    </row>
    <row r="37" customFormat="false" ht="12" hidden="false" customHeight="false" outlineLevel="0" collapsed="false">
      <c r="A37" s="33" t="s">
        <v>97</v>
      </c>
      <c r="B37" s="35" t="n">
        <v>2030118</v>
      </c>
      <c r="C37" s="35" t="n">
        <v>1243582</v>
      </c>
      <c r="D37" s="35" t="n">
        <v>1611293</v>
      </c>
      <c r="E37" s="35" t="n">
        <v>1379535</v>
      </c>
      <c r="F37" s="35" t="n">
        <v>2018403</v>
      </c>
      <c r="G37" s="35" t="n">
        <v>2005276</v>
      </c>
      <c r="H37" s="35" t="n">
        <v>1827164</v>
      </c>
      <c r="I37" s="35" t="n">
        <v>2424890</v>
      </c>
      <c r="J37" s="35" t="n">
        <v>2469500</v>
      </c>
      <c r="K37" s="35" t="n">
        <v>2358051</v>
      </c>
      <c r="L37" s="35" t="n">
        <v>2277085</v>
      </c>
      <c r="M37" s="35" t="n">
        <v>4339057</v>
      </c>
      <c r="N37" s="35" t="n">
        <v>2681468</v>
      </c>
      <c r="O37" s="35" t="n">
        <v>2435537</v>
      </c>
      <c r="P37" s="35" t="n">
        <v>3324280</v>
      </c>
      <c r="Q37" s="35" t="n">
        <v>3148669</v>
      </c>
      <c r="R37" s="35" t="n">
        <v>5767972</v>
      </c>
      <c r="S37" s="35" t="n">
        <v>4225762</v>
      </c>
      <c r="T37" s="35" t="n">
        <v>5908980</v>
      </c>
      <c r="U37" s="35" t="n">
        <v>2829207</v>
      </c>
      <c r="V37" s="35" t="n">
        <v>2722160</v>
      </c>
      <c r="W37" s="124" t="n">
        <v>3684125</v>
      </c>
      <c r="X37" s="124" t="n">
        <v>3884458</v>
      </c>
      <c r="Y37" s="124" t="n">
        <v>3669798</v>
      </c>
      <c r="Z37" s="124" t="n">
        <v>4313250</v>
      </c>
      <c r="AA37" s="124" t="n">
        <v>3218459</v>
      </c>
      <c r="AB37" s="124" t="n">
        <v>5335553</v>
      </c>
      <c r="AC37" s="124" t="n">
        <v>1177161</v>
      </c>
      <c r="AD37" s="124" t="n">
        <v>3754109</v>
      </c>
      <c r="AE37" s="124" t="n">
        <v>3298055</v>
      </c>
      <c r="AF37" s="124" t="n">
        <v>5104974</v>
      </c>
    </row>
    <row r="38" customFormat="false" ht="12" hidden="false" customHeight="false" outlineLevel="0" collapsed="false">
      <c r="A38" s="33" t="s">
        <v>98</v>
      </c>
      <c r="B38" s="35" t="n">
        <v>1912326</v>
      </c>
      <c r="C38" s="35" t="n">
        <v>1445565</v>
      </c>
      <c r="D38" s="35" t="n">
        <v>1534639</v>
      </c>
      <c r="E38" s="35" t="n">
        <v>1600056</v>
      </c>
      <c r="F38" s="35" t="n">
        <v>2002370</v>
      </c>
      <c r="G38" s="35" t="n">
        <v>2496880</v>
      </c>
      <c r="H38" s="35" t="n">
        <v>2316945</v>
      </c>
      <c r="I38" s="35" t="n">
        <v>1989481</v>
      </c>
      <c r="J38" s="35" t="n">
        <v>2311601</v>
      </c>
      <c r="K38" s="35" t="n">
        <v>2220060</v>
      </c>
      <c r="L38" s="35" t="n">
        <v>2538420</v>
      </c>
      <c r="M38" s="35" t="n">
        <v>3004881</v>
      </c>
      <c r="N38" s="35" t="n">
        <v>3467986</v>
      </c>
      <c r="O38" s="35" t="n">
        <v>2477044</v>
      </c>
      <c r="P38" s="35" t="n">
        <v>4227618</v>
      </c>
      <c r="Q38" s="35" t="n">
        <v>2747691</v>
      </c>
      <c r="R38" s="35" t="n">
        <v>3821579</v>
      </c>
      <c r="S38" s="35" t="n">
        <v>4516420</v>
      </c>
      <c r="T38" s="35" t="n">
        <v>4337829</v>
      </c>
      <c r="U38" s="35" t="n">
        <v>3667209</v>
      </c>
      <c r="V38" s="35" t="n">
        <v>3256948</v>
      </c>
      <c r="W38" s="124" t="n">
        <v>3203721</v>
      </c>
      <c r="X38" s="124" t="n">
        <v>3936012</v>
      </c>
      <c r="Y38" s="124" t="n">
        <v>3792051</v>
      </c>
      <c r="Z38" s="124" t="n">
        <v>4473549</v>
      </c>
      <c r="AA38" s="124" t="n">
        <v>3439755</v>
      </c>
      <c r="AB38" s="124" t="n">
        <v>4700096</v>
      </c>
      <c r="AC38" s="124" t="n">
        <v>1084532</v>
      </c>
      <c r="AD38" s="124" t="n">
        <v>2236428</v>
      </c>
      <c r="AE38" s="124" t="n">
        <v>2757320</v>
      </c>
      <c r="AF38" s="124" t="n">
        <v>4853948</v>
      </c>
    </row>
    <row r="39" customFormat="false" ht="12" hidden="false" customHeight="false" outlineLevel="0" collapsed="false">
      <c r="A39" s="33" t="s">
        <v>99</v>
      </c>
      <c r="B39" s="35" t="n">
        <v>1695568</v>
      </c>
      <c r="C39" s="35" t="n">
        <v>1357823</v>
      </c>
      <c r="D39" s="35" t="n">
        <v>2091078</v>
      </c>
      <c r="E39" s="35" t="n">
        <v>1710294</v>
      </c>
      <c r="F39" s="35" t="n">
        <v>1851932</v>
      </c>
      <c r="G39" s="35" t="n">
        <v>2570788</v>
      </c>
      <c r="H39" s="35" t="n">
        <v>2170609</v>
      </c>
      <c r="I39" s="35" t="n">
        <v>2902498</v>
      </c>
      <c r="J39" s="35" t="n">
        <v>2748185</v>
      </c>
      <c r="K39" s="35" t="n">
        <v>2603338</v>
      </c>
      <c r="L39" s="35" t="n">
        <v>2017335</v>
      </c>
      <c r="M39" s="35" t="n">
        <v>2913336</v>
      </c>
      <c r="N39" s="35" t="n">
        <v>3417029</v>
      </c>
      <c r="O39" s="35" t="n">
        <v>4198484</v>
      </c>
      <c r="P39" s="35" t="n">
        <v>4177980</v>
      </c>
      <c r="Q39" s="35" t="n">
        <v>3161163</v>
      </c>
      <c r="R39" s="35" t="n">
        <v>3951701</v>
      </c>
      <c r="S39" s="35" t="n">
        <v>4160322</v>
      </c>
      <c r="T39" s="35" t="n">
        <v>3819357</v>
      </c>
      <c r="U39" s="35" t="n">
        <v>3610143</v>
      </c>
      <c r="V39" s="35" t="n">
        <v>3318439</v>
      </c>
      <c r="W39" s="124" t="n">
        <v>3955218</v>
      </c>
      <c r="X39" s="124" t="n">
        <v>3329720</v>
      </c>
      <c r="Y39" s="124" t="n">
        <v>4345673</v>
      </c>
      <c r="Z39" s="124" t="n">
        <v>4662045</v>
      </c>
      <c r="AA39" s="124" t="n">
        <v>3457041</v>
      </c>
      <c r="AB39" s="124" t="n">
        <v>3547163</v>
      </c>
      <c r="AC39" s="124" t="n">
        <v>1054058</v>
      </c>
      <c r="AD39" s="124" t="n">
        <v>2440406</v>
      </c>
      <c r="AE39" s="124" t="n">
        <v>2409007</v>
      </c>
      <c r="AF39" s="124" t="n">
        <v>4721706</v>
      </c>
    </row>
    <row r="40" customFormat="false" ht="12" hidden="false" customHeight="false" outlineLevel="0" collapsed="false">
      <c r="A40" s="33" t="s">
        <v>100</v>
      </c>
      <c r="B40" s="35" t="n">
        <v>1614877</v>
      </c>
      <c r="C40" s="35" t="n">
        <v>1546402</v>
      </c>
      <c r="D40" s="35" t="n">
        <v>1865273</v>
      </c>
      <c r="E40" s="35" t="n">
        <v>2386746</v>
      </c>
      <c r="F40" s="35" t="n">
        <v>2801360</v>
      </c>
      <c r="G40" s="35" t="n">
        <v>2470702</v>
      </c>
      <c r="H40" s="35" t="n">
        <v>2892746</v>
      </c>
      <c r="I40" s="35" t="n">
        <v>2547446</v>
      </c>
      <c r="J40" s="35" t="n">
        <v>2828453</v>
      </c>
      <c r="K40" s="35" t="n">
        <v>3637870</v>
      </c>
      <c r="L40" s="35" t="n">
        <v>2862682</v>
      </c>
      <c r="M40" s="35" t="n">
        <v>3357292</v>
      </c>
      <c r="N40" s="35" t="n">
        <v>2972613</v>
      </c>
      <c r="O40" s="35" t="n">
        <v>3449841</v>
      </c>
      <c r="P40" s="35" t="n">
        <v>4022055</v>
      </c>
      <c r="Q40" s="35" t="n">
        <v>3143388</v>
      </c>
      <c r="R40" s="35" t="n">
        <v>3247853</v>
      </c>
      <c r="S40" s="35" t="n">
        <v>3394132</v>
      </c>
      <c r="T40" s="35" t="n">
        <v>4531994</v>
      </c>
      <c r="U40" s="35" t="n">
        <v>2711374</v>
      </c>
      <c r="V40" s="35" t="n">
        <v>3310548</v>
      </c>
      <c r="W40" s="124" t="n">
        <v>5119957</v>
      </c>
      <c r="X40" s="124" t="n">
        <v>3344979</v>
      </c>
      <c r="Y40" s="124" t="n">
        <v>4088735</v>
      </c>
      <c r="Z40" s="124" t="n">
        <v>4314308</v>
      </c>
      <c r="AA40" s="124" t="n">
        <v>3658182</v>
      </c>
      <c r="AB40" s="124" t="n">
        <v>4304660</v>
      </c>
      <c r="AC40" s="124" t="n">
        <v>1176050</v>
      </c>
      <c r="AD40" s="124" t="n">
        <v>2764573</v>
      </c>
      <c r="AE40" s="124" t="n">
        <v>2323410</v>
      </c>
      <c r="AF40" s="124" t="n">
        <v>3390886</v>
      </c>
    </row>
    <row r="41" customFormat="false" ht="12" hidden="false" customHeight="false" outlineLevel="0" collapsed="false">
      <c r="A41" s="33" t="s">
        <v>101</v>
      </c>
      <c r="B41" s="35" t="n">
        <v>1930754</v>
      </c>
      <c r="C41" s="35" t="n">
        <v>1682171</v>
      </c>
      <c r="D41" s="35" t="n">
        <v>1962637</v>
      </c>
      <c r="E41" s="35" t="n">
        <v>1803788</v>
      </c>
      <c r="F41" s="35" t="n">
        <v>2120713</v>
      </c>
      <c r="G41" s="35" t="n">
        <v>2480144</v>
      </c>
      <c r="H41" s="35" t="n">
        <v>2534981</v>
      </c>
      <c r="I41" s="35" t="n">
        <v>2317476</v>
      </c>
      <c r="J41" s="35" t="n">
        <v>3012620</v>
      </c>
      <c r="K41" s="35" t="n">
        <v>2335549</v>
      </c>
      <c r="L41" s="35" t="n">
        <v>3134777</v>
      </c>
      <c r="M41" s="35" t="n">
        <v>3238408</v>
      </c>
      <c r="N41" s="35" t="n">
        <v>2626364</v>
      </c>
      <c r="O41" s="35" t="n">
        <v>3332272</v>
      </c>
      <c r="P41" s="35" t="n">
        <v>4084853</v>
      </c>
      <c r="Q41" s="35" t="n">
        <v>3792733</v>
      </c>
      <c r="R41" s="35" t="n">
        <v>2686980</v>
      </c>
      <c r="S41" s="35" t="n">
        <v>3870291</v>
      </c>
      <c r="T41" s="35" t="n">
        <v>4240317</v>
      </c>
      <c r="U41" s="35" t="n">
        <v>2903962</v>
      </c>
      <c r="V41" s="35" t="n">
        <v>3275020</v>
      </c>
      <c r="W41" s="124" t="n">
        <v>4365017</v>
      </c>
      <c r="X41" s="124" t="n">
        <v>3868887</v>
      </c>
      <c r="Y41" s="124" t="n">
        <v>3105418</v>
      </c>
      <c r="Z41" s="124" t="n">
        <v>3120403</v>
      </c>
      <c r="AA41" s="124" t="n">
        <v>2868027</v>
      </c>
      <c r="AB41" s="124" t="n">
        <v>4341736</v>
      </c>
      <c r="AC41" s="124" t="n">
        <v>1347691</v>
      </c>
      <c r="AD41" s="124" t="n">
        <v>2262934</v>
      </c>
      <c r="AE41" s="124" t="n">
        <v>2623866</v>
      </c>
      <c r="AF41" s="124" t="n">
        <v>2879939</v>
      </c>
    </row>
    <row r="42" customFormat="false" ht="12" hidden="false" customHeight="false" outlineLevel="0" collapsed="false">
      <c r="A42" s="33" t="s">
        <v>102</v>
      </c>
      <c r="B42" s="35" t="n">
        <v>2015949</v>
      </c>
      <c r="C42" s="35" t="n">
        <v>2094714</v>
      </c>
      <c r="D42" s="35" t="n">
        <v>2451009</v>
      </c>
      <c r="E42" s="35" t="n">
        <v>2696605</v>
      </c>
      <c r="F42" s="35" t="n">
        <v>2609250</v>
      </c>
      <c r="G42" s="35" t="n">
        <v>3018701</v>
      </c>
      <c r="H42" s="35" t="n">
        <v>3072319</v>
      </c>
      <c r="I42" s="35" t="n">
        <v>2959320</v>
      </c>
      <c r="J42" s="35" t="n">
        <v>3568532</v>
      </c>
      <c r="K42" s="35" t="n">
        <v>3222164</v>
      </c>
      <c r="L42" s="35" t="n">
        <v>3409574</v>
      </c>
      <c r="M42" s="35" t="n">
        <v>3920525</v>
      </c>
      <c r="N42" s="35" t="n">
        <v>3242229</v>
      </c>
      <c r="O42" s="35" t="n">
        <v>3265825</v>
      </c>
      <c r="P42" s="35" t="n">
        <v>3056565</v>
      </c>
      <c r="Q42" s="35" t="n">
        <v>3261394</v>
      </c>
      <c r="R42" s="35" t="n">
        <v>3478162</v>
      </c>
      <c r="S42" s="35" t="n">
        <v>4037162</v>
      </c>
      <c r="T42" s="35" t="n">
        <v>3611632</v>
      </c>
      <c r="U42" s="35" t="n">
        <v>3754071</v>
      </c>
      <c r="V42" s="35" t="n">
        <v>3767754</v>
      </c>
      <c r="W42" s="124" t="n">
        <v>4295951</v>
      </c>
      <c r="X42" s="124" t="n">
        <v>3469464</v>
      </c>
      <c r="Y42" s="124" t="n">
        <v>3720985</v>
      </c>
      <c r="Z42" s="124" t="n">
        <v>2843523</v>
      </c>
      <c r="AA42" s="124" t="n">
        <v>3637118</v>
      </c>
      <c r="AB42" s="124" t="n">
        <v>2759191</v>
      </c>
      <c r="AC42" s="124" t="n">
        <v>1489633</v>
      </c>
      <c r="AD42" s="124" t="n">
        <v>2783600</v>
      </c>
      <c r="AE42" s="124" t="n">
        <v>2504663</v>
      </c>
      <c r="AF42" s="124" t="n">
        <v>3277549</v>
      </c>
    </row>
    <row r="43" customFormat="false" ht="12" hidden="false" customHeight="false" outlineLevel="0" collapsed="false">
      <c r="A43" s="33" t="s">
        <v>103</v>
      </c>
      <c r="B43" s="35" t="n">
        <v>2880620</v>
      </c>
      <c r="C43" s="35" t="n">
        <v>2506950</v>
      </c>
      <c r="D43" s="35" t="n">
        <v>2168367</v>
      </c>
      <c r="E43" s="35" t="n">
        <v>2527970</v>
      </c>
      <c r="F43" s="35" t="n">
        <v>2938710</v>
      </c>
      <c r="G43" s="35" t="n">
        <v>2662703</v>
      </c>
      <c r="H43" s="35" t="n">
        <v>3008061</v>
      </c>
      <c r="I43" s="35" t="n">
        <v>3048763</v>
      </c>
      <c r="J43" s="35" t="n">
        <v>3838078</v>
      </c>
      <c r="K43" s="35" t="n">
        <v>2703206</v>
      </c>
      <c r="L43" s="35" t="n">
        <v>3033129</v>
      </c>
      <c r="M43" s="35" t="n">
        <v>3334235</v>
      </c>
      <c r="N43" s="35" t="n">
        <v>2675546</v>
      </c>
      <c r="O43" s="35" t="n">
        <v>2291931</v>
      </c>
      <c r="P43" s="35" t="n">
        <v>2601687</v>
      </c>
      <c r="Q43" s="35" t="n">
        <v>2679382</v>
      </c>
      <c r="R43" s="35" t="n">
        <v>3737450</v>
      </c>
      <c r="S43" s="35" t="n">
        <v>4031652</v>
      </c>
      <c r="T43" s="35" t="n">
        <v>3793321</v>
      </c>
      <c r="U43" s="35" t="n">
        <v>3057166</v>
      </c>
      <c r="V43" s="35" t="n">
        <v>2873358</v>
      </c>
      <c r="W43" s="124" t="n">
        <v>3564174</v>
      </c>
      <c r="X43" s="124" t="n">
        <v>2813205</v>
      </c>
      <c r="Y43" s="124" t="n">
        <v>3341662</v>
      </c>
      <c r="Z43" s="124" t="n">
        <v>3026562</v>
      </c>
      <c r="AA43" s="124" t="n">
        <v>2796945</v>
      </c>
      <c r="AB43" s="124" t="n">
        <v>2880916</v>
      </c>
      <c r="AC43" s="124" t="n">
        <v>2312841</v>
      </c>
      <c r="AD43" s="124" t="n">
        <v>2444785</v>
      </c>
      <c r="AE43" s="124" t="n">
        <v>2248823</v>
      </c>
      <c r="AF43" s="124" t="n">
        <v>2481318</v>
      </c>
    </row>
    <row r="44" customFormat="false" ht="12" hidden="false" customHeight="false" outlineLevel="0" collapsed="false">
      <c r="A44" s="33" t="s">
        <v>104</v>
      </c>
      <c r="B44" s="35" t="n">
        <v>2554544</v>
      </c>
      <c r="C44" s="35" t="n">
        <v>2340513</v>
      </c>
      <c r="D44" s="35" t="n">
        <v>1815574</v>
      </c>
      <c r="E44" s="35" t="n">
        <v>2249528</v>
      </c>
      <c r="F44" s="35" t="n">
        <v>2178174</v>
      </c>
      <c r="G44" s="35" t="n">
        <v>2531630</v>
      </c>
      <c r="H44" s="35" t="n">
        <v>2597173</v>
      </c>
      <c r="I44" s="35" t="n">
        <v>2973485</v>
      </c>
      <c r="J44" s="35" t="n">
        <v>2661899</v>
      </c>
      <c r="K44" s="35" t="n">
        <v>2167297</v>
      </c>
      <c r="L44" s="35" t="n">
        <v>2859414</v>
      </c>
      <c r="M44" s="35" t="n">
        <v>1881897</v>
      </c>
      <c r="N44" s="35" t="n">
        <v>1649618</v>
      </c>
      <c r="O44" s="35" t="n">
        <v>1624803</v>
      </c>
      <c r="P44" s="35" t="n">
        <v>1636861</v>
      </c>
      <c r="Q44" s="35" t="n">
        <v>2067317</v>
      </c>
      <c r="R44" s="35" t="n">
        <v>2335522</v>
      </c>
      <c r="S44" s="35" t="n">
        <v>2269681</v>
      </c>
      <c r="T44" s="35" t="n">
        <v>3223443</v>
      </c>
      <c r="U44" s="35" t="n">
        <v>1900679</v>
      </c>
      <c r="V44" s="35" t="n">
        <v>2114933</v>
      </c>
      <c r="W44" s="124" t="n">
        <v>2081557</v>
      </c>
      <c r="X44" s="124" t="n">
        <v>2008941</v>
      </c>
      <c r="Y44" s="124" t="n">
        <v>2330271</v>
      </c>
      <c r="Z44" s="124" t="n">
        <v>2302735</v>
      </c>
      <c r="AA44" s="124" t="n">
        <v>1881165</v>
      </c>
      <c r="AB44" s="124" t="n">
        <v>2357826</v>
      </c>
      <c r="AC44" s="124" t="n">
        <v>1269065</v>
      </c>
      <c r="AD44" s="124" t="n">
        <v>1896443</v>
      </c>
      <c r="AE44" s="124" t="n">
        <v>1630464</v>
      </c>
      <c r="AF44" s="124" t="n">
        <v>1631260</v>
      </c>
    </row>
    <row r="45" customFormat="false" ht="12" hidden="false" customHeight="false" outlineLevel="0" collapsed="false">
      <c r="A45" s="33" t="s">
        <v>105</v>
      </c>
      <c r="B45" s="35" t="n">
        <v>2248615</v>
      </c>
      <c r="C45" s="35" t="n">
        <v>1725823</v>
      </c>
      <c r="D45" s="35" t="n">
        <v>1794983</v>
      </c>
      <c r="E45" s="35" t="n">
        <v>1819449</v>
      </c>
      <c r="F45" s="35" t="n">
        <v>2012263</v>
      </c>
      <c r="G45" s="35" t="n">
        <v>2369564</v>
      </c>
      <c r="H45" s="35" t="n">
        <v>1854344</v>
      </c>
      <c r="I45" s="35" t="n">
        <v>1951593</v>
      </c>
      <c r="J45" s="35" t="n">
        <v>2422334</v>
      </c>
      <c r="K45" s="35" t="n">
        <v>1871062</v>
      </c>
      <c r="L45" s="35" t="n">
        <v>2281837</v>
      </c>
      <c r="M45" s="35" t="n">
        <v>2493950</v>
      </c>
      <c r="N45" s="35" t="n">
        <v>1931088</v>
      </c>
      <c r="O45" s="35" t="n">
        <v>2311291</v>
      </c>
      <c r="P45" s="35" t="n">
        <v>1964104</v>
      </c>
      <c r="Q45" s="35" t="n">
        <v>2872220</v>
      </c>
      <c r="R45" s="35" t="n">
        <v>2543283</v>
      </c>
      <c r="S45" s="35" t="n">
        <v>2346859</v>
      </c>
      <c r="T45" s="35" t="n">
        <v>2426131</v>
      </c>
      <c r="U45" s="35" t="n">
        <v>2131698</v>
      </c>
      <c r="V45" s="35" t="n">
        <v>2350914</v>
      </c>
      <c r="W45" s="124" t="n">
        <v>2086318</v>
      </c>
      <c r="X45" s="124" t="n">
        <v>2346620</v>
      </c>
      <c r="Y45" s="124" t="n">
        <v>1925266</v>
      </c>
      <c r="Z45" s="124" t="n">
        <v>2378762</v>
      </c>
      <c r="AA45" s="124" t="n">
        <v>2316412</v>
      </c>
      <c r="AB45" s="124" t="n">
        <v>2368325</v>
      </c>
      <c r="AC45" s="124" t="n">
        <v>1125456</v>
      </c>
      <c r="AD45" s="124" t="n">
        <v>1935440</v>
      </c>
      <c r="AE45" s="124" t="n">
        <v>1646830</v>
      </c>
      <c r="AF45" s="124" t="n">
        <v>2208321</v>
      </c>
    </row>
    <row r="46" customFormat="false" ht="12" hidden="false" customHeight="false" outlineLevel="0" collapsed="false">
      <c r="A46" s="33" t="s">
        <v>106</v>
      </c>
      <c r="B46" s="35" t="n">
        <v>2105356</v>
      </c>
      <c r="C46" s="35" t="n">
        <v>2574784</v>
      </c>
      <c r="D46" s="35" t="n">
        <v>2078918</v>
      </c>
      <c r="E46" s="35" t="n">
        <v>2036207</v>
      </c>
      <c r="F46" s="35" t="n">
        <v>1917674</v>
      </c>
      <c r="G46" s="35" t="n">
        <v>2681241</v>
      </c>
      <c r="H46" s="35" t="n">
        <v>2393509</v>
      </c>
      <c r="I46" s="35" t="n">
        <v>2183929</v>
      </c>
      <c r="J46" s="35" t="n">
        <v>2877622</v>
      </c>
      <c r="K46" s="35" t="n">
        <v>2191289</v>
      </c>
      <c r="L46" s="35" t="n">
        <v>2240399</v>
      </c>
      <c r="M46" s="35" t="n">
        <v>2305300</v>
      </c>
      <c r="N46" s="35" t="n">
        <v>2086358</v>
      </c>
      <c r="O46" s="35" t="n">
        <v>2424347</v>
      </c>
      <c r="P46" s="35" t="n">
        <v>2319742</v>
      </c>
      <c r="Q46" s="35" t="n">
        <v>1991655</v>
      </c>
      <c r="R46" s="35" t="n">
        <v>2588281</v>
      </c>
      <c r="S46" s="35" t="n">
        <v>2465822</v>
      </c>
      <c r="T46" s="35" t="n">
        <v>2787715</v>
      </c>
      <c r="U46" s="35" t="n">
        <v>2585530</v>
      </c>
      <c r="V46" s="35" t="n">
        <v>2143271</v>
      </c>
      <c r="W46" s="124" t="n">
        <v>2191065</v>
      </c>
      <c r="X46" s="124" t="n">
        <v>2203036</v>
      </c>
      <c r="Y46" s="124" t="n">
        <v>2446127</v>
      </c>
      <c r="Z46" s="124" t="n">
        <v>2695465</v>
      </c>
      <c r="AA46" s="124" t="n">
        <v>2898725</v>
      </c>
      <c r="AB46" s="124" t="n">
        <v>2600962</v>
      </c>
      <c r="AC46" s="124" t="n">
        <v>1247632</v>
      </c>
      <c r="AD46" s="124" t="n">
        <v>2652721</v>
      </c>
      <c r="AE46" s="124" t="n">
        <v>1499532</v>
      </c>
      <c r="AF46" s="124" t="n">
        <v>2041578</v>
      </c>
    </row>
    <row r="47" customFormat="false" ht="12" hidden="false" customHeight="false" outlineLevel="0" collapsed="false">
      <c r="A47" s="33" t="s">
        <v>107</v>
      </c>
      <c r="B47" s="35" t="n">
        <v>2140869</v>
      </c>
      <c r="C47" s="35" t="n">
        <v>2400929</v>
      </c>
      <c r="D47" s="35" t="n">
        <v>2180618</v>
      </c>
      <c r="E47" s="35" t="n">
        <v>1975794</v>
      </c>
      <c r="F47" s="35" t="n">
        <v>1865077</v>
      </c>
      <c r="G47" s="35" t="n">
        <v>2668247</v>
      </c>
      <c r="H47" s="35" t="n">
        <v>2376743</v>
      </c>
      <c r="I47" s="35" t="n">
        <v>2330125</v>
      </c>
      <c r="J47" s="35" t="n">
        <v>2862252</v>
      </c>
      <c r="K47" s="35" t="n">
        <v>2459621</v>
      </c>
      <c r="L47" s="35" t="n">
        <v>2917311</v>
      </c>
      <c r="M47" s="35" t="n">
        <v>2544225</v>
      </c>
      <c r="N47" s="35" t="n">
        <v>2049841</v>
      </c>
      <c r="O47" s="35" t="n">
        <v>2978404</v>
      </c>
      <c r="P47" s="35" t="n">
        <v>2336941</v>
      </c>
      <c r="Q47" s="35" t="n">
        <v>2336542</v>
      </c>
      <c r="R47" s="35" t="n">
        <v>2204631</v>
      </c>
      <c r="S47" s="35" t="n">
        <v>2909053</v>
      </c>
      <c r="T47" s="35" t="n">
        <v>2464596</v>
      </c>
      <c r="U47" s="35" t="n">
        <v>3291940</v>
      </c>
      <c r="V47" s="35" t="n">
        <v>2689422</v>
      </c>
      <c r="W47" s="124" t="n">
        <v>2162972</v>
      </c>
      <c r="X47" s="124" t="n">
        <v>2274129</v>
      </c>
      <c r="Y47" s="124" t="n">
        <v>2473645</v>
      </c>
      <c r="Z47" s="124" t="n">
        <v>2798040</v>
      </c>
      <c r="AA47" s="124" t="n">
        <v>2557230</v>
      </c>
      <c r="AB47" s="124" t="n">
        <v>3041423</v>
      </c>
      <c r="AC47" s="124" t="n">
        <v>1508779</v>
      </c>
      <c r="AD47" s="124" t="n">
        <v>2236179</v>
      </c>
      <c r="AE47" s="124" t="n">
        <v>2098942</v>
      </c>
      <c r="AF47" s="124" t="n">
        <v>2057571</v>
      </c>
    </row>
    <row r="48" customFormat="false" ht="12" hidden="false" customHeight="false" outlineLevel="0" collapsed="false">
      <c r="A48" s="33" t="s">
        <v>108</v>
      </c>
      <c r="B48" s="35" t="n">
        <v>2473483</v>
      </c>
      <c r="C48" s="35" t="n">
        <v>2197000</v>
      </c>
      <c r="D48" s="35" t="n">
        <v>2448444</v>
      </c>
      <c r="E48" s="35" t="n">
        <v>3353300</v>
      </c>
      <c r="F48" s="35" t="n">
        <v>2230610</v>
      </c>
      <c r="G48" s="35" t="n">
        <v>3001514</v>
      </c>
      <c r="H48" s="35" t="n">
        <v>2370049</v>
      </c>
      <c r="I48" s="35" t="n">
        <v>2811857</v>
      </c>
      <c r="J48" s="35" t="n">
        <v>2833176</v>
      </c>
      <c r="K48" s="35" t="n">
        <v>2949796</v>
      </c>
      <c r="L48" s="35" t="n">
        <v>2754243</v>
      </c>
      <c r="M48" s="35" t="n">
        <v>2506317</v>
      </c>
      <c r="N48" s="35" t="n">
        <v>2374916</v>
      </c>
      <c r="O48" s="35" t="n">
        <v>2706920</v>
      </c>
      <c r="P48" s="35" t="n">
        <v>2305342</v>
      </c>
      <c r="Q48" s="35" t="n">
        <v>2699068</v>
      </c>
      <c r="R48" s="35" t="n">
        <v>2979999</v>
      </c>
      <c r="S48" s="35" t="n">
        <v>2639164</v>
      </c>
      <c r="T48" s="35" t="n">
        <v>2219197</v>
      </c>
      <c r="U48" s="35" t="n">
        <v>3525867</v>
      </c>
      <c r="V48" s="35" t="n">
        <v>2722674</v>
      </c>
      <c r="W48" s="124" t="n">
        <v>2694153</v>
      </c>
      <c r="X48" s="124" t="n">
        <v>2208750</v>
      </c>
      <c r="Y48" s="124" t="n">
        <v>3128167</v>
      </c>
      <c r="Z48" s="124" t="n">
        <v>3144315</v>
      </c>
      <c r="AA48" s="124" t="n">
        <v>3204430</v>
      </c>
      <c r="AB48" s="124" t="n">
        <v>3099529</v>
      </c>
      <c r="AC48" s="124" t="n">
        <v>1463160</v>
      </c>
      <c r="AD48" s="124" t="n">
        <v>2255212</v>
      </c>
      <c r="AE48" s="124" t="n">
        <v>2314759</v>
      </c>
      <c r="AF48" s="124" t="n">
        <v>1913503</v>
      </c>
    </row>
    <row r="49" customFormat="false" ht="12" hidden="false" customHeight="false" outlineLevel="0" collapsed="false">
      <c r="A49" s="33" t="s">
        <v>109</v>
      </c>
      <c r="B49" s="35" t="n">
        <v>3244966</v>
      </c>
      <c r="C49" s="35" t="n">
        <v>2137520</v>
      </c>
      <c r="D49" s="35" t="n">
        <v>3142480</v>
      </c>
      <c r="E49" s="35" t="n">
        <v>2918834</v>
      </c>
      <c r="F49" s="35" t="n">
        <v>2304000</v>
      </c>
      <c r="G49" s="35" t="n">
        <v>3083365</v>
      </c>
      <c r="H49" s="35" t="n">
        <v>2101112</v>
      </c>
      <c r="I49" s="35" t="n">
        <v>2747931</v>
      </c>
      <c r="J49" s="35" t="n">
        <v>3049224</v>
      </c>
      <c r="K49" s="35" t="n">
        <v>3409986</v>
      </c>
      <c r="L49" s="35" t="n">
        <v>2425032</v>
      </c>
      <c r="M49" s="35" t="n">
        <v>3345150</v>
      </c>
      <c r="N49" s="35" t="n">
        <v>2098918</v>
      </c>
      <c r="O49" s="35" t="n">
        <v>2618012</v>
      </c>
      <c r="P49" s="35" t="n">
        <v>2272660</v>
      </c>
      <c r="Q49" s="35" t="n">
        <v>2656570</v>
      </c>
      <c r="R49" s="35" t="n">
        <v>3074438</v>
      </c>
      <c r="S49" s="35" t="n">
        <v>2865158</v>
      </c>
      <c r="T49" s="35" t="n">
        <v>3198411</v>
      </c>
      <c r="U49" s="35" t="n">
        <v>3627130</v>
      </c>
      <c r="V49" s="35" t="n">
        <v>3213327</v>
      </c>
      <c r="W49" s="124" t="n">
        <v>3608280</v>
      </c>
      <c r="X49" s="124" t="n">
        <v>3558370</v>
      </c>
      <c r="Y49" s="124" t="n">
        <v>3638866</v>
      </c>
      <c r="Z49" s="124" t="n">
        <v>3133787</v>
      </c>
      <c r="AA49" s="124" t="n">
        <v>3452393</v>
      </c>
      <c r="AB49" s="124" t="n">
        <v>4026059</v>
      </c>
      <c r="AC49" s="124" t="n">
        <v>1376344</v>
      </c>
      <c r="AD49" s="124" t="n">
        <v>2692730</v>
      </c>
      <c r="AE49" s="124" t="n">
        <v>2466253</v>
      </c>
      <c r="AF49" s="124" t="n">
        <v>2662489</v>
      </c>
    </row>
    <row r="50" customFormat="false" ht="12" hidden="false" customHeight="false" outlineLevel="0" collapsed="false">
      <c r="A50" s="33" t="s">
        <v>110</v>
      </c>
      <c r="B50" s="35" t="n">
        <v>3059397</v>
      </c>
      <c r="C50" s="35" t="n">
        <v>2259647</v>
      </c>
      <c r="D50" s="35" t="n">
        <v>2968823</v>
      </c>
      <c r="E50" s="35" t="n">
        <v>2560244</v>
      </c>
      <c r="F50" s="35" t="n">
        <v>2762468</v>
      </c>
      <c r="G50" s="35" t="n">
        <v>3195588</v>
      </c>
      <c r="H50" s="35" t="n">
        <v>3622787</v>
      </c>
      <c r="I50" s="35" t="n">
        <v>2720088</v>
      </c>
      <c r="J50" s="35" t="n">
        <v>3903949</v>
      </c>
      <c r="K50" s="35" t="n">
        <v>3540662</v>
      </c>
      <c r="L50" s="35" t="n">
        <v>3128512</v>
      </c>
      <c r="M50" s="35" t="n">
        <v>3543611</v>
      </c>
      <c r="N50" s="35" t="n">
        <v>2555467</v>
      </c>
      <c r="O50" s="35" t="n">
        <v>3000712</v>
      </c>
      <c r="P50" s="35" t="n">
        <v>2464015</v>
      </c>
      <c r="Q50" s="35" t="n">
        <v>2799163</v>
      </c>
      <c r="R50" s="35" t="n">
        <v>2806408</v>
      </c>
      <c r="S50" s="35" t="n">
        <v>3502771</v>
      </c>
      <c r="T50" s="35" t="n">
        <v>3027856</v>
      </c>
      <c r="U50" s="35" t="n">
        <v>3728202</v>
      </c>
      <c r="V50" s="35" t="n">
        <v>4077992</v>
      </c>
      <c r="W50" s="124" t="n">
        <v>4987044</v>
      </c>
      <c r="X50" s="124" t="n">
        <v>4921262</v>
      </c>
      <c r="Y50" s="124" t="n">
        <v>3655377</v>
      </c>
      <c r="Z50" s="124" t="n">
        <v>4339711</v>
      </c>
      <c r="AA50" s="124" t="n">
        <v>3978530</v>
      </c>
      <c r="AB50" s="124" t="n">
        <v>5069047</v>
      </c>
      <c r="AC50" s="124" t="n">
        <v>1979794</v>
      </c>
      <c r="AD50" s="124" t="n">
        <v>2817878</v>
      </c>
      <c r="AE50" s="124" t="n">
        <v>2890910</v>
      </c>
      <c r="AF50" s="124" t="n">
        <v>3492811</v>
      </c>
    </row>
    <row r="51" customFormat="false" ht="12" hidden="false" customHeight="false" outlineLevel="0" collapsed="false">
      <c r="A51" s="33" t="s">
        <v>111</v>
      </c>
      <c r="B51" s="35" t="n">
        <v>4987474</v>
      </c>
      <c r="C51" s="35" t="n">
        <v>2388782</v>
      </c>
      <c r="D51" s="35" t="n">
        <v>4536477</v>
      </c>
      <c r="E51" s="35" t="n">
        <v>4121976</v>
      </c>
      <c r="F51" s="35" t="n">
        <v>4713938</v>
      </c>
      <c r="G51" s="35" t="n">
        <v>4473895</v>
      </c>
      <c r="H51" s="35" t="n">
        <v>3354804</v>
      </c>
      <c r="I51" s="35" t="n">
        <v>2727944</v>
      </c>
      <c r="J51" s="35" t="n">
        <v>4193852</v>
      </c>
      <c r="K51" s="35" t="n">
        <v>4653895</v>
      </c>
      <c r="L51" s="35" t="n">
        <v>4627435</v>
      </c>
      <c r="M51" s="35" t="n">
        <v>3729940</v>
      </c>
      <c r="N51" s="35" t="n">
        <v>3744780</v>
      </c>
      <c r="O51" s="35" t="n">
        <v>3868574</v>
      </c>
      <c r="P51" s="35" t="n">
        <v>3476228</v>
      </c>
      <c r="Q51" s="35" t="n">
        <v>4127053</v>
      </c>
      <c r="R51" s="35" t="n">
        <v>3938297</v>
      </c>
      <c r="S51" s="35" t="n">
        <v>5030162</v>
      </c>
      <c r="T51" s="35" t="n">
        <v>4437239</v>
      </c>
      <c r="U51" s="35" t="n">
        <v>5488875</v>
      </c>
      <c r="V51" s="35" t="n">
        <v>6078220</v>
      </c>
      <c r="W51" s="124" t="n">
        <v>5694057</v>
      </c>
      <c r="X51" s="124" t="n">
        <v>6509507</v>
      </c>
      <c r="Y51" s="124" t="n">
        <v>6339710</v>
      </c>
      <c r="Z51" s="124" t="n">
        <v>6211348</v>
      </c>
      <c r="AA51" s="124" t="n">
        <v>6402773</v>
      </c>
      <c r="AB51" s="124" t="n">
        <v>6058059</v>
      </c>
      <c r="AC51" s="124" t="n">
        <v>3232787</v>
      </c>
      <c r="AD51" s="124" t="n">
        <v>3607406</v>
      </c>
      <c r="AE51" s="124" t="n">
        <v>3680346</v>
      </c>
      <c r="AF51" s="124" t="n">
        <v>5066400</v>
      </c>
    </row>
    <row r="52" customFormat="false" ht="12" hidden="false" customHeight="false" outlineLevel="0" collapsed="false">
      <c r="A52" s="33" t="s">
        <v>112</v>
      </c>
      <c r="B52" s="35" t="n">
        <v>4706565</v>
      </c>
      <c r="C52" s="35" t="n">
        <v>3760961</v>
      </c>
      <c r="D52" s="35" t="n">
        <v>3290479</v>
      </c>
      <c r="E52" s="35" t="n">
        <v>4227608</v>
      </c>
      <c r="F52" s="35" t="n">
        <v>5036624</v>
      </c>
      <c r="G52" s="35" t="n">
        <v>4497408</v>
      </c>
      <c r="H52" s="35" t="n">
        <v>4470316</v>
      </c>
      <c r="I52" s="35" t="n">
        <v>4254639</v>
      </c>
      <c r="J52" s="35" t="n">
        <v>4009340</v>
      </c>
      <c r="K52" s="35" t="n">
        <v>4389237</v>
      </c>
      <c r="L52" s="35" t="n">
        <v>3929927</v>
      </c>
      <c r="M52" s="35" t="n">
        <v>5896307</v>
      </c>
      <c r="N52" s="35" t="n">
        <v>5238622</v>
      </c>
      <c r="O52" s="35" t="n">
        <v>4713664</v>
      </c>
      <c r="P52" s="35" t="n">
        <v>4239406</v>
      </c>
      <c r="Q52" s="35" t="n">
        <v>6079837</v>
      </c>
      <c r="R52" s="35" t="n">
        <v>5595082</v>
      </c>
      <c r="S52" s="35" t="n">
        <v>6510796</v>
      </c>
      <c r="T52" s="35" t="n">
        <v>7867201</v>
      </c>
      <c r="U52" s="35" t="n">
        <v>7829506</v>
      </c>
      <c r="V52" s="35" t="n">
        <v>5621409</v>
      </c>
      <c r="W52" s="124" t="n">
        <v>4131440</v>
      </c>
      <c r="X52" s="124" t="n">
        <v>4588318</v>
      </c>
      <c r="Y52" s="124" t="n">
        <v>6530527</v>
      </c>
      <c r="Z52" s="124" t="n">
        <v>5402461</v>
      </c>
      <c r="AA52" s="124" t="n">
        <v>5732945</v>
      </c>
      <c r="AB52" s="124" t="n">
        <v>5363769</v>
      </c>
      <c r="AC52" s="124" t="n">
        <v>893179</v>
      </c>
      <c r="AD52" s="124" t="n">
        <v>4568810</v>
      </c>
      <c r="AE52" s="124" t="n">
        <v>4508235</v>
      </c>
      <c r="AF52" s="124" t="n">
        <v>4359261</v>
      </c>
    </row>
    <row r="53" customFormat="false" ht="12" hidden="false" customHeight="false" outlineLevel="0" collapsed="false">
      <c r="A53" s="33" t="s">
        <v>113</v>
      </c>
      <c r="B53" s="35" t="n">
        <v>2553415</v>
      </c>
      <c r="C53" s="35" t="n">
        <v>2941936</v>
      </c>
      <c r="D53" s="35" t="n">
        <v>2740986</v>
      </c>
      <c r="E53" s="35" t="n">
        <v>3154609</v>
      </c>
      <c r="F53" s="35" t="n">
        <v>4359545</v>
      </c>
      <c r="G53" s="35" t="n">
        <v>2966012</v>
      </c>
      <c r="H53" s="35" t="n">
        <v>3898909</v>
      </c>
      <c r="I53" s="35" t="n">
        <v>4337353</v>
      </c>
      <c r="J53" s="35" t="n">
        <v>3026223</v>
      </c>
      <c r="K53" s="35" t="n">
        <v>3623596</v>
      </c>
      <c r="L53" s="35" t="n">
        <v>5223748</v>
      </c>
      <c r="M53" s="35" t="n">
        <v>3258124</v>
      </c>
      <c r="N53" s="35" t="n">
        <v>2940378</v>
      </c>
      <c r="O53" s="35" t="n">
        <v>3599282</v>
      </c>
      <c r="P53" s="35" t="n">
        <v>2656315</v>
      </c>
      <c r="Q53" s="35" t="n">
        <v>4540435</v>
      </c>
      <c r="R53" s="35" t="n">
        <v>3894608</v>
      </c>
      <c r="S53" s="35" t="n">
        <v>4035960</v>
      </c>
      <c r="T53" s="35" t="n">
        <v>5521138</v>
      </c>
      <c r="U53" s="35" t="n">
        <v>5411065</v>
      </c>
      <c r="V53" s="35" t="n">
        <v>4678157</v>
      </c>
      <c r="W53" s="124" t="n">
        <v>4545182</v>
      </c>
      <c r="X53" s="124" t="n">
        <v>3569829</v>
      </c>
      <c r="Y53" s="124" t="n">
        <v>3952421</v>
      </c>
      <c r="Z53" s="124" t="n">
        <v>3812585</v>
      </c>
      <c r="AA53" s="124" t="n">
        <v>4044045</v>
      </c>
      <c r="AB53" s="124" t="n">
        <v>4390927</v>
      </c>
      <c r="AC53" s="124" t="n">
        <v>283</v>
      </c>
      <c r="AD53" s="124" t="n">
        <v>3669373</v>
      </c>
      <c r="AE53" s="124" t="n">
        <v>3611744</v>
      </c>
      <c r="AF53" s="124" t="n">
        <v>3511950</v>
      </c>
    </row>
    <row r="54" customFormat="false" ht="12" hidden="false" customHeight="false" outlineLevel="0" collapsed="false">
      <c r="A54" s="33" t="s">
        <v>114</v>
      </c>
      <c r="B54" s="35" t="n">
        <v>3097515</v>
      </c>
      <c r="C54" s="35" t="n">
        <v>2877879</v>
      </c>
      <c r="D54" s="35" t="n">
        <v>2327308</v>
      </c>
      <c r="E54" s="35" t="n">
        <v>2305823</v>
      </c>
      <c r="F54" s="35" t="n">
        <v>3599798</v>
      </c>
      <c r="G54" s="35" t="n">
        <v>3564441</v>
      </c>
      <c r="H54" s="35" t="n">
        <v>3586769</v>
      </c>
      <c r="I54" s="35" t="n">
        <v>3079619</v>
      </c>
      <c r="J54" s="35" t="n">
        <v>2845711</v>
      </c>
      <c r="K54" s="35" t="n">
        <v>2741641</v>
      </c>
      <c r="L54" s="35" t="n">
        <v>2991893</v>
      </c>
      <c r="M54" s="35" t="n">
        <v>3825473</v>
      </c>
      <c r="N54" s="35" t="n">
        <v>4028471</v>
      </c>
      <c r="O54" s="35" t="n">
        <v>3337395</v>
      </c>
      <c r="P54" s="35" t="n">
        <v>2634987</v>
      </c>
      <c r="Q54" s="35" t="n">
        <v>3377542</v>
      </c>
      <c r="R54" s="35" t="n">
        <v>5433973</v>
      </c>
      <c r="S54" s="35" t="n">
        <v>5156704</v>
      </c>
      <c r="T54" s="35" t="n">
        <v>6746650</v>
      </c>
      <c r="U54" s="35" t="n">
        <v>5207484</v>
      </c>
      <c r="V54" s="35" t="n">
        <v>3427123</v>
      </c>
      <c r="W54" s="124" t="n">
        <v>3291115</v>
      </c>
      <c r="X54" s="124" t="n">
        <v>4293513</v>
      </c>
      <c r="Y54" s="124" t="n">
        <v>4370439</v>
      </c>
      <c r="Z54" s="124" t="n">
        <v>3803838</v>
      </c>
      <c r="AA54" s="124" t="n">
        <v>4378686</v>
      </c>
      <c r="AB54" s="124" t="n">
        <v>3571976</v>
      </c>
      <c r="AC54" s="124" t="n">
        <v>457</v>
      </c>
      <c r="AD54" s="124" t="n">
        <v>3279286</v>
      </c>
      <c r="AE54" s="124" t="n">
        <v>4294030</v>
      </c>
      <c r="AF54" s="124" t="n">
        <v>3225687</v>
      </c>
    </row>
    <row r="55" customFormat="false" ht="12" hidden="false" customHeight="false" outlineLevel="0" collapsed="false">
      <c r="A55" s="33" t="s">
        <v>115</v>
      </c>
      <c r="B55" s="35" t="n">
        <v>2351826</v>
      </c>
      <c r="C55" s="35" t="n">
        <v>2178038</v>
      </c>
      <c r="D55" s="35" t="n">
        <v>2975020</v>
      </c>
      <c r="E55" s="35" t="n">
        <v>2498167</v>
      </c>
      <c r="F55" s="35" t="n">
        <v>3225782</v>
      </c>
      <c r="G55" s="35" t="n">
        <v>2800947</v>
      </c>
      <c r="H55" s="35" t="n">
        <v>2433585</v>
      </c>
      <c r="I55" s="35" t="n">
        <v>2736791</v>
      </c>
      <c r="J55" s="35" t="n">
        <v>3200648</v>
      </c>
      <c r="K55" s="35" t="n">
        <v>3451781</v>
      </c>
      <c r="L55" s="35" t="n">
        <v>2993554</v>
      </c>
      <c r="M55" s="35" t="n">
        <v>2990668</v>
      </c>
      <c r="N55" s="35" t="n">
        <v>2986952</v>
      </c>
      <c r="O55" s="35" t="n">
        <v>4191239</v>
      </c>
      <c r="P55" s="35" t="n">
        <v>2924770</v>
      </c>
      <c r="Q55" s="35" t="n">
        <v>3655052</v>
      </c>
      <c r="R55" s="35" t="n">
        <v>5655361</v>
      </c>
      <c r="S55" s="35" t="n">
        <v>3654163</v>
      </c>
      <c r="T55" s="35" t="n">
        <v>6702854</v>
      </c>
      <c r="U55" s="35" t="n">
        <v>3979685</v>
      </c>
      <c r="V55" s="35" t="n">
        <v>3533425</v>
      </c>
      <c r="W55" s="124" t="n">
        <v>3940146</v>
      </c>
      <c r="X55" s="124" t="n">
        <v>4050455</v>
      </c>
      <c r="Y55" s="124" t="n">
        <v>4216300</v>
      </c>
      <c r="Z55" s="124" t="n">
        <v>3414341</v>
      </c>
      <c r="AA55" s="124" t="n">
        <v>3809303</v>
      </c>
      <c r="AB55" s="124" t="n">
        <v>5702273</v>
      </c>
      <c r="AC55" s="124" t="n">
        <v>325</v>
      </c>
      <c r="AD55" s="124" t="n">
        <v>2966513</v>
      </c>
      <c r="AE55" s="124" t="n">
        <v>3068380</v>
      </c>
      <c r="AF55" s="124" t="n">
        <v>3326898</v>
      </c>
    </row>
    <row r="56" customFormat="false" ht="12" hidden="false" customHeight="false" outlineLevel="0" collapsed="false">
      <c r="A56" s="33" t="s">
        <v>116</v>
      </c>
      <c r="B56" s="35" t="n">
        <v>2460203</v>
      </c>
      <c r="C56" s="35" t="n">
        <v>2945728</v>
      </c>
      <c r="D56" s="35" t="n">
        <v>2559578</v>
      </c>
      <c r="E56" s="35" t="n">
        <v>3291854</v>
      </c>
      <c r="F56" s="35" t="n">
        <v>3619594</v>
      </c>
      <c r="G56" s="35" t="n">
        <v>3266383</v>
      </c>
      <c r="H56" s="35" t="n">
        <v>3538794</v>
      </c>
      <c r="I56" s="35" t="n">
        <v>2805266</v>
      </c>
      <c r="J56" s="35" t="n">
        <v>3831105</v>
      </c>
      <c r="K56" s="35" t="n">
        <v>3376189</v>
      </c>
      <c r="L56" s="35" t="n">
        <v>4505562</v>
      </c>
      <c r="M56" s="35" t="n">
        <v>3979078</v>
      </c>
      <c r="N56" s="35" t="n">
        <v>3471133</v>
      </c>
      <c r="O56" s="35" t="n">
        <v>3744980</v>
      </c>
      <c r="P56" s="35" t="n">
        <v>3187340</v>
      </c>
      <c r="Q56" s="35" t="n">
        <v>3370901</v>
      </c>
      <c r="R56" s="35" t="n">
        <v>4332235</v>
      </c>
      <c r="S56" s="35" t="n">
        <v>5083624</v>
      </c>
      <c r="T56" s="35" t="n">
        <v>5982009</v>
      </c>
      <c r="U56" s="35" t="n">
        <v>3614396</v>
      </c>
      <c r="V56" s="35" t="n">
        <v>4278484</v>
      </c>
      <c r="W56" s="124" t="n">
        <v>3711266</v>
      </c>
      <c r="X56" s="124" t="n">
        <v>3953592</v>
      </c>
      <c r="Y56" s="124" t="n">
        <v>3663386</v>
      </c>
      <c r="Z56" s="124" t="n">
        <v>3587477</v>
      </c>
      <c r="AA56" s="124" t="n">
        <v>4014706</v>
      </c>
      <c r="AB56" s="124" t="n">
        <v>4613092</v>
      </c>
      <c r="AC56" s="124" t="n">
        <v>358</v>
      </c>
      <c r="AD56" s="124" t="n">
        <v>3062757</v>
      </c>
      <c r="AE56" s="124" t="n">
        <v>2678678</v>
      </c>
      <c r="AF56" s="124" t="n">
        <v>3122635</v>
      </c>
    </row>
    <row r="57" customFormat="false" ht="12" hidden="false" customHeight="false" outlineLevel="0" collapsed="false">
      <c r="A57" s="33" t="s">
        <v>117</v>
      </c>
      <c r="B57" s="35" t="n">
        <v>2526334</v>
      </c>
      <c r="C57" s="35" t="n">
        <v>2957111</v>
      </c>
      <c r="D57" s="35" t="n">
        <v>2558540</v>
      </c>
      <c r="E57" s="35" t="n">
        <v>3026233</v>
      </c>
      <c r="F57" s="35" t="n">
        <v>3283049</v>
      </c>
      <c r="G57" s="35" t="n">
        <v>2823724</v>
      </c>
      <c r="H57" s="35" t="n">
        <v>3795578</v>
      </c>
      <c r="I57" s="35" t="n">
        <v>3413826</v>
      </c>
      <c r="J57" s="35" t="n">
        <v>4796842</v>
      </c>
      <c r="K57" s="35" t="n">
        <v>4581365</v>
      </c>
      <c r="L57" s="35" t="n">
        <v>3828338</v>
      </c>
      <c r="M57" s="35" t="n">
        <v>3499106</v>
      </c>
      <c r="N57" s="35" t="n">
        <v>5466495</v>
      </c>
      <c r="O57" s="35" t="n">
        <v>3443887</v>
      </c>
      <c r="P57" s="35" t="n">
        <v>3305952</v>
      </c>
      <c r="Q57" s="35" t="n">
        <v>3778701</v>
      </c>
      <c r="R57" s="35" t="n">
        <v>4366319</v>
      </c>
      <c r="S57" s="35" t="n">
        <v>3974158</v>
      </c>
      <c r="T57" s="35" t="n">
        <v>5831077</v>
      </c>
      <c r="U57" s="35" t="n">
        <v>3021168</v>
      </c>
      <c r="V57" s="35" t="n">
        <v>4039989</v>
      </c>
      <c r="W57" s="124" t="n">
        <v>3530153</v>
      </c>
      <c r="X57" s="124" t="n">
        <v>3707478</v>
      </c>
      <c r="Y57" s="124" t="n">
        <v>3757514</v>
      </c>
      <c r="Z57" s="124" t="n">
        <v>3663545</v>
      </c>
      <c r="AA57" s="124" t="n">
        <v>3769111</v>
      </c>
      <c r="AB57" s="124" t="n">
        <v>4390783</v>
      </c>
      <c r="AC57" s="124" t="n">
        <v>729</v>
      </c>
      <c r="AD57" s="124" t="n">
        <v>3018455</v>
      </c>
      <c r="AE57" s="124" t="n">
        <v>2403414</v>
      </c>
      <c r="AF57" s="124" t="n">
        <v>2975340</v>
      </c>
    </row>
    <row r="58" customFormat="false" ht="12" hidden="false" customHeight="false" outlineLevel="0" collapsed="false">
      <c r="A58" s="33" t="s">
        <v>118</v>
      </c>
      <c r="B58" s="35" t="n">
        <v>2457796</v>
      </c>
      <c r="C58" s="35" t="n">
        <v>2828739</v>
      </c>
      <c r="D58" s="35" t="n">
        <v>2858327</v>
      </c>
      <c r="E58" s="35" t="n">
        <v>3024772</v>
      </c>
      <c r="F58" s="35" t="n">
        <v>3191911</v>
      </c>
      <c r="G58" s="35" t="n">
        <v>2886867</v>
      </c>
      <c r="H58" s="35" t="n">
        <v>3717645</v>
      </c>
      <c r="I58" s="35" t="n">
        <v>3167767</v>
      </c>
      <c r="J58" s="35" t="n">
        <v>4749562</v>
      </c>
      <c r="K58" s="35" t="n">
        <v>3873355</v>
      </c>
      <c r="L58" s="35" t="n">
        <v>3677104</v>
      </c>
      <c r="M58" s="35" t="n">
        <v>4145705</v>
      </c>
      <c r="N58" s="35" t="n">
        <v>4351424</v>
      </c>
      <c r="O58" s="35" t="n">
        <v>4377827</v>
      </c>
      <c r="P58" s="35" t="n">
        <v>3316485</v>
      </c>
      <c r="Q58" s="35" t="n">
        <v>3874014</v>
      </c>
      <c r="R58" s="35" t="n">
        <v>3829467</v>
      </c>
      <c r="S58" s="35" t="n">
        <v>4027233</v>
      </c>
      <c r="T58" s="35" t="n">
        <v>5135379</v>
      </c>
      <c r="U58" s="35" t="n">
        <v>4143132</v>
      </c>
      <c r="V58" s="35" t="n">
        <v>4914791</v>
      </c>
      <c r="W58" s="124" t="n">
        <v>4771284</v>
      </c>
      <c r="X58" s="124" t="n">
        <v>3687344</v>
      </c>
      <c r="Y58" s="124" t="n">
        <v>3990880</v>
      </c>
      <c r="Z58" s="124" t="n">
        <v>5784545</v>
      </c>
      <c r="AA58" s="124" t="n">
        <v>3826250</v>
      </c>
      <c r="AB58" s="124" t="n">
        <v>3827543</v>
      </c>
      <c r="AC58" s="124" t="n">
        <v>542</v>
      </c>
      <c r="AD58" s="124" t="n">
        <v>3237992</v>
      </c>
      <c r="AE58" s="124" t="n">
        <v>2330642</v>
      </c>
      <c r="AF58" s="124" t="n">
        <v>3555718</v>
      </c>
    </row>
    <row r="59" customFormat="false" ht="12" hidden="false" customHeight="false" outlineLevel="0" collapsed="false">
      <c r="A59" s="33" t="s">
        <v>119</v>
      </c>
      <c r="B59" s="35" t="n">
        <v>2974757</v>
      </c>
      <c r="C59" s="35" t="n">
        <v>3258649</v>
      </c>
      <c r="D59" s="35" t="n">
        <v>4079097</v>
      </c>
      <c r="E59" s="35" t="n">
        <v>3502070</v>
      </c>
      <c r="F59" s="35" t="n">
        <v>4345883</v>
      </c>
      <c r="G59" s="35" t="n">
        <v>4200121</v>
      </c>
      <c r="H59" s="35" t="n">
        <v>4512420</v>
      </c>
      <c r="I59" s="35" t="n">
        <v>3196512</v>
      </c>
      <c r="J59" s="35" t="n">
        <v>5693256</v>
      </c>
      <c r="K59" s="35" t="n">
        <v>5975916</v>
      </c>
      <c r="L59" s="35" t="n">
        <v>6277027</v>
      </c>
      <c r="M59" s="35" t="n">
        <v>5249604</v>
      </c>
      <c r="N59" s="35" t="n">
        <v>5417295</v>
      </c>
      <c r="O59" s="35" t="n">
        <v>4439743</v>
      </c>
      <c r="P59" s="35" t="n">
        <v>3903564</v>
      </c>
      <c r="Q59" s="35" t="n">
        <v>4297661</v>
      </c>
      <c r="R59" s="35" t="n">
        <v>5493634</v>
      </c>
      <c r="S59" s="35" t="n">
        <v>4290268</v>
      </c>
      <c r="T59" s="35" t="n">
        <v>5560921</v>
      </c>
      <c r="U59" s="35" t="n">
        <v>3975747</v>
      </c>
      <c r="V59" s="35" t="n">
        <v>5242930</v>
      </c>
      <c r="W59" s="124" t="n">
        <v>5868766</v>
      </c>
      <c r="X59" s="124" t="n">
        <v>7384309</v>
      </c>
      <c r="Y59" s="124" t="n">
        <v>6232700</v>
      </c>
      <c r="Z59" s="124" t="n">
        <v>5522111</v>
      </c>
      <c r="AA59" s="124" t="n">
        <v>4639972</v>
      </c>
      <c r="AB59" s="124" t="n">
        <v>5924599</v>
      </c>
      <c r="AC59" s="124" t="n">
        <v>628</v>
      </c>
      <c r="AD59" s="124" t="n">
        <v>6077374</v>
      </c>
      <c r="AE59" s="124" t="n">
        <v>4743519</v>
      </c>
      <c r="AF59" s="124" t="n">
        <v>3821501</v>
      </c>
    </row>
    <row r="60" customFormat="false" ht="12" hidden="false" customHeight="false" outlineLevel="0" collapsed="false">
      <c r="A60" s="33" t="s">
        <v>120</v>
      </c>
      <c r="B60" s="35" t="n">
        <v>3631662</v>
      </c>
      <c r="C60" s="35" t="n">
        <v>4131877</v>
      </c>
      <c r="D60" s="35" t="n">
        <v>4039936</v>
      </c>
      <c r="E60" s="35" t="n">
        <v>3933756</v>
      </c>
      <c r="F60" s="35" t="n">
        <v>4717669</v>
      </c>
      <c r="G60" s="35" t="n">
        <v>4505140</v>
      </c>
      <c r="H60" s="35" t="n">
        <v>4141793</v>
      </c>
      <c r="I60" s="35" t="n">
        <v>3459381</v>
      </c>
      <c r="J60" s="35" t="n">
        <v>6782149</v>
      </c>
      <c r="K60" s="35" t="n">
        <v>6474091</v>
      </c>
      <c r="L60" s="35" t="n">
        <v>6170047</v>
      </c>
      <c r="M60" s="35" t="n">
        <v>4903717</v>
      </c>
      <c r="N60" s="35" t="n">
        <v>5650510</v>
      </c>
      <c r="O60" s="35" t="n">
        <v>5208600</v>
      </c>
      <c r="P60" s="35" t="n">
        <v>5074062</v>
      </c>
      <c r="Q60" s="35" t="n">
        <v>4778480</v>
      </c>
      <c r="R60" s="35" t="n">
        <v>6591094</v>
      </c>
      <c r="S60" s="35" t="n">
        <v>4527702</v>
      </c>
      <c r="T60" s="35" t="n">
        <v>5538307</v>
      </c>
      <c r="U60" s="35" t="n">
        <v>5239630</v>
      </c>
      <c r="V60" s="35" t="n">
        <v>7083939</v>
      </c>
      <c r="W60" s="124" t="n">
        <v>6372038</v>
      </c>
      <c r="X60" s="124" t="n">
        <v>7093964</v>
      </c>
      <c r="Y60" s="124" t="n">
        <v>6371638</v>
      </c>
      <c r="Z60" s="124" t="n">
        <v>6072912</v>
      </c>
      <c r="AA60" s="124" t="n">
        <v>6281007</v>
      </c>
      <c r="AB60" s="124" t="n">
        <v>6120923</v>
      </c>
      <c r="AC60" s="124" t="n">
        <v>30</v>
      </c>
      <c r="AD60" s="124" t="n">
        <v>5459809</v>
      </c>
      <c r="AE60" s="124" t="n">
        <v>5103934</v>
      </c>
      <c r="AF60" s="124" t="n">
        <v>4612699</v>
      </c>
    </row>
    <row r="61" customFormat="false" ht="12" hidden="false" customHeight="false" outlineLevel="0" collapsed="false">
      <c r="A61" s="33" t="s">
        <v>121</v>
      </c>
      <c r="B61" s="35" t="n">
        <v>1953215</v>
      </c>
      <c r="C61" s="35" t="n">
        <v>3125695</v>
      </c>
      <c r="D61" s="35"/>
      <c r="E61" s="35"/>
      <c r="F61" s="35" t="n">
        <v>534594</v>
      </c>
      <c r="G61" s="35" t="n">
        <v>1372707</v>
      </c>
      <c r="H61" s="35" t="n">
        <v>1739349</v>
      </c>
      <c r="I61" s="35" t="n">
        <v>4348911</v>
      </c>
      <c r="J61" s="35"/>
      <c r="K61" s="35"/>
      <c r="L61" s="35" t="n">
        <v>521990</v>
      </c>
      <c r="M61" s="35" t="n">
        <v>2315743</v>
      </c>
      <c r="N61" s="35" t="n">
        <v>3686505</v>
      </c>
      <c r="O61" s="35"/>
      <c r="P61" s="35"/>
      <c r="Q61" s="35" t="n">
        <v>550521</v>
      </c>
      <c r="R61" s="35" t="n">
        <v>1839347</v>
      </c>
      <c r="S61" s="35" t="n">
        <v>2438967</v>
      </c>
      <c r="T61" s="35" t="n">
        <v>4007694</v>
      </c>
      <c r="U61" s="35"/>
      <c r="V61" s="35"/>
      <c r="W61" s="124" t="n">
        <v>693011</v>
      </c>
      <c r="X61" s="124" t="n">
        <v>1818189</v>
      </c>
      <c r="Y61" s="124" t="n">
        <v>4442044</v>
      </c>
      <c r="Z61" s="124"/>
      <c r="AA61" s="124"/>
      <c r="AB61" s="124"/>
      <c r="AC61" s="124" t="n">
        <v>37</v>
      </c>
      <c r="AD61" s="124" t="n">
        <v>2365455</v>
      </c>
      <c r="AE61" s="124" t="n">
        <v>3975821</v>
      </c>
      <c r="AF61" s="124"/>
    </row>
    <row r="62" customFormat="false" ht="12" hidden="false" customHeight="false" outlineLevel="0" collapsed="false">
      <c r="A62" s="80" t="s">
        <v>65</v>
      </c>
      <c r="B62" s="141" t="n">
        <f aca="false">SUM(B8:B61)</f>
        <v>132723758</v>
      </c>
      <c r="C62" s="141" t="n">
        <f aca="false">SUM(C8:C61)</f>
        <v>124418791</v>
      </c>
      <c r="D62" s="141" t="n">
        <f aca="false">SUM(D8:D61)</f>
        <v>130235476</v>
      </c>
      <c r="E62" s="141" t="n">
        <f aca="false">SUM(E8:E61)</f>
        <v>136740585</v>
      </c>
      <c r="F62" s="141" t="n">
        <f aca="false">SUM(F8:F61)</f>
        <v>149259034</v>
      </c>
      <c r="G62" s="141" t="n">
        <f aca="false">SUM(G8:G61)</f>
        <v>170602625</v>
      </c>
      <c r="H62" s="141" t="n">
        <f aca="false">SUM(H8:H61)</f>
        <v>153608169</v>
      </c>
      <c r="I62" s="141" t="n">
        <f aca="false">SUM(I8:I61)</f>
        <v>165757513</v>
      </c>
      <c r="J62" s="141" t="n">
        <f aca="false">SUM(J8:J61)</f>
        <v>187454332</v>
      </c>
      <c r="K62" s="141" t="n">
        <f aca="false">SUM(K8:K61)</f>
        <v>184409642</v>
      </c>
      <c r="L62" s="141" t="n">
        <f aca="false">SUM(L8:L61)</f>
        <v>173457270</v>
      </c>
      <c r="M62" s="141" t="n">
        <f aca="false">SUM(M8:M61)</f>
        <v>195845314</v>
      </c>
      <c r="N62" s="141" t="n">
        <f aca="false">SUM(N8:N61)</f>
        <v>175630961</v>
      </c>
      <c r="O62" s="141" t="n">
        <f aca="false">SUM(O8:O61)</f>
        <v>188761628</v>
      </c>
      <c r="P62" s="141" t="n">
        <f aca="false">SUM(P8:P61)</f>
        <v>178484148</v>
      </c>
      <c r="Q62" s="141" t="n">
        <f aca="false">SUM(Q8:Q61)</f>
        <v>190308481</v>
      </c>
      <c r="R62" s="141" t="n">
        <f aca="false">SUM(R8:R61)</f>
        <v>201623824</v>
      </c>
      <c r="S62" s="141" t="n">
        <f aca="false">SUM(S8:S61)</f>
        <v>207101102</v>
      </c>
      <c r="T62" s="141" t="n">
        <f aca="false">SUM(T8:T61)</f>
        <v>217199034</v>
      </c>
      <c r="U62" s="141" t="n">
        <f aca="false">SUM(U8:U61)</f>
        <v>203584015</v>
      </c>
      <c r="V62" s="141" t="n">
        <f aca="false">SUM(V8:V61)</f>
        <v>193740614</v>
      </c>
      <c r="W62" s="141" t="n">
        <f aca="false">SUM(W8:W61)</f>
        <v>209078803</v>
      </c>
      <c r="X62" s="141" t="n">
        <f aca="false">SUM(X8:X61)</f>
        <v>205341767</v>
      </c>
      <c r="Y62" s="141" t="n">
        <f aca="false">SUM(Y8:Y61)</f>
        <v>213204574</v>
      </c>
      <c r="Z62" s="141" t="n">
        <f aca="false">SUM(Z8:Z61)</f>
        <v>209413122</v>
      </c>
      <c r="AA62" s="141" t="n">
        <f aca="false">SUM(AA8:AA61)</f>
        <v>201212935</v>
      </c>
      <c r="AB62" s="141" t="n">
        <f aca="false">SUM(AB8:AB61)</f>
        <v>213223642</v>
      </c>
      <c r="AC62" s="141" t="n">
        <f aca="false">SUM(AC8:AC61)</f>
        <v>65263714</v>
      </c>
      <c r="AD62" s="141" t="n">
        <f aca="false">SUM(AD8:AD61)</f>
        <v>95511940</v>
      </c>
      <c r="AE62" s="141" t="n">
        <f aca="false">SUM(AE8:AE61)</f>
        <v>152085170</v>
      </c>
      <c r="AF62" s="141" t="n">
        <f aca="false">SUM(AF8:AF61)</f>
        <v>180390682</v>
      </c>
    </row>
    <row r="63" s="20" customFormat="true" ht="12" hidden="false" customHeight="false" outlineLevel="0" collapsed="false">
      <c r="A63" s="130"/>
      <c r="B63" s="130"/>
      <c r="W63" s="46"/>
      <c r="X63" s="46"/>
      <c r="Y63" s="46"/>
      <c r="Z63" s="46"/>
      <c r="AA63" s="46"/>
      <c r="AB63" s="46"/>
      <c r="AC63" s="46"/>
      <c r="AD63" s="46"/>
      <c r="AE63" s="46"/>
      <c r="AF63" s="46"/>
    </row>
    <row r="64" s="20" customFormat="true" ht="12" hidden="false" customHeight="false" outlineLevel="0" collapsed="false">
      <c r="A64" s="130"/>
      <c r="B64" s="142"/>
      <c r="W64" s="46"/>
      <c r="X64" s="46"/>
      <c r="Y64" s="46"/>
      <c r="Z64" s="46"/>
      <c r="AA64" s="46"/>
      <c r="AB64" s="46"/>
      <c r="AC64" s="46"/>
      <c r="AD64" s="46"/>
      <c r="AE64" s="46"/>
      <c r="AF64" s="46"/>
    </row>
    <row r="65" s="145" customFormat="true" ht="12" hidden="false" customHeight="false" outlineLevel="0" collapsed="false">
      <c r="A65" s="80" t="s">
        <v>66</v>
      </c>
      <c r="B65" s="80" t="n">
        <v>1993</v>
      </c>
      <c r="C65" s="80" t="n">
        <v>1994</v>
      </c>
      <c r="D65" s="80" t="n">
        <v>1995</v>
      </c>
      <c r="E65" s="80" t="n">
        <v>1996</v>
      </c>
      <c r="F65" s="80" t="n">
        <v>1997</v>
      </c>
      <c r="G65" s="80" t="n">
        <v>1998</v>
      </c>
      <c r="H65" s="80" t="n">
        <v>1999</v>
      </c>
      <c r="I65" s="80" t="n">
        <v>2000</v>
      </c>
      <c r="J65" s="80" t="n">
        <v>2001</v>
      </c>
      <c r="K65" s="80" t="n">
        <v>2002</v>
      </c>
      <c r="L65" s="80" t="n">
        <v>2003</v>
      </c>
      <c r="M65" s="80" t="n">
        <v>2004</v>
      </c>
      <c r="N65" s="80" t="n">
        <v>2005</v>
      </c>
      <c r="O65" s="80" t="n">
        <v>2006</v>
      </c>
      <c r="P65" s="80" t="n">
        <v>2007</v>
      </c>
      <c r="Q65" s="80" t="n">
        <v>2008</v>
      </c>
      <c r="R65" s="80" t="n">
        <v>2009</v>
      </c>
      <c r="S65" s="80" t="n">
        <v>2010</v>
      </c>
      <c r="T65" s="80" t="n">
        <v>2011</v>
      </c>
      <c r="U65" s="80" t="n">
        <v>2012</v>
      </c>
      <c r="V65" s="80" t="n">
        <v>2013</v>
      </c>
      <c r="W65" s="137" t="n">
        <v>2014</v>
      </c>
      <c r="X65" s="137" t="n">
        <v>2015</v>
      </c>
      <c r="Y65" s="137" t="n">
        <v>2016</v>
      </c>
      <c r="Z65" s="137" t="n">
        <v>2017</v>
      </c>
      <c r="AA65" s="137" t="n">
        <v>2018</v>
      </c>
      <c r="AB65" s="137" t="n">
        <v>2019</v>
      </c>
      <c r="AC65" s="137" t="n">
        <v>2020</v>
      </c>
      <c r="AD65" s="137" t="n">
        <v>2021</v>
      </c>
      <c r="AE65" s="137" t="n">
        <v>2022</v>
      </c>
      <c r="AF65" s="137" t="n">
        <v>2023</v>
      </c>
      <c r="AG65" s="143"/>
      <c r="AH65" s="144"/>
      <c r="AI65" s="144"/>
    </row>
    <row r="66" s="36" customFormat="true" ht="12" hidden="false" customHeight="false" outlineLevel="0" collapsed="false">
      <c r="A66" s="33" t="s">
        <v>68</v>
      </c>
      <c r="B66" s="146"/>
      <c r="C66" s="147"/>
      <c r="D66" s="35" t="n">
        <v>7677784.21451406</v>
      </c>
      <c r="E66" s="35" t="n">
        <v>4852304.64801809</v>
      </c>
      <c r="F66" s="35"/>
      <c r="G66" s="35"/>
      <c r="H66" s="35"/>
      <c r="I66" s="35"/>
      <c r="J66" s="35" t="n">
        <v>6243825.58</v>
      </c>
      <c r="K66" s="35" t="n">
        <v>3143193.69</v>
      </c>
      <c r="L66" s="35"/>
      <c r="M66" s="35"/>
      <c r="N66" s="35"/>
      <c r="O66" s="35" t="n">
        <v>8101621.71</v>
      </c>
      <c r="P66" s="35" t="n">
        <v>8028073.05</v>
      </c>
      <c r="Q66" s="35" t="n">
        <v>2500628.19</v>
      </c>
      <c r="R66" s="35"/>
      <c r="S66" s="35"/>
      <c r="T66" s="35"/>
      <c r="U66" s="35" t="n">
        <v>9218147.38</v>
      </c>
      <c r="V66" s="124" t="n">
        <v>3511440.64</v>
      </c>
      <c r="W66" s="140"/>
      <c r="X66" s="140"/>
      <c r="Y66" s="140"/>
      <c r="Z66" s="140" t="n">
        <v>10531073.26</v>
      </c>
      <c r="AA66" s="140" t="n">
        <v>11740269.72</v>
      </c>
      <c r="AB66" s="140" t="n">
        <v>5126446.04</v>
      </c>
      <c r="AC66" s="140"/>
      <c r="AD66" s="140"/>
      <c r="AE66" s="140"/>
      <c r="AF66" s="140" t="n">
        <v>13361552</v>
      </c>
      <c r="AG66" s="143"/>
      <c r="AH66" s="144"/>
      <c r="AI66" s="144"/>
    </row>
    <row r="67" s="36" customFormat="true" ht="12" hidden="false" customHeight="false" outlineLevel="0" collapsed="false">
      <c r="A67" s="33" t="s">
        <v>69</v>
      </c>
      <c r="B67" s="35" t="n">
        <v>8702901.40969606</v>
      </c>
      <c r="C67" s="35" t="n">
        <v>6587869.32680039</v>
      </c>
      <c r="D67" s="35" t="n">
        <v>13040392.4342602</v>
      </c>
      <c r="E67" s="35" t="n">
        <v>16485158.6308249</v>
      </c>
      <c r="F67" s="35" t="n">
        <v>13798454.67</v>
      </c>
      <c r="G67" s="35" t="n">
        <v>15439826.46</v>
      </c>
      <c r="H67" s="35" t="n">
        <v>12492642.18</v>
      </c>
      <c r="I67" s="35" t="n">
        <v>9949988.95</v>
      </c>
      <c r="J67" s="35" t="n">
        <v>24794047.64</v>
      </c>
      <c r="K67" s="35" t="n">
        <v>27305559.31</v>
      </c>
      <c r="L67" s="35" t="n">
        <v>23904450.03</v>
      </c>
      <c r="M67" s="35" t="n">
        <v>20653933.98</v>
      </c>
      <c r="N67" s="35" t="n">
        <v>10608584.07</v>
      </c>
      <c r="O67" s="35" t="n">
        <v>20964083.34</v>
      </c>
      <c r="P67" s="35" t="n">
        <v>27752300.18</v>
      </c>
      <c r="Q67" s="35" t="n">
        <v>26040423.24</v>
      </c>
      <c r="R67" s="35" t="n">
        <v>18910928.8</v>
      </c>
      <c r="S67" s="35" t="n">
        <v>24192420.78</v>
      </c>
      <c r="T67" s="35" t="n">
        <v>11368148.97</v>
      </c>
      <c r="U67" s="35" t="n">
        <v>22695331.4</v>
      </c>
      <c r="V67" s="124" t="n">
        <v>27245698.05</v>
      </c>
      <c r="W67" s="124" t="n">
        <v>38187473.28</v>
      </c>
      <c r="X67" s="124" t="n">
        <v>30010861.3</v>
      </c>
      <c r="Y67" s="124" t="n">
        <v>24524207.75</v>
      </c>
      <c r="Z67" s="124" t="n">
        <v>23482929.82</v>
      </c>
      <c r="AA67" s="124" t="n">
        <v>39969523.76</v>
      </c>
      <c r="AB67" s="124" t="n">
        <v>33564571.16</v>
      </c>
      <c r="AC67" s="124" t="n">
        <v>31034615.24</v>
      </c>
      <c r="AD67" s="124" t="n">
        <v>147.5</v>
      </c>
      <c r="AE67" s="124" t="n">
        <v>11634807.6</v>
      </c>
      <c r="AF67" s="124" t="n">
        <v>32234387.24</v>
      </c>
      <c r="AG67" s="143"/>
      <c r="AH67" s="144"/>
      <c r="AI67" s="144"/>
    </row>
    <row r="68" s="36" customFormat="true" ht="12" hidden="false" customHeight="false" outlineLevel="0" collapsed="false">
      <c r="A68" s="33" t="s">
        <v>70</v>
      </c>
      <c r="B68" s="35" t="n">
        <v>11703254.176722</v>
      </c>
      <c r="C68" s="35" t="n">
        <v>11181236.4225094</v>
      </c>
      <c r="D68" s="35" t="n">
        <v>16649831.7725095</v>
      </c>
      <c r="E68" s="35" t="n">
        <v>14293923.0772749</v>
      </c>
      <c r="F68" s="35" t="n">
        <v>11599281.48</v>
      </c>
      <c r="G68" s="35" t="n">
        <v>20563543.84</v>
      </c>
      <c r="H68" s="35" t="n">
        <v>14440045.93</v>
      </c>
      <c r="I68" s="35" t="n">
        <v>20187649.34</v>
      </c>
      <c r="J68" s="35" t="n">
        <v>14510180.03</v>
      </c>
      <c r="K68" s="35" t="n">
        <v>17333263.76</v>
      </c>
      <c r="L68" s="35" t="n">
        <v>16045064.61</v>
      </c>
      <c r="M68" s="35" t="n">
        <v>18164735.52</v>
      </c>
      <c r="N68" s="35" t="n">
        <v>20296227.5</v>
      </c>
      <c r="O68" s="35" t="n">
        <v>18093857.87</v>
      </c>
      <c r="P68" s="35" t="n">
        <v>16053719.8</v>
      </c>
      <c r="Q68" s="35" t="n">
        <v>14825985.68</v>
      </c>
      <c r="R68" s="35" t="n">
        <v>18513462.2</v>
      </c>
      <c r="S68" s="35" t="n">
        <v>22014134.16</v>
      </c>
      <c r="T68" s="35" t="n">
        <v>19948886.19</v>
      </c>
      <c r="U68" s="35" t="n">
        <v>20179268.14</v>
      </c>
      <c r="V68" s="124" t="n">
        <v>15407905.91</v>
      </c>
      <c r="W68" s="124" t="n">
        <v>22693588.93</v>
      </c>
      <c r="X68" s="124" t="n">
        <v>17383224.38</v>
      </c>
      <c r="Y68" s="124" t="n">
        <v>23449178.8</v>
      </c>
      <c r="Z68" s="124" t="n">
        <v>21474442.69</v>
      </c>
      <c r="AA68" s="124" t="n">
        <v>21089946.15</v>
      </c>
      <c r="AB68" s="124" t="n">
        <v>25270699.69</v>
      </c>
      <c r="AC68" s="124" t="n">
        <v>18169756.96</v>
      </c>
      <c r="AD68" s="124" t="n">
        <v>807.5</v>
      </c>
      <c r="AE68" s="124" t="n">
        <v>19271151.49</v>
      </c>
      <c r="AF68" s="124" t="n">
        <v>27188024.04</v>
      </c>
      <c r="AG68" s="143"/>
      <c r="AH68" s="144"/>
      <c r="AI68" s="144"/>
    </row>
    <row r="69" s="36" customFormat="true" ht="12" hidden="false" customHeight="false" outlineLevel="0" collapsed="false">
      <c r="A69" s="33" t="s">
        <v>71</v>
      </c>
      <c r="B69" s="35" t="n">
        <v>14384240.7352921</v>
      </c>
      <c r="C69" s="35" t="n">
        <v>11651779.9185008</v>
      </c>
      <c r="D69" s="35" t="n">
        <v>13652300.0745476</v>
      </c>
      <c r="E69" s="35" t="n">
        <v>13218810.0744409</v>
      </c>
      <c r="F69" s="35" t="n">
        <v>12097855.49</v>
      </c>
      <c r="G69" s="35" t="n">
        <v>22800899.1</v>
      </c>
      <c r="H69" s="35" t="n">
        <v>15167158.93</v>
      </c>
      <c r="I69" s="35" t="n">
        <v>18264139.26</v>
      </c>
      <c r="J69" s="35" t="n">
        <v>20192580.49</v>
      </c>
      <c r="K69" s="35" t="n">
        <v>16961770.57</v>
      </c>
      <c r="L69" s="35" t="n">
        <v>15958788.91</v>
      </c>
      <c r="M69" s="35" t="n">
        <v>19379094.46</v>
      </c>
      <c r="N69" s="35" t="n">
        <v>18215721.79</v>
      </c>
      <c r="O69" s="35" t="n">
        <v>19168449.6</v>
      </c>
      <c r="P69" s="35" t="n">
        <v>17490255.86</v>
      </c>
      <c r="Q69" s="35" t="n">
        <v>18919872.8</v>
      </c>
      <c r="R69" s="35" t="n">
        <v>20896964.05</v>
      </c>
      <c r="S69" s="35" t="n">
        <v>27291277.25</v>
      </c>
      <c r="T69" s="35" t="n">
        <v>18749038.59</v>
      </c>
      <c r="U69" s="35" t="n">
        <v>22145193.52</v>
      </c>
      <c r="V69" s="124" t="n">
        <v>20189798.57</v>
      </c>
      <c r="W69" s="124" t="n">
        <v>22508362.39</v>
      </c>
      <c r="X69" s="124" t="n">
        <v>22721680.24</v>
      </c>
      <c r="Y69" s="124" t="n">
        <v>23464069.82</v>
      </c>
      <c r="Z69" s="124" t="n">
        <v>24694798.28</v>
      </c>
      <c r="AA69" s="124" t="n">
        <v>21590124.93</v>
      </c>
      <c r="AB69" s="124" t="n">
        <v>24444877.52</v>
      </c>
      <c r="AC69" s="124" t="n">
        <v>20072791.85</v>
      </c>
      <c r="AD69" s="124" t="n">
        <v>2723</v>
      </c>
      <c r="AE69" s="124" t="n">
        <v>16961602.38</v>
      </c>
      <c r="AF69" s="124" t="n">
        <v>23403388.66</v>
      </c>
      <c r="AG69" s="143"/>
      <c r="AH69" s="144"/>
      <c r="AI69" s="144"/>
    </row>
    <row r="70" s="36" customFormat="true" ht="12" hidden="false" customHeight="false" outlineLevel="0" collapsed="false">
      <c r="A70" s="33" t="s">
        <v>72</v>
      </c>
      <c r="B70" s="35" t="n">
        <v>13258038.7129034</v>
      </c>
      <c r="C70" s="35" t="n">
        <v>11548438.3884919</v>
      </c>
      <c r="D70" s="35" t="n">
        <v>12770183.8687597</v>
      </c>
      <c r="E70" s="35" t="n">
        <v>12524816.870618</v>
      </c>
      <c r="F70" s="35" t="n">
        <v>14139435.79</v>
      </c>
      <c r="G70" s="35" t="n">
        <v>22892485.07</v>
      </c>
      <c r="H70" s="35" t="n">
        <v>14636607.43</v>
      </c>
      <c r="I70" s="35" t="n">
        <v>17967339.56</v>
      </c>
      <c r="J70" s="35" t="n">
        <v>20243191.99</v>
      </c>
      <c r="K70" s="35" t="n">
        <v>18253660.54</v>
      </c>
      <c r="L70" s="35" t="n">
        <v>16658634.53</v>
      </c>
      <c r="M70" s="35" t="n">
        <v>18057128.13</v>
      </c>
      <c r="N70" s="35" t="n">
        <v>18558302.98</v>
      </c>
      <c r="O70" s="35" t="n">
        <v>17871672.82</v>
      </c>
      <c r="P70" s="35" t="n">
        <v>18894528.5</v>
      </c>
      <c r="Q70" s="35" t="n">
        <v>19197871.53</v>
      </c>
      <c r="R70" s="35" t="n">
        <v>21229718.44</v>
      </c>
      <c r="S70" s="35" t="n">
        <v>28355587.5</v>
      </c>
      <c r="T70" s="35" t="n">
        <v>20281960.51</v>
      </c>
      <c r="U70" s="35" t="n">
        <v>23861668.28</v>
      </c>
      <c r="V70" s="124" t="n">
        <v>21519735.21</v>
      </c>
      <c r="W70" s="124" t="n">
        <v>20699965.64</v>
      </c>
      <c r="X70" s="124" t="n">
        <v>25259428.49</v>
      </c>
      <c r="Y70" s="124" t="n">
        <v>20299507.97</v>
      </c>
      <c r="Z70" s="124" t="n">
        <v>28479347.88</v>
      </c>
      <c r="AA70" s="124" t="n">
        <v>22381171.99</v>
      </c>
      <c r="AB70" s="124" t="n">
        <v>26085897.81</v>
      </c>
      <c r="AC70" s="124" t="n">
        <v>22116236.05</v>
      </c>
      <c r="AD70" s="124" t="n">
        <v>2870.5</v>
      </c>
      <c r="AE70" s="124" t="n">
        <v>14903826.35</v>
      </c>
      <c r="AF70" s="124" t="n">
        <v>23972408.14</v>
      </c>
      <c r="AG70" s="143"/>
      <c r="AH70" s="144"/>
      <c r="AI70" s="144"/>
    </row>
    <row r="71" s="36" customFormat="true" ht="12" hidden="false" customHeight="false" outlineLevel="0" collapsed="false">
      <c r="A71" s="33" t="s">
        <v>73</v>
      </c>
      <c r="B71" s="35" t="n">
        <v>12983166.7319657</v>
      </c>
      <c r="C71" s="35" t="n">
        <v>12027802.1272736</v>
      </c>
      <c r="D71" s="35" t="n">
        <v>16142225.6336925</v>
      </c>
      <c r="E71" s="35" t="n">
        <v>16445064.5392914</v>
      </c>
      <c r="F71" s="35" t="n">
        <v>14402245.87</v>
      </c>
      <c r="G71" s="35" t="n">
        <v>21302473.19</v>
      </c>
      <c r="H71" s="35" t="n">
        <v>14912137.5</v>
      </c>
      <c r="I71" s="35" t="n">
        <v>17537281.44</v>
      </c>
      <c r="J71" s="35" t="n">
        <v>27410804</v>
      </c>
      <c r="K71" s="35" t="n">
        <v>31311225.01</v>
      </c>
      <c r="L71" s="35" t="n">
        <v>22103663.9</v>
      </c>
      <c r="M71" s="35" t="n">
        <v>21535083.55</v>
      </c>
      <c r="N71" s="35" t="n">
        <v>18628473.58</v>
      </c>
      <c r="O71" s="35" t="n">
        <v>39516255.56</v>
      </c>
      <c r="P71" s="35" t="n">
        <v>18737300</v>
      </c>
      <c r="Q71" s="35" t="n">
        <v>31428395.49</v>
      </c>
      <c r="R71" s="35" t="n">
        <v>20296799.86</v>
      </c>
      <c r="S71" s="35" t="n">
        <v>30562589.3</v>
      </c>
      <c r="T71" s="35" t="n">
        <v>20193214.64</v>
      </c>
      <c r="U71" s="35" t="n">
        <v>24064974.89</v>
      </c>
      <c r="V71" s="124" t="n">
        <v>21766435.32</v>
      </c>
      <c r="W71" s="124" t="n">
        <v>21273476.76</v>
      </c>
      <c r="X71" s="124" t="n">
        <v>22614636.23</v>
      </c>
      <c r="Y71" s="124" t="n">
        <v>24019384.54</v>
      </c>
      <c r="Z71" s="124" t="n">
        <v>35946480.35</v>
      </c>
      <c r="AA71" s="124" t="n">
        <v>31374549.64</v>
      </c>
      <c r="AB71" s="124" t="n">
        <v>33607907.58</v>
      </c>
      <c r="AC71" s="124" t="n">
        <v>21109477.99</v>
      </c>
      <c r="AD71" s="124" t="n">
        <v>1680.5</v>
      </c>
      <c r="AE71" s="124" t="n">
        <v>14217825.76</v>
      </c>
      <c r="AF71" s="124" t="n">
        <v>31243180.91</v>
      </c>
      <c r="AG71" s="143"/>
      <c r="AH71" s="144"/>
      <c r="AI71" s="144"/>
    </row>
    <row r="72" s="36" customFormat="true" ht="12" hidden="false" customHeight="false" outlineLevel="0" collapsed="false">
      <c r="A72" s="33" t="s">
        <v>74</v>
      </c>
      <c r="B72" s="35" t="n">
        <v>14357954.5610459</v>
      </c>
      <c r="C72" s="35" t="n">
        <v>14579958.2899489</v>
      </c>
      <c r="D72" s="35" t="n">
        <v>19269362.1685568</v>
      </c>
      <c r="E72" s="35" t="n">
        <v>16548989.9490363</v>
      </c>
      <c r="F72" s="35" t="n">
        <v>15201170.72</v>
      </c>
      <c r="G72" s="35" t="n">
        <v>23143220.86</v>
      </c>
      <c r="H72" s="35" t="n">
        <v>26239494.14</v>
      </c>
      <c r="I72" s="35" t="n">
        <v>20943030.44</v>
      </c>
      <c r="J72" s="35" t="n">
        <v>35093268.95</v>
      </c>
      <c r="K72" s="35" t="n">
        <v>39103046.27</v>
      </c>
      <c r="L72" s="35" t="n">
        <v>28265669.07</v>
      </c>
      <c r="M72" s="35" t="n">
        <v>25267497.25</v>
      </c>
      <c r="N72" s="35" t="n">
        <v>22603122.83</v>
      </c>
      <c r="O72" s="35" t="n">
        <v>34239551.01</v>
      </c>
      <c r="P72" s="35" t="n">
        <v>23022366.61</v>
      </c>
      <c r="Q72" s="35" t="n">
        <v>25689748.72</v>
      </c>
      <c r="R72" s="35" t="n">
        <v>27754209.09</v>
      </c>
      <c r="S72" s="35" t="n">
        <v>32184862.35</v>
      </c>
      <c r="T72" s="35" t="n">
        <v>29043692.52</v>
      </c>
      <c r="U72" s="35" t="n">
        <v>26303376.36</v>
      </c>
      <c r="V72" s="124" t="n">
        <v>19414498.6</v>
      </c>
      <c r="W72" s="124" t="n">
        <v>22022586.47</v>
      </c>
      <c r="X72" s="124" t="n">
        <v>26602000.64</v>
      </c>
      <c r="Y72" s="124" t="n">
        <v>34194923.76</v>
      </c>
      <c r="Z72" s="124" t="n">
        <v>45953100.86</v>
      </c>
      <c r="AA72" s="124" t="n">
        <v>36995159.76</v>
      </c>
      <c r="AB72" s="124" t="n">
        <v>38403850.6</v>
      </c>
      <c r="AC72" s="124" t="n">
        <v>24207177.05</v>
      </c>
      <c r="AD72" s="124" t="n">
        <v>1556.5</v>
      </c>
      <c r="AE72" s="124" t="n">
        <v>17047219.3</v>
      </c>
      <c r="AF72" s="124" t="n">
        <v>33710498.24</v>
      </c>
      <c r="AG72" s="143"/>
      <c r="AH72" s="144"/>
      <c r="AI72" s="144"/>
    </row>
    <row r="73" s="36" customFormat="true" ht="12" hidden="false" customHeight="false" outlineLevel="0" collapsed="false">
      <c r="A73" s="33" t="s">
        <v>75</v>
      </c>
      <c r="B73" s="35" t="n">
        <v>15082456.6244434</v>
      </c>
      <c r="C73" s="35" t="n">
        <v>15036756.6776481</v>
      </c>
      <c r="D73" s="35" t="n">
        <v>19194754.3817659</v>
      </c>
      <c r="E73" s="35" t="n">
        <v>17506152.9947847</v>
      </c>
      <c r="F73" s="35" t="n">
        <v>18206658.55</v>
      </c>
      <c r="G73" s="35" t="n">
        <v>32534912.3</v>
      </c>
      <c r="H73" s="35" t="n">
        <v>25960705.92</v>
      </c>
      <c r="I73" s="35" t="n">
        <v>24655177.13</v>
      </c>
      <c r="J73" s="35" t="n">
        <v>32622102.79</v>
      </c>
      <c r="K73" s="35" t="n">
        <v>34911240.95</v>
      </c>
      <c r="L73" s="35" t="n">
        <v>28720652.62</v>
      </c>
      <c r="M73" s="35" t="n">
        <v>30195531.89</v>
      </c>
      <c r="N73" s="35" t="n">
        <v>26951026.96</v>
      </c>
      <c r="O73" s="35" t="n">
        <v>34857868.12</v>
      </c>
      <c r="P73" s="35" t="n">
        <v>38318247.81</v>
      </c>
      <c r="Q73" s="35" t="n">
        <v>27259616.79</v>
      </c>
      <c r="R73" s="35" t="n">
        <v>30741677.09</v>
      </c>
      <c r="S73" s="35" t="n">
        <v>32420422.89</v>
      </c>
      <c r="T73" s="35" t="n">
        <v>32529741.95</v>
      </c>
      <c r="U73" s="35" t="n">
        <v>29243324.26</v>
      </c>
      <c r="V73" s="124" t="n">
        <v>20859282.84</v>
      </c>
      <c r="W73" s="124" t="n">
        <v>27975937.87</v>
      </c>
      <c r="X73" s="124" t="n">
        <v>44122794.74</v>
      </c>
      <c r="Y73" s="124" t="n">
        <v>45957365.2</v>
      </c>
      <c r="Z73" s="124" t="n">
        <v>43529783.8</v>
      </c>
      <c r="AA73" s="124" t="n">
        <v>42755967.53</v>
      </c>
      <c r="AB73" s="124" t="n">
        <v>40841307.15</v>
      </c>
      <c r="AC73" s="124" t="n">
        <v>31057959.29</v>
      </c>
      <c r="AD73" s="124" t="n">
        <v>660</v>
      </c>
      <c r="AE73" s="124" t="n">
        <v>21880335.26</v>
      </c>
      <c r="AF73" s="124" t="n">
        <v>36118874.44</v>
      </c>
      <c r="AG73" s="143"/>
      <c r="AH73" s="144"/>
      <c r="AI73" s="144"/>
    </row>
    <row r="74" s="36" customFormat="true" ht="12" hidden="false" customHeight="false" outlineLevel="0" collapsed="false">
      <c r="A74" s="33" t="s">
        <v>76</v>
      </c>
      <c r="B74" s="35" t="n">
        <v>15894577.3884569</v>
      </c>
      <c r="C74" s="35" t="n">
        <v>16466253.5806463</v>
      </c>
      <c r="D74" s="35" t="n">
        <v>18950121.5780913</v>
      </c>
      <c r="E74" s="35" t="n">
        <v>19299684.7354324</v>
      </c>
      <c r="F74" s="35" t="n">
        <v>16795626.03</v>
      </c>
      <c r="G74" s="35" t="n">
        <v>31385199.31</v>
      </c>
      <c r="H74" s="35" t="n">
        <v>26730152.43</v>
      </c>
      <c r="I74" s="35" t="n">
        <v>26262185.42</v>
      </c>
      <c r="J74" s="35" t="n">
        <v>28699588.09</v>
      </c>
      <c r="K74" s="35" t="n">
        <v>28155736.9</v>
      </c>
      <c r="L74" s="35" t="n">
        <v>27965487.34</v>
      </c>
      <c r="M74" s="35" t="n">
        <v>32329903.27</v>
      </c>
      <c r="N74" s="35" t="n">
        <v>28139479.09</v>
      </c>
      <c r="O74" s="35" t="n">
        <v>30074111.41</v>
      </c>
      <c r="P74" s="35" t="n">
        <v>38424452.94</v>
      </c>
      <c r="Q74" s="35" t="n">
        <v>32251330.62</v>
      </c>
      <c r="R74" s="35" t="n">
        <v>32751763.64</v>
      </c>
      <c r="S74" s="35" t="n">
        <v>36362706.24</v>
      </c>
      <c r="T74" s="35" t="n">
        <v>38306053.17</v>
      </c>
      <c r="U74" s="35" t="n">
        <v>29682842.4</v>
      </c>
      <c r="V74" s="124" t="n">
        <v>26977497.86</v>
      </c>
      <c r="W74" s="124" t="n">
        <v>29784116.8</v>
      </c>
      <c r="X74" s="124" t="n">
        <v>43967734.56</v>
      </c>
      <c r="Y74" s="124" t="n">
        <v>44595188.56</v>
      </c>
      <c r="Z74" s="124" t="n">
        <v>39505144.77</v>
      </c>
      <c r="AA74" s="124" t="n">
        <v>39028288.26</v>
      </c>
      <c r="AB74" s="124" t="n">
        <v>35172462.97</v>
      </c>
      <c r="AC74" s="124" t="n">
        <v>31988729.13</v>
      </c>
      <c r="AD74" s="124" t="n">
        <v>947.5</v>
      </c>
      <c r="AE74" s="124" t="n">
        <v>30242687.01</v>
      </c>
      <c r="AF74" s="124" t="n">
        <v>32973311.64</v>
      </c>
      <c r="AG74" s="143"/>
      <c r="AH74" s="144"/>
      <c r="AI74" s="144"/>
    </row>
    <row r="75" s="36" customFormat="true" ht="12" hidden="false" customHeight="false" outlineLevel="0" collapsed="false">
      <c r="A75" s="33" t="s">
        <v>77</v>
      </c>
      <c r="B75" s="35" t="n">
        <v>16422005.8631892</v>
      </c>
      <c r="C75" s="35" t="n">
        <v>16199937.648352</v>
      </c>
      <c r="D75" s="35" t="n">
        <v>17351151.0663047</v>
      </c>
      <c r="E75" s="35" t="n">
        <v>20755325.2728456</v>
      </c>
      <c r="F75" s="35" t="n">
        <v>16521501.21</v>
      </c>
      <c r="G75" s="35" t="n">
        <v>27856843.14</v>
      </c>
      <c r="H75" s="35" t="n">
        <v>20025444.1</v>
      </c>
      <c r="I75" s="35" t="n">
        <v>20309672.58</v>
      </c>
      <c r="J75" s="35" t="n">
        <v>27371068.65</v>
      </c>
      <c r="K75" s="35" t="n">
        <v>21131947.48</v>
      </c>
      <c r="L75" s="35" t="n">
        <v>28052698.42</v>
      </c>
      <c r="M75" s="35" t="n">
        <v>26399479.73</v>
      </c>
      <c r="N75" s="35" t="n">
        <v>23140868.09</v>
      </c>
      <c r="O75" s="35" t="n">
        <v>21424279.67</v>
      </c>
      <c r="P75" s="35" t="n">
        <v>29628028.81</v>
      </c>
      <c r="Q75" s="35" t="n">
        <v>47275223.84</v>
      </c>
      <c r="R75" s="35" t="n">
        <v>29950888.47</v>
      </c>
      <c r="S75" s="35" t="n">
        <v>30394163.56</v>
      </c>
      <c r="T75" s="35" t="n">
        <v>38779696.69</v>
      </c>
      <c r="U75" s="35" t="n">
        <v>27985169.06</v>
      </c>
      <c r="V75" s="124" t="n">
        <v>30336411.97</v>
      </c>
      <c r="W75" s="124" t="n">
        <v>42593817.32</v>
      </c>
      <c r="X75" s="124" t="n">
        <v>37049668.42</v>
      </c>
      <c r="Y75" s="124" t="n">
        <v>44567029.08</v>
      </c>
      <c r="Z75" s="124" t="n">
        <v>33733483.03</v>
      </c>
      <c r="AA75" s="124" t="n">
        <v>41363989.73</v>
      </c>
      <c r="AB75" s="124" t="n">
        <v>33156722.49</v>
      </c>
      <c r="AC75" s="124" t="n">
        <v>28362833.5</v>
      </c>
      <c r="AD75" s="124" t="n">
        <v>1695</v>
      </c>
      <c r="AE75" s="124" t="n">
        <v>21500939.3</v>
      </c>
      <c r="AF75" s="124" t="n">
        <v>29342922.79</v>
      </c>
      <c r="AG75" s="143"/>
      <c r="AH75" s="144"/>
      <c r="AI75" s="144"/>
    </row>
    <row r="76" s="36" customFormat="true" ht="12" hidden="false" customHeight="false" outlineLevel="0" collapsed="false">
      <c r="A76" s="33" t="s">
        <v>78</v>
      </c>
      <c r="B76" s="35" t="n">
        <v>14457625.4236177</v>
      </c>
      <c r="C76" s="35" t="n">
        <v>14869104.2248196</v>
      </c>
      <c r="D76" s="35" t="n">
        <v>12896832.8716669</v>
      </c>
      <c r="E76" s="35" t="n">
        <v>16587939.7582464</v>
      </c>
      <c r="F76" s="35" t="n">
        <v>13205963.49</v>
      </c>
      <c r="G76" s="35" t="n">
        <v>22925207.99</v>
      </c>
      <c r="H76" s="35" t="n">
        <v>16569540.5</v>
      </c>
      <c r="I76" s="35" t="n">
        <v>18013641.59</v>
      </c>
      <c r="J76" s="35" t="n">
        <v>20938335.51</v>
      </c>
      <c r="K76" s="35" t="n">
        <v>16749562.92</v>
      </c>
      <c r="L76" s="35" t="n">
        <v>17350929.23</v>
      </c>
      <c r="M76" s="35" t="n">
        <v>21107737.75</v>
      </c>
      <c r="N76" s="35" t="n">
        <v>18149322.7</v>
      </c>
      <c r="O76" s="35" t="n">
        <v>18648371.03</v>
      </c>
      <c r="P76" s="35" t="n">
        <v>20001603.37</v>
      </c>
      <c r="Q76" s="35" t="n">
        <v>39949053.88</v>
      </c>
      <c r="R76" s="35" t="n">
        <v>26720641.11</v>
      </c>
      <c r="S76" s="35" t="n">
        <v>22375357.22</v>
      </c>
      <c r="T76" s="35" t="n">
        <v>28744113.79</v>
      </c>
      <c r="U76" s="35" t="n">
        <v>21643504.42</v>
      </c>
      <c r="V76" s="124" t="n">
        <v>27716282.07</v>
      </c>
      <c r="W76" s="124" t="n">
        <v>30966054.73</v>
      </c>
      <c r="X76" s="124" t="n">
        <v>22309464.18</v>
      </c>
      <c r="Y76" s="124" t="n">
        <v>33733377.46</v>
      </c>
      <c r="Z76" s="124" t="n">
        <v>27110780.05</v>
      </c>
      <c r="AA76" s="124" t="n">
        <v>30214221.03</v>
      </c>
      <c r="AB76" s="124" t="n">
        <v>33279434.95</v>
      </c>
      <c r="AC76" s="124" t="n">
        <v>20633282.53</v>
      </c>
      <c r="AD76" s="124" t="n">
        <v>1935</v>
      </c>
      <c r="AE76" s="124" t="n">
        <v>23678959.83</v>
      </c>
      <c r="AF76" s="124" t="n">
        <v>25157896.87</v>
      </c>
      <c r="AG76" s="143"/>
      <c r="AH76" s="144"/>
      <c r="AI76" s="144"/>
    </row>
    <row r="77" s="36" customFormat="true" ht="12" hidden="false" customHeight="false" outlineLevel="0" collapsed="false">
      <c r="A77" s="33" t="s">
        <v>79</v>
      </c>
      <c r="B77" s="35" t="n">
        <v>11995114.6187936</v>
      </c>
      <c r="C77" s="35" t="n">
        <v>14396792.0153303</v>
      </c>
      <c r="D77" s="35" t="n">
        <v>12103784.0895059</v>
      </c>
      <c r="E77" s="35" t="n">
        <v>14493040.7023631</v>
      </c>
      <c r="F77" s="35" t="n">
        <v>15929367.98</v>
      </c>
      <c r="G77" s="35" t="n">
        <v>17828121.58</v>
      </c>
      <c r="H77" s="35" t="n">
        <v>15257141.07</v>
      </c>
      <c r="I77" s="35" t="n">
        <v>14370114.87</v>
      </c>
      <c r="J77" s="35" t="n">
        <v>20148524.71</v>
      </c>
      <c r="K77" s="35" t="n">
        <v>15436985.02</v>
      </c>
      <c r="L77" s="35" t="n">
        <v>15902669.21</v>
      </c>
      <c r="M77" s="35" t="n">
        <v>19327078.62</v>
      </c>
      <c r="N77" s="35" t="n">
        <v>16541875.94</v>
      </c>
      <c r="O77" s="35" t="n">
        <v>18590536.06</v>
      </c>
      <c r="P77" s="35" t="n">
        <v>19926216.9</v>
      </c>
      <c r="Q77" s="35" t="n">
        <v>33731437.54</v>
      </c>
      <c r="R77" s="35" t="n">
        <v>17750009</v>
      </c>
      <c r="S77" s="35" t="n">
        <v>21319018.86</v>
      </c>
      <c r="T77" s="35" t="n">
        <v>24555610.5</v>
      </c>
      <c r="U77" s="35" t="n">
        <v>21805847.4</v>
      </c>
      <c r="V77" s="124" t="n">
        <v>25609468.76</v>
      </c>
      <c r="W77" s="124" t="n">
        <v>26455873.9</v>
      </c>
      <c r="X77" s="124" t="n">
        <v>19608369.55</v>
      </c>
      <c r="Y77" s="124" t="n">
        <v>24243223.61</v>
      </c>
      <c r="Z77" s="124" t="n">
        <v>24576606.92</v>
      </c>
      <c r="AA77" s="124" t="n">
        <v>26829723.06</v>
      </c>
      <c r="AB77" s="124" t="n">
        <v>26792129.68</v>
      </c>
      <c r="AC77" s="124" t="n">
        <v>5920815.34</v>
      </c>
      <c r="AD77" s="124" t="n">
        <v>2481.5</v>
      </c>
      <c r="AE77" s="124" t="n">
        <v>21642128.86</v>
      </c>
      <c r="AF77" s="124" t="n">
        <v>24679631.95</v>
      </c>
      <c r="AG77" s="143"/>
      <c r="AH77" s="144"/>
      <c r="AI77" s="144"/>
    </row>
    <row r="78" s="36" customFormat="true" ht="12" hidden="false" customHeight="false" outlineLevel="0" collapsed="false">
      <c r="A78" s="33" t="s">
        <v>80</v>
      </c>
      <c r="B78" s="35" t="n">
        <v>11933030.0614217</v>
      </c>
      <c r="C78" s="35" t="n">
        <v>13396692.9234691</v>
      </c>
      <c r="D78" s="35" t="n">
        <v>10689119.1038437</v>
      </c>
      <c r="E78" s="35" t="n">
        <v>12024627.3764896</v>
      </c>
      <c r="F78" s="35" t="n">
        <v>14465525.76</v>
      </c>
      <c r="G78" s="35" t="n">
        <v>15128767.98</v>
      </c>
      <c r="H78" s="35" t="n">
        <v>14196729.39</v>
      </c>
      <c r="I78" s="35" t="n">
        <v>16043271.11</v>
      </c>
      <c r="J78" s="35" t="n">
        <v>17414213.66</v>
      </c>
      <c r="K78" s="35" t="n">
        <v>15283773.23</v>
      </c>
      <c r="L78" s="35" t="n">
        <v>17592915.56</v>
      </c>
      <c r="M78" s="35" t="n">
        <v>18030182.36</v>
      </c>
      <c r="N78" s="35" t="n">
        <v>17250579.04</v>
      </c>
      <c r="O78" s="35" t="n">
        <v>16726455.45</v>
      </c>
      <c r="P78" s="35" t="n">
        <v>21263441.68</v>
      </c>
      <c r="Q78" s="35" t="n">
        <v>33717868.72</v>
      </c>
      <c r="R78" s="35" t="n">
        <v>22866070.58</v>
      </c>
      <c r="S78" s="35" t="n">
        <v>22999307.77</v>
      </c>
      <c r="T78" s="35" t="n">
        <v>19149341.56</v>
      </c>
      <c r="U78" s="35" t="n">
        <v>17376462.62</v>
      </c>
      <c r="V78" s="124" t="n">
        <v>20455231.55</v>
      </c>
      <c r="W78" s="124" t="n">
        <v>22920351.57</v>
      </c>
      <c r="X78" s="124" t="n">
        <v>23192649.18</v>
      </c>
      <c r="Y78" s="124" t="n">
        <v>22415691.32</v>
      </c>
      <c r="Z78" s="124" t="n">
        <v>25455092.44</v>
      </c>
      <c r="AA78" s="124" t="n">
        <v>21790972.42</v>
      </c>
      <c r="AB78" s="124" t="n">
        <v>19849058.1</v>
      </c>
      <c r="AC78" s="124" t="n">
        <v>0</v>
      </c>
      <c r="AD78" s="124" t="n">
        <v>1274</v>
      </c>
      <c r="AE78" s="124" t="n">
        <v>20040661.17</v>
      </c>
      <c r="AF78" s="124" t="n">
        <v>21182493.08</v>
      </c>
      <c r="AG78" s="143"/>
      <c r="AH78" s="144"/>
      <c r="AI78" s="144"/>
    </row>
    <row r="79" s="36" customFormat="true" ht="12" hidden="false" customHeight="false" outlineLevel="0" collapsed="false">
      <c r="A79" s="33" t="s">
        <v>81</v>
      </c>
      <c r="B79" s="35" t="n">
        <v>10936669.6292592</v>
      </c>
      <c r="C79" s="35" t="n">
        <v>12123258.2318658</v>
      </c>
      <c r="D79" s="35" t="n">
        <v>10635186.1478725</v>
      </c>
      <c r="E79" s="35" t="n">
        <v>14893086.5895173</v>
      </c>
      <c r="F79" s="35" t="n">
        <v>17486825.23</v>
      </c>
      <c r="G79" s="35" t="n">
        <v>15102246.23</v>
      </c>
      <c r="H79" s="35" t="n">
        <v>14672984.49</v>
      </c>
      <c r="I79" s="35" t="n">
        <v>14290557.08</v>
      </c>
      <c r="J79" s="35" t="n">
        <v>17080136.95</v>
      </c>
      <c r="K79" s="35" t="n">
        <v>17639755.61</v>
      </c>
      <c r="L79" s="35" t="n">
        <v>16874116.35</v>
      </c>
      <c r="M79" s="35" t="n">
        <v>17440488.69</v>
      </c>
      <c r="N79" s="35" t="n">
        <v>20715104.63</v>
      </c>
      <c r="O79" s="35" t="n">
        <v>18295520.75</v>
      </c>
      <c r="P79" s="35" t="n">
        <v>19458091.79</v>
      </c>
      <c r="Q79" s="35" t="n">
        <v>21781950.76</v>
      </c>
      <c r="R79" s="35" t="n">
        <v>21312167.48</v>
      </c>
      <c r="S79" s="35" t="n">
        <v>31535641.7</v>
      </c>
      <c r="T79" s="35" t="n">
        <v>18350336.99</v>
      </c>
      <c r="U79" s="35" t="n">
        <v>18744075.95</v>
      </c>
      <c r="V79" s="124" t="n">
        <v>22718832.7</v>
      </c>
      <c r="W79" s="124" t="n">
        <v>22428966.43</v>
      </c>
      <c r="X79" s="124" t="n">
        <v>21848746.17</v>
      </c>
      <c r="Y79" s="124" t="n">
        <v>31093094.16</v>
      </c>
      <c r="Z79" s="124" t="n">
        <v>27329682.2</v>
      </c>
      <c r="AA79" s="124" t="n">
        <v>27171588.86</v>
      </c>
      <c r="AB79" s="124" t="n">
        <v>17796075.28</v>
      </c>
      <c r="AC79" s="124" t="n">
        <v>0</v>
      </c>
      <c r="AD79" s="124" t="n">
        <v>853</v>
      </c>
      <c r="AE79" s="124" t="n">
        <v>13051258.24</v>
      </c>
      <c r="AF79" s="124" t="n">
        <v>20006026.66</v>
      </c>
      <c r="AG79" s="143"/>
      <c r="AH79" s="144"/>
      <c r="AI79" s="144"/>
    </row>
    <row r="80" s="36" customFormat="true" ht="12" hidden="false" customHeight="false" outlineLevel="0" collapsed="false">
      <c r="A80" s="33" t="s">
        <v>82</v>
      </c>
      <c r="B80" s="35" t="n">
        <v>12100681.4471071</v>
      </c>
      <c r="C80" s="35" t="n">
        <v>15081512.3552306</v>
      </c>
      <c r="D80" s="35" t="n">
        <v>11659276.9038214</v>
      </c>
      <c r="E80" s="35" t="n">
        <v>15190990.8728773</v>
      </c>
      <c r="F80" s="35" t="n">
        <v>15082989.68</v>
      </c>
      <c r="G80" s="35" t="n">
        <v>19219533.98</v>
      </c>
      <c r="H80" s="35" t="n">
        <v>14712969.28</v>
      </c>
      <c r="I80" s="35" t="n">
        <v>27937908</v>
      </c>
      <c r="J80" s="35" t="n">
        <v>24765265.01</v>
      </c>
      <c r="K80" s="35" t="n">
        <v>19712126.85</v>
      </c>
      <c r="L80" s="35" t="n">
        <v>17366158.45</v>
      </c>
      <c r="M80" s="35" t="n">
        <v>20875293.71</v>
      </c>
      <c r="N80" s="35" t="n">
        <v>17308277.94</v>
      </c>
      <c r="O80" s="35" t="n">
        <v>29493073.6</v>
      </c>
      <c r="P80" s="35" t="n">
        <v>17832738.36</v>
      </c>
      <c r="Q80" s="35" t="n">
        <v>24502000.94</v>
      </c>
      <c r="R80" s="35" t="n">
        <v>21249388.79</v>
      </c>
      <c r="S80" s="35" t="n">
        <v>32929592.2</v>
      </c>
      <c r="T80" s="35" t="n">
        <v>16777608.87</v>
      </c>
      <c r="U80" s="35" t="n">
        <v>32937957.82</v>
      </c>
      <c r="V80" s="124" t="n">
        <v>17501199.3</v>
      </c>
      <c r="W80" s="124" t="n">
        <v>20348383.67</v>
      </c>
      <c r="X80" s="124" t="n">
        <v>32689325.34</v>
      </c>
      <c r="Y80" s="124" t="n">
        <v>24394156.99</v>
      </c>
      <c r="Z80" s="124" t="n">
        <v>23715089.91</v>
      </c>
      <c r="AA80" s="124" t="n">
        <v>23091793.89</v>
      </c>
      <c r="AB80" s="124" t="n">
        <v>25008173.18</v>
      </c>
      <c r="AC80" s="124" t="n">
        <v>0</v>
      </c>
      <c r="AD80" s="124" t="n">
        <v>447.5</v>
      </c>
      <c r="AE80" s="124" t="n">
        <v>22839043.68</v>
      </c>
      <c r="AF80" s="124" t="n">
        <v>34177664.35</v>
      </c>
      <c r="AG80" s="143"/>
      <c r="AH80" s="144"/>
      <c r="AI80" s="144"/>
    </row>
    <row r="81" s="36" customFormat="true" ht="12" hidden="false" customHeight="false" outlineLevel="0" collapsed="false">
      <c r="A81" s="33" t="s">
        <v>83</v>
      </c>
      <c r="B81" s="35" t="n">
        <v>15288120.7152298</v>
      </c>
      <c r="C81" s="35" t="n">
        <v>14454320.024026</v>
      </c>
      <c r="D81" s="35" t="n">
        <v>16858209.1509047</v>
      </c>
      <c r="E81" s="35" t="n">
        <v>15014029.5781583</v>
      </c>
      <c r="F81" s="35" t="n">
        <v>16574129.1</v>
      </c>
      <c r="G81" s="35" t="n">
        <v>24844036.95</v>
      </c>
      <c r="H81" s="35" t="n">
        <v>15304523.51</v>
      </c>
      <c r="I81" s="35" t="n">
        <v>27433538.25</v>
      </c>
      <c r="J81" s="35" t="n">
        <v>22633443.22</v>
      </c>
      <c r="K81" s="35" t="n">
        <v>25564145.21</v>
      </c>
      <c r="L81" s="35" t="n">
        <v>17209642.81</v>
      </c>
      <c r="M81" s="35" t="n">
        <v>28581632.36</v>
      </c>
      <c r="N81" s="35" t="n">
        <v>24330958.01</v>
      </c>
      <c r="O81" s="35" t="n">
        <v>31714405.22</v>
      </c>
      <c r="P81" s="35" t="n">
        <v>16930269.8</v>
      </c>
      <c r="Q81" s="35" t="n">
        <v>26253191.61</v>
      </c>
      <c r="R81" s="35" t="n">
        <v>29060739.65</v>
      </c>
      <c r="S81" s="35" t="n">
        <v>29464265.74</v>
      </c>
      <c r="T81" s="35" t="n">
        <v>15235915.73</v>
      </c>
      <c r="U81" s="35" t="n">
        <v>32238898.54</v>
      </c>
      <c r="V81" s="124" t="n">
        <v>18247749.6</v>
      </c>
      <c r="W81" s="124" t="n">
        <v>22741670.89</v>
      </c>
      <c r="X81" s="124" t="n">
        <v>21213278.66</v>
      </c>
      <c r="Y81" s="124" t="n">
        <v>28839981.28</v>
      </c>
      <c r="Z81" s="124" t="n">
        <v>36502493.25</v>
      </c>
      <c r="AA81" s="124" t="n">
        <v>28947351.06</v>
      </c>
      <c r="AB81" s="124" t="n">
        <v>26008336.49</v>
      </c>
      <c r="AC81" s="124" t="n">
        <v>0</v>
      </c>
      <c r="AD81" s="124" t="n">
        <v>0</v>
      </c>
      <c r="AE81" s="124" t="n">
        <v>22991296.82</v>
      </c>
      <c r="AF81" s="124" t="n">
        <v>34746874.45</v>
      </c>
      <c r="AG81" s="143"/>
      <c r="AH81" s="144"/>
      <c r="AI81" s="144"/>
    </row>
    <row r="82" s="36" customFormat="true" ht="12" hidden="false" customHeight="false" outlineLevel="0" collapsed="false">
      <c r="A82" s="33" t="s">
        <v>84</v>
      </c>
      <c r="B82" s="35" t="n">
        <v>13166915.3618301</v>
      </c>
      <c r="C82" s="35" t="n">
        <v>15123913.1528439</v>
      </c>
      <c r="D82" s="35" t="n">
        <v>17441063.8197321</v>
      </c>
      <c r="E82" s="35" t="n">
        <v>14320344.9311464</v>
      </c>
      <c r="F82" s="35" t="n">
        <v>17312980.26</v>
      </c>
      <c r="G82" s="35" t="n">
        <v>26851132.54</v>
      </c>
      <c r="H82" s="35" t="n">
        <v>17010032.17</v>
      </c>
      <c r="I82" s="35" t="n">
        <v>27986330.73</v>
      </c>
      <c r="J82" s="35" t="n">
        <v>19838004.74</v>
      </c>
      <c r="K82" s="35" t="n">
        <v>16636459.56</v>
      </c>
      <c r="L82" s="35" t="n">
        <v>17439516.46</v>
      </c>
      <c r="M82" s="35" t="n">
        <v>27890132.42</v>
      </c>
      <c r="N82" s="35" t="n">
        <v>24442566.88</v>
      </c>
      <c r="O82" s="35" t="n">
        <v>25381380.76</v>
      </c>
      <c r="P82" s="35" t="n">
        <v>13772655.62</v>
      </c>
      <c r="Q82" s="35" t="n">
        <v>24365210.65</v>
      </c>
      <c r="R82" s="35" t="n">
        <v>27863449.19</v>
      </c>
      <c r="S82" s="35" t="n">
        <v>26390533.48</v>
      </c>
      <c r="T82" s="35" t="n">
        <v>20739115.19</v>
      </c>
      <c r="U82" s="35" t="n">
        <v>27364750.2</v>
      </c>
      <c r="V82" s="124" t="n">
        <v>26055145.67</v>
      </c>
      <c r="W82" s="124" t="n">
        <v>35067588.62</v>
      </c>
      <c r="X82" s="124" t="n">
        <v>22002440.41</v>
      </c>
      <c r="Y82" s="124" t="n">
        <v>30249063.04</v>
      </c>
      <c r="Z82" s="124" t="n">
        <v>24573879.92</v>
      </c>
      <c r="AA82" s="124" t="n">
        <v>18917223.27</v>
      </c>
      <c r="AB82" s="124" t="n">
        <v>23025184</v>
      </c>
      <c r="AC82" s="124" t="n">
        <v>0</v>
      </c>
      <c r="AD82" s="124" t="n">
        <v>0</v>
      </c>
      <c r="AE82" s="124" t="n">
        <v>23351986.99</v>
      </c>
      <c r="AF82" s="124" t="n">
        <v>33968379.54</v>
      </c>
      <c r="AG82" s="143"/>
      <c r="AH82" s="144"/>
      <c r="AI82" s="144"/>
    </row>
    <row r="83" s="36" customFormat="true" ht="12" hidden="false" customHeight="false" outlineLevel="0" collapsed="false">
      <c r="A83" s="33" t="s">
        <v>85</v>
      </c>
      <c r="B83" s="35" t="n">
        <v>14609352.1374114</v>
      </c>
      <c r="C83" s="35" t="n">
        <v>13580983.6620388</v>
      </c>
      <c r="D83" s="35" t="n">
        <v>13925712.8134923</v>
      </c>
      <c r="E83" s="35" t="n">
        <v>13805869.4396127</v>
      </c>
      <c r="F83" s="35" t="n">
        <v>13091884.31</v>
      </c>
      <c r="G83" s="35" t="n">
        <v>19131177.09</v>
      </c>
      <c r="H83" s="35" t="n">
        <v>13821695.43</v>
      </c>
      <c r="I83" s="35" t="n">
        <v>26814247.02</v>
      </c>
      <c r="J83" s="35" t="n">
        <v>23367426.2</v>
      </c>
      <c r="K83" s="35" t="n">
        <v>16961702.58</v>
      </c>
      <c r="L83" s="35" t="n">
        <v>14834777.49</v>
      </c>
      <c r="M83" s="35" t="n">
        <v>21296321.49</v>
      </c>
      <c r="N83" s="35" t="n">
        <v>22162305.78</v>
      </c>
      <c r="O83" s="35" t="n">
        <v>34891898.34</v>
      </c>
      <c r="P83" s="35" t="n">
        <v>19131959.85</v>
      </c>
      <c r="Q83" s="35" t="n">
        <v>16182660.69</v>
      </c>
      <c r="R83" s="35" t="n">
        <v>23586992.46</v>
      </c>
      <c r="S83" s="35" t="n">
        <v>25176697.9</v>
      </c>
      <c r="T83" s="35" t="n">
        <v>22348667.02</v>
      </c>
      <c r="U83" s="35" t="n">
        <v>41656256.3</v>
      </c>
      <c r="V83" s="124" t="n">
        <v>41050323.5</v>
      </c>
      <c r="W83" s="124" t="n">
        <v>36194686.98</v>
      </c>
      <c r="X83" s="124" t="n">
        <v>33350701.48</v>
      </c>
      <c r="Y83" s="124" t="n">
        <v>26967702.75</v>
      </c>
      <c r="Z83" s="124" t="n">
        <v>32377757.89</v>
      </c>
      <c r="AA83" s="124" t="n">
        <v>45566415.64</v>
      </c>
      <c r="AB83" s="124" t="n">
        <v>46149711.96</v>
      </c>
      <c r="AC83" s="124" t="n">
        <v>0</v>
      </c>
      <c r="AD83" s="124" t="n">
        <v>172.5</v>
      </c>
      <c r="AE83" s="124" t="n">
        <v>24646676.49</v>
      </c>
      <c r="AF83" s="124" t="n">
        <v>28435225.1</v>
      </c>
      <c r="AG83" s="143"/>
      <c r="AH83" s="144"/>
      <c r="AI83" s="144"/>
    </row>
    <row r="84" s="36" customFormat="true" ht="12" hidden="false" customHeight="false" outlineLevel="0" collapsed="false">
      <c r="A84" s="33" t="s">
        <v>86</v>
      </c>
      <c r="B84" s="35" t="n">
        <v>13148578.1842407</v>
      </c>
      <c r="C84" s="35" t="n">
        <v>9545558.62655632</v>
      </c>
      <c r="D84" s="35" t="n">
        <v>7804256.22411225</v>
      </c>
      <c r="E84" s="35" t="n">
        <v>11720060.0039332</v>
      </c>
      <c r="F84" s="35" t="n">
        <v>12519794.85</v>
      </c>
      <c r="G84" s="35" t="n">
        <v>21844282.13</v>
      </c>
      <c r="H84" s="35" t="n">
        <v>10738213.69</v>
      </c>
      <c r="I84" s="35" t="n">
        <v>19025229.89</v>
      </c>
      <c r="J84" s="35" t="n">
        <v>18914073.64</v>
      </c>
      <c r="K84" s="35" t="n">
        <v>16156554.47</v>
      </c>
      <c r="L84" s="35" t="n">
        <v>19161868.43</v>
      </c>
      <c r="M84" s="35" t="n">
        <v>20174390.63</v>
      </c>
      <c r="N84" s="35" t="n">
        <v>14824417.79</v>
      </c>
      <c r="O84" s="35" t="n">
        <v>29421690.88</v>
      </c>
      <c r="P84" s="35" t="n">
        <v>28580222.2</v>
      </c>
      <c r="Q84" s="35" t="n">
        <v>19109216.79</v>
      </c>
      <c r="R84" s="35" t="n">
        <v>23633627.9</v>
      </c>
      <c r="S84" s="35" t="n">
        <v>29710853.49</v>
      </c>
      <c r="T84" s="35" t="n">
        <v>26027776.45</v>
      </c>
      <c r="U84" s="35" t="n">
        <v>32180703.12</v>
      </c>
      <c r="V84" s="124" t="n">
        <v>29549329.75</v>
      </c>
      <c r="W84" s="124" t="n">
        <v>41288037.05</v>
      </c>
      <c r="X84" s="124" t="n">
        <v>31787751.79</v>
      </c>
      <c r="Y84" s="124" t="n">
        <v>26452555.88</v>
      </c>
      <c r="Z84" s="124" t="n">
        <v>24931158.12</v>
      </c>
      <c r="AA84" s="124" t="n">
        <v>24525958.12</v>
      </c>
      <c r="AB84" s="124" t="n">
        <v>34984584.17</v>
      </c>
      <c r="AC84" s="124" t="n">
        <v>0</v>
      </c>
      <c r="AD84" s="124" t="n">
        <v>157.5</v>
      </c>
      <c r="AE84" s="124" t="n">
        <v>16300482.11</v>
      </c>
      <c r="AF84" s="124" t="n">
        <v>28025063.03</v>
      </c>
      <c r="AG84" s="143"/>
      <c r="AH84" s="144"/>
      <c r="AI84" s="144"/>
    </row>
    <row r="85" s="36" customFormat="true" ht="12" hidden="false" customHeight="false" outlineLevel="0" collapsed="false">
      <c r="A85" s="33" t="s">
        <v>87</v>
      </c>
      <c r="B85" s="35" t="n">
        <v>10719188.6053507</v>
      </c>
      <c r="C85" s="35" t="n">
        <v>9563128.07089489</v>
      </c>
      <c r="D85" s="35" t="n">
        <v>9259062.40805419</v>
      </c>
      <c r="E85" s="35" t="n">
        <v>12020208.0319289</v>
      </c>
      <c r="F85" s="35" t="n">
        <v>21847267.7</v>
      </c>
      <c r="G85" s="35" t="n">
        <v>13765297.91</v>
      </c>
      <c r="H85" s="35" t="n">
        <v>9087137.24</v>
      </c>
      <c r="I85" s="35" t="n">
        <v>13804072.54</v>
      </c>
      <c r="J85" s="35" t="n">
        <v>10557888.33</v>
      </c>
      <c r="K85" s="35" t="n">
        <v>16451974.17</v>
      </c>
      <c r="L85" s="35" t="n">
        <v>15977926.75</v>
      </c>
      <c r="M85" s="35" t="n">
        <v>20554205.16</v>
      </c>
      <c r="N85" s="35" t="n">
        <v>18579912.51</v>
      </c>
      <c r="O85" s="35" t="n">
        <v>17431726.37</v>
      </c>
      <c r="P85" s="35" t="n">
        <v>15530915.49</v>
      </c>
      <c r="Q85" s="35" t="n">
        <v>14885268.6</v>
      </c>
      <c r="R85" s="35" t="n">
        <v>21433410.07</v>
      </c>
      <c r="S85" s="35" t="n">
        <v>22883125.9</v>
      </c>
      <c r="T85" s="35" t="n">
        <v>22849273.02</v>
      </c>
      <c r="U85" s="35" t="n">
        <v>19273173.97</v>
      </c>
      <c r="V85" s="124" t="n">
        <v>24904248.28</v>
      </c>
      <c r="W85" s="124" t="n">
        <v>32941829.39</v>
      </c>
      <c r="X85" s="124" t="n">
        <v>17375980.82</v>
      </c>
      <c r="Y85" s="124" t="n">
        <v>19684360.68</v>
      </c>
      <c r="Z85" s="124" t="n">
        <v>17952268.68</v>
      </c>
      <c r="AA85" s="124" t="n">
        <v>25256599.76</v>
      </c>
      <c r="AB85" s="124" t="n">
        <v>27828940.02</v>
      </c>
      <c r="AC85" s="124" t="n">
        <v>0</v>
      </c>
      <c r="AD85" s="124" t="n">
        <v>440</v>
      </c>
      <c r="AE85" s="124" t="n">
        <v>24660390.14</v>
      </c>
      <c r="AF85" s="124" t="n">
        <v>18336742.55</v>
      </c>
      <c r="AG85" s="143"/>
      <c r="AH85" s="144"/>
      <c r="AI85" s="144"/>
    </row>
    <row r="86" s="36" customFormat="true" ht="12" hidden="false" customHeight="false" outlineLevel="0" collapsed="false">
      <c r="A86" s="33" t="s">
        <v>88</v>
      </c>
      <c r="B86" s="35" t="n">
        <v>9731679.05823095</v>
      </c>
      <c r="C86" s="35" t="n">
        <v>11616278.5060606</v>
      </c>
      <c r="D86" s="35" t="n">
        <v>8435284.3250396</v>
      </c>
      <c r="E86" s="35" t="n">
        <v>13383350.4330314</v>
      </c>
      <c r="F86" s="35" t="n">
        <v>16889925.22</v>
      </c>
      <c r="G86" s="35" t="n">
        <v>9067730.7</v>
      </c>
      <c r="H86" s="35" t="n">
        <v>10244240.45</v>
      </c>
      <c r="I86" s="35" t="n">
        <v>10965045.13</v>
      </c>
      <c r="J86" s="35" t="n">
        <v>10506785.48</v>
      </c>
      <c r="K86" s="35" t="n">
        <v>20803907.48</v>
      </c>
      <c r="L86" s="35" t="n">
        <v>22818460.05</v>
      </c>
      <c r="M86" s="35" t="n">
        <v>17596200.37</v>
      </c>
      <c r="N86" s="35" t="n">
        <v>14195141.04</v>
      </c>
      <c r="O86" s="35" t="n">
        <v>24914172.49</v>
      </c>
      <c r="P86" s="35" t="n">
        <v>19749113.2</v>
      </c>
      <c r="Q86" s="35" t="n">
        <v>11608734.17</v>
      </c>
      <c r="R86" s="35" t="n">
        <v>17623939.86</v>
      </c>
      <c r="S86" s="35" t="n">
        <v>25524686.34</v>
      </c>
      <c r="T86" s="35" t="n">
        <v>19800889.65</v>
      </c>
      <c r="U86" s="35" t="n">
        <v>26194815.56</v>
      </c>
      <c r="V86" s="124" t="n">
        <v>24755110.72</v>
      </c>
      <c r="W86" s="124" t="n">
        <v>19635303.36</v>
      </c>
      <c r="X86" s="124" t="n">
        <v>21462077.08</v>
      </c>
      <c r="Y86" s="124" t="n">
        <v>21508805.78</v>
      </c>
      <c r="Z86" s="124" t="n">
        <v>14258812.2</v>
      </c>
      <c r="AA86" s="124" t="n">
        <v>19920789.31</v>
      </c>
      <c r="AB86" s="124" t="n">
        <v>18550986.32</v>
      </c>
      <c r="AC86" s="124" t="n">
        <v>1050</v>
      </c>
      <c r="AD86" s="124" t="n">
        <v>680.3</v>
      </c>
      <c r="AE86" s="124" t="n">
        <v>14391334.16</v>
      </c>
      <c r="AF86" s="124" t="n">
        <v>28018335.63</v>
      </c>
      <c r="AG86" s="143"/>
      <c r="AH86" s="144"/>
      <c r="AI86" s="144"/>
    </row>
    <row r="87" s="36" customFormat="true" ht="12" hidden="false" customHeight="false" outlineLevel="0" collapsed="false">
      <c r="A87" s="33" t="s">
        <v>89</v>
      </c>
      <c r="B87" s="35" t="n">
        <v>11745404.3481509</v>
      </c>
      <c r="C87" s="35" t="n">
        <v>12408788.5333947</v>
      </c>
      <c r="D87" s="35" t="n">
        <v>9702984.79930849</v>
      </c>
      <c r="E87" s="35" t="n">
        <v>13420063.6627096</v>
      </c>
      <c r="F87" s="35" t="n">
        <v>11658249.23</v>
      </c>
      <c r="G87" s="35" t="n">
        <v>12463435.31</v>
      </c>
      <c r="H87" s="35" t="n">
        <v>13187425.15</v>
      </c>
      <c r="I87" s="35" t="n">
        <v>11463773.2</v>
      </c>
      <c r="J87" s="35" t="n">
        <v>12502338.54</v>
      </c>
      <c r="K87" s="35" t="n">
        <v>16602676.43</v>
      </c>
      <c r="L87" s="35" t="n">
        <v>19112127.2</v>
      </c>
      <c r="M87" s="35" t="n">
        <v>19906070.9</v>
      </c>
      <c r="N87" s="35" t="n">
        <v>28475342.8</v>
      </c>
      <c r="O87" s="35" t="n">
        <v>30874071.84</v>
      </c>
      <c r="P87" s="35" t="n">
        <v>27208092.49</v>
      </c>
      <c r="Q87" s="35" t="n">
        <v>18946483.39</v>
      </c>
      <c r="R87" s="35" t="n">
        <v>19284465.23</v>
      </c>
      <c r="S87" s="35" t="n">
        <v>14397619.52</v>
      </c>
      <c r="T87" s="35" t="n">
        <v>24114536.43</v>
      </c>
      <c r="U87" s="35" t="n">
        <v>18241232.01</v>
      </c>
      <c r="V87" s="124" t="n">
        <v>25324154.68</v>
      </c>
      <c r="W87" s="124" t="n">
        <v>24341904.74</v>
      </c>
      <c r="X87" s="124" t="n">
        <v>17980102.17</v>
      </c>
      <c r="Y87" s="124" t="n">
        <v>20171056.33</v>
      </c>
      <c r="Z87" s="124" t="n">
        <v>19068216.46</v>
      </c>
      <c r="AA87" s="124" t="n">
        <v>15607374.07</v>
      </c>
      <c r="AB87" s="124" t="n">
        <v>18075409.33</v>
      </c>
      <c r="AC87" s="124" t="n">
        <v>5551</v>
      </c>
      <c r="AD87" s="124" t="n">
        <v>16407345.78</v>
      </c>
      <c r="AE87" s="124" t="n">
        <v>12813288</v>
      </c>
      <c r="AF87" s="124" t="n">
        <v>20627276.85</v>
      </c>
      <c r="AG87" s="143"/>
      <c r="AH87" s="144"/>
      <c r="AI87" s="144"/>
    </row>
    <row r="88" s="36" customFormat="true" ht="12" hidden="false" customHeight="false" outlineLevel="0" collapsed="false">
      <c r="A88" s="33" t="s">
        <v>90</v>
      </c>
      <c r="B88" s="35" t="n">
        <v>10230650.4847117</v>
      </c>
      <c r="C88" s="35" t="n">
        <v>9555535.19514236</v>
      </c>
      <c r="D88" s="35" t="n">
        <v>10391922.9461687</v>
      </c>
      <c r="E88" s="35" t="n">
        <v>8834998.33068326</v>
      </c>
      <c r="F88" s="35" t="n">
        <v>10180212.19</v>
      </c>
      <c r="G88" s="35" t="n">
        <v>14744530.92</v>
      </c>
      <c r="H88" s="35" t="n">
        <v>7710589.8</v>
      </c>
      <c r="I88" s="35" t="n">
        <v>10835745.21</v>
      </c>
      <c r="J88" s="35" t="n">
        <v>12154357.92</v>
      </c>
      <c r="K88" s="35" t="n">
        <v>11919671.29</v>
      </c>
      <c r="L88" s="35" t="n">
        <v>13650851.56</v>
      </c>
      <c r="M88" s="35" t="n">
        <v>21438217.17</v>
      </c>
      <c r="N88" s="35" t="n">
        <v>15601449.38</v>
      </c>
      <c r="O88" s="35" t="n">
        <v>19458975.12</v>
      </c>
      <c r="P88" s="35" t="n">
        <v>14219440</v>
      </c>
      <c r="Q88" s="35" t="n">
        <v>19270397.14</v>
      </c>
      <c r="R88" s="35" t="n">
        <v>14871228.47</v>
      </c>
      <c r="S88" s="35" t="n">
        <v>17044971.95</v>
      </c>
      <c r="T88" s="35" t="n">
        <v>21237623.76</v>
      </c>
      <c r="U88" s="35" t="n">
        <v>19121858.98</v>
      </c>
      <c r="V88" s="124" t="n">
        <v>22488201.44</v>
      </c>
      <c r="W88" s="124" t="n">
        <v>28401887.71</v>
      </c>
      <c r="X88" s="124" t="n">
        <v>15271696.64</v>
      </c>
      <c r="Y88" s="124" t="n">
        <v>20716453.46</v>
      </c>
      <c r="Z88" s="124" t="n">
        <v>19505997.69</v>
      </c>
      <c r="AA88" s="124" t="n">
        <v>14411753.1</v>
      </c>
      <c r="AB88" s="124" t="n">
        <v>19623790.1</v>
      </c>
      <c r="AC88" s="124" t="n">
        <v>16391.5</v>
      </c>
      <c r="AD88" s="124" t="n">
        <v>8909901.32</v>
      </c>
      <c r="AE88" s="124" t="n">
        <v>23677793.7</v>
      </c>
      <c r="AF88" s="124" t="n">
        <v>17944158.56</v>
      </c>
      <c r="AG88" s="143"/>
      <c r="AH88" s="144"/>
      <c r="AI88" s="144"/>
    </row>
    <row r="89" s="36" customFormat="true" ht="12" hidden="false" customHeight="false" outlineLevel="0" collapsed="false">
      <c r="A89" s="33" t="s">
        <v>91</v>
      </c>
      <c r="B89" s="35" t="n">
        <v>7753571.34690231</v>
      </c>
      <c r="C89" s="35" t="n">
        <v>9050289.27201021</v>
      </c>
      <c r="D89" s="35" t="n">
        <v>8891980.87679528</v>
      </c>
      <c r="E89" s="35" t="n">
        <v>7190063.52550548</v>
      </c>
      <c r="F89" s="35" t="n">
        <v>9232599.51</v>
      </c>
      <c r="G89" s="35" t="n">
        <v>9669411.63</v>
      </c>
      <c r="H89" s="35" t="n">
        <v>11089616.54</v>
      </c>
      <c r="I89" s="35" t="n">
        <v>11439667.32</v>
      </c>
      <c r="J89" s="35" t="n">
        <v>13854018.2</v>
      </c>
      <c r="K89" s="35" t="n">
        <v>14845344.04</v>
      </c>
      <c r="L89" s="35" t="n">
        <v>12363615.89</v>
      </c>
      <c r="M89" s="35" t="n">
        <v>26041699.13</v>
      </c>
      <c r="N89" s="35" t="n">
        <v>15790680.71</v>
      </c>
      <c r="O89" s="35" t="n">
        <v>11887213.24</v>
      </c>
      <c r="P89" s="35" t="n">
        <v>12980878.32</v>
      </c>
      <c r="Q89" s="35" t="n">
        <v>14810561.1</v>
      </c>
      <c r="R89" s="35" t="n">
        <v>16129143.03</v>
      </c>
      <c r="S89" s="35" t="n">
        <v>15660634.54</v>
      </c>
      <c r="T89" s="35" t="n">
        <v>28044849.29</v>
      </c>
      <c r="U89" s="35" t="n">
        <v>23680692.34</v>
      </c>
      <c r="V89" s="124" t="n">
        <v>17358396.31</v>
      </c>
      <c r="W89" s="124" t="n">
        <v>19047964.18</v>
      </c>
      <c r="X89" s="124" t="n">
        <v>10192766.85</v>
      </c>
      <c r="Y89" s="124" t="n">
        <v>20831375.36</v>
      </c>
      <c r="Z89" s="124" t="n">
        <v>14980673.31</v>
      </c>
      <c r="AA89" s="124" t="n">
        <v>21108366.9</v>
      </c>
      <c r="AB89" s="124" t="n">
        <v>25314003.82</v>
      </c>
      <c r="AC89" s="124" t="n">
        <v>2495</v>
      </c>
      <c r="AD89" s="124" t="n">
        <v>9398991.96</v>
      </c>
      <c r="AE89" s="124" t="n">
        <v>21512371.31</v>
      </c>
      <c r="AF89" s="124" t="n">
        <v>18469066.43</v>
      </c>
      <c r="AG89" s="143"/>
      <c r="AH89" s="144"/>
      <c r="AI89" s="144"/>
    </row>
    <row r="90" s="36" customFormat="true" ht="12" hidden="false" customHeight="false" outlineLevel="0" collapsed="false">
      <c r="A90" s="33" t="s">
        <v>92</v>
      </c>
      <c r="B90" s="35" t="n">
        <v>10756529.3151838</v>
      </c>
      <c r="C90" s="35" t="n">
        <v>8883288.99607749</v>
      </c>
      <c r="D90" s="35" t="n">
        <v>8018377.88147699</v>
      </c>
      <c r="E90" s="35" t="n">
        <v>6387285.90441142</v>
      </c>
      <c r="F90" s="35" t="n">
        <v>8594813.65</v>
      </c>
      <c r="G90" s="35" t="n">
        <v>9672940.82</v>
      </c>
      <c r="H90" s="35" t="n">
        <v>9184014.7</v>
      </c>
      <c r="I90" s="35" t="n">
        <v>10775815.82</v>
      </c>
      <c r="J90" s="35" t="n">
        <v>12258342.9</v>
      </c>
      <c r="K90" s="35" t="n">
        <v>16739464.64</v>
      </c>
      <c r="L90" s="35" t="n">
        <v>10259790.46</v>
      </c>
      <c r="M90" s="35" t="n">
        <v>20157684.04</v>
      </c>
      <c r="N90" s="35" t="n">
        <v>14123176.39</v>
      </c>
      <c r="O90" s="35" t="n">
        <v>13381233.85</v>
      </c>
      <c r="P90" s="35" t="n">
        <v>20370907.93</v>
      </c>
      <c r="Q90" s="35" t="n">
        <v>14863623.89</v>
      </c>
      <c r="R90" s="35" t="n">
        <v>13889899.5</v>
      </c>
      <c r="S90" s="35" t="n">
        <v>14774649.36</v>
      </c>
      <c r="T90" s="35" t="n">
        <v>23116359</v>
      </c>
      <c r="U90" s="35" t="n">
        <v>18702632.73</v>
      </c>
      <c r="V90" s="124" t="n">
        <v>15240354.89</v>
      </c>
      <c r="W90" s="124" t="n">
        <v>12894818.32</v>
      </c>
      <c r="X90" s="124" t="n">
        <v>26172165.63</v>
      </c>
      <c r="Y90" s="124" t="n">
        <v>15987911.6</v>
      </c>
      <c r="Z90" s="124" t="n">
        <v>13810090.38</v>
      </c>
      <c r="AA90" s="124" t="n">
        <v>16002127.15</v>
      </c>
      <c r="AB90" s="124" t="n">
        <v>15204054.44</v>
      </c>
      <c r="AC90" s="124" t="n">
        <v>3100</v>
      </c>
      <c r="AD90" s="124" t="n">
        <v>12798864.38</v>
      </c>
      <c r="AE90" s="124" t="n">
        <v>21339287.03</v>
      </c>
      <c r="AF90" s="124" t="n">
        <v>16071086.68</v>
      </c>
      <c r="AG90" s="143"/>
      <c r="AH90" s="144"/>
      <c r="AI90" s="144"/>
    </row>
    <row r="91" s="36" customFormat="true" ht="12" hidden="false" customHeight="false" outlineLevel="0" collapsed="false">
      <c r="A91" s="33" t="s">
        <v>93</v>
      </c>
      <c r="B91" s="35" t="n">
        <v>7859391.85038044</v>
      </c>
      <c r="C91" s="35" t="n">
        <v>5981254.86884049</v>
      </c>
      <c r="D91" s="35" t="n">
        <v>10780642.7860363</v>
      </c>
      <c r="E91" s="35" t="n">
        <v>7911230.46175283</v>
      </c>
      <c r="F91" s="35" t="n">
        <v>10363010.14</v>
      </c>
      <c r="G91" s="35" t="n">
        <v>6625944.15</v>
      </c>
      <c r="H91" s="35" t="n">
        <v>8190339.75</v>
      </c>
      <c r="I91" s="35" t="n">
        <v>8806732.97</v>
      </c>
      <c r="J91" s="35" t="n">
        <v>8189298.35</v>
      </c>
      <c r="K91" s="35" t="n">
        <v>20864269.75</v>
      </c>
      <c r="L91" s="35" t="n">
        <v>16567199.93</v>
      </c>
      <c r="M91" s="35" t="n">
        <v>18898072.48</v>
      </c>
      <c r="N91" s="35" t="n">
        <v>13086179.09</v>
      </c>
      <c r="O91" s="35" t="n">
        <v>19983835.09</v>
      </c>
      <c r="P91" s="35" t="n">
        <v>23703592.06</v>
      </c>
      <c r="Q91" s="35" t="n">
        <v>10066717.48</v>
      </c>
      <c r="R91" s="35" t="n">
        <v>13195115.3</v>
      </c>
      <c r="S91" s="35" t="n">
        <v>15860740.96</v>
      </c>
      <c r="T91" s="35" t="n">
        <v>18921186.85</v>
      </c>
      <c r="U91" s="35" t="n">
        <v>20296169.2</v>
      </c>
      <c r="V91" s="124" t="n">
        <v>20802344.43</v>
      </c>
      <c r="W91" s="124" t="n">
        <v>10616177.85</v>
      </c>
      <c r="X91" s="124" t="n">
        <v>20397246.85</v>
      </c>
      <c r="Y91" s="124" t="n">
        <v>13910653.51</v>
      </c>
      <c r="Z91" s="124" t="n">
        <v>17585576.21</v>
      </c>
      <c r="AA91" s="124" t="n">
        <v>11594805.31</v>
      </c>
      <c r="AB91" s="124" t="n">
        <v>12720467.38</v>
      </c>
      <c r="AC91" s="124" t="n">
        <v>1211449.12</v>
      </c>
      <c r="AD91" s="124" t="n">
        <v>14450639.65</v>
      </c>
      <c r="AE91" s="124" t="n">
        <v>15543900.61</v>
      </c>
      <c r="AF91" s="124" t="n">
        <v>14600861.69</v>
      </c>
      <c r="AG91" s="143"/>
      <c r="AH91" s="144"/>
      <c r="AI91" s="144"/>
    </row>
    <row r="92" s="36" customFormat="true" ht="12" hidden="false" customHeight="false" outlineLevel="0" collapsed="false">
      <c r="A92" s="33" t="s">
        <v>94</v>
      </c>
      <c r="B92" s="35" t="n">
        <v>13704427.7292566</v>
      </c>
      <c r="C92" s="35" t="n">
        <v>11427863.2593295</v>
      </c>
      <c r="D92" s="35" t="n">
        <v>7138312.72476702</v>
      </c>
      <c r="E92" s="35" t="n">
        <v>14756591.8192808</v>
      </c>
      <c r="F92" s="35" t="n">
        <v>21181661.38</v>
      </c>
      <c r="G92" s="35" t="n">
        <v>16122366.97</v>
      </c>
      <c r="H92" s="35" t="n">
        <v>21521634.1</v>
      </c>
      <c r="I92" s="35" t="n">
        <v>19269070.75</v>
      </c>
      <c r="J92" s="35" t="n">
        <v>18228925.84</v>
      </c>
      <c r="K92" s="35" t="n">
        <v>17738882.84</v>
      </c>
      <c r="L92" s="35" t="n">
        <v>12627275.99</v>
      </c>
      <c r="M92" s="35" t="n">
        <v>30756217.26</v>
      </c>
      <c r="N92" s="35" t="n">
        <v>21637034.42</v>
      </c>
      <c r="O92" s="35" t="n">
        <v>10900919.79</v>
      </c>
      <c r="P92" s="35" t="n">
        <v>16780279.78</v>
      </c>
      <c r="Q92" s="35" t="n">
        <v>17700723.14</v>
      </c>
      <c r="R92" s="35" t="n">
        <v>20184883.29</v>
      </c>
      <c r="S92" s="35" t="n">
        <v>13977117.37</v>
      </c>
      <c r="T92" s="35" t="n">
        <v>16825165.47</v>
      </c>
      <c r="U92" s="35" t="n">
        <v>27698363.18</v>
      </c>
      <c r="V92" s="124" t="n">
        <v>23030002.25</v>
      </c>
      <c r="W92" s="124" t="n">
        <v>16279845.44</v>
      </c>
      <c r="X92" s="124" t="n">
        <v>18440734.19</v>
      </c>
      <c r="Y92" s="124" t="n">
        <v>15932699.78</v>
      </c>
      <c r="Z92" s="124" t="n">
        <v>23338842.16</v>
      </c>
      <c r="AA92" s="124" t="n">
        <v>12073186.2</v>
      </c>
      <c r="AB92" s="124" t="n">
        <v>19890952.47</v>
      </c>
      <c r="AC92" s="124" t="n">
        <v>5795690.26</v>
      </c>
      <c r="AD92" s="124" t="n">
        <v>16273524.09</v>
      </c>
      <c r="AE92" s="124" t="n">
        <v>19451004.04</v>
      </c>
      <c r="AF92" s="124" t="n">
        <v>21643057.73</v>
      </c>
      <c r="AG92" s="143"/>
      <c r="AH92" s="144"/>
      <c r="AI92" s="144"/>
    </row>
    <row r="93" s="36" customFormat="true" ht="12" hidden="false" customHeight="false" outlineLevel="0" collapsed="false">
      <c r="A93" s="33" t="s">
        <v>95</v>
      </c>
      <c r="B93" s="35" t="n">
        <v>9492091.55478179</v>
      </c>
      <c r="C93" s="35" t="n">
        <v>5940913.80989912</v>
      </c>
      <c r="D93" s="35" t="n">
        <v>7531859.10052031</v>
      </c>
      <c r="E93" s="35" t="n">
        <v>10843026.9057271</v>
      </c>
      <c r="F93" s="35" t="n">
        <v>12208480.96</v>
      </c>
      <c r="G93" s="35" t="n">
        <v>9431670.12</v>
      </c>
      <c r="H93" s="35" t="n">
        <v>12980833.07</v>
      </c>
      <c r="I93" s="35" t="n">
        <v>10846762.56</v>
      </c>
      <c r="J93" s="35" t="n">
        <v>15299848.76</v>
      </c>
      <c r="K93" s="35" t="n">
        <v>18062055.66</v>
      </c>
      <c r="L93" s="35" t="n">
        <v>15450466.43</v>
      </c>
      <c r="M93" s="35" t="n">
        <v>21947695.53</v>
      </c>
      <c r="N93" s="35" t="n">
        <v>15463223.04</v>
      </c>
      <c r="O93" s="35" t="n">
        <v>12682280.62</v>
      </c>
      <c r="P93" s="35" t="n">
        <v>20394550.13</v>
      </c>
      <c r="Q93" s="35" t="n">
        <v>16898306.19</v>
      </c>
      <c r="R93" s="35" t="n">
        <v>30835506.47</v>
      </c>
      <c r="S93" s="35" t="n">
        <v>22654957.53</v>
      </c>
      <c r="T93" s="35" t="n">
        <v>24230615.39</v>
      </c>
      <c r="U93" s="35" t="n">
        <v>31031095.21</v>
      </c>
      <c r="V93" s="124" t="n">
        <v>21441703.54</v>
      </c>
      <c r="W93" s="124" t="n">
        <v>21967692.32</v>
      </c>
      <c r="X93" s="124" t="n">
        <v>25780957.35</v>
      </c>
      <c r="Y93" s="124" t="n">
        <v>27615654.17</v>
      </c>
      <c r="Z93" s="124" t="n">
        <v>24499347.03</v>
      </c>
      <c r="AA93" s="124" t="n">
        <v>22425895.4</v>
      </c>
      <c r="AB93" s="124" t="n">
        <v>24858134.36</v>
      </c>
      <c r="AC93" s="124" t="n">
        <v>6131930.27</v>
      </c>
      <c r="AD93" s="124" t="n">
        <v>19044624.95</v>
      </c>
      <c r="AE93" s="124" t="n">
        <v>18933712.32</v>
      </c>
      <c r="AF93" s="124" t="n">
        <v>23880224.09</v>
      </c>
      <c r="AG93" s="143"/>
      <c r="AH93" s="144"/>
      <c r="AI93" s="144"/>
    </row>
    <row r="94" s="36" customFormat="true" ht="12" hidden="false" customHeight="false" outlineLevel="0" collapsed="false">
      <c r="A94" s="33" t="s">
        <v>96</v>
      </c>
      <c r="B94" s="35" t="n">
        <v>11715593.2477281</v>
      </c>
      <c r="C94" s="35" t="n">
        <v>6790307.44393306</v>
      </c>
      <c r="D94" s="35" t="n">
        <v>7193139.94667333</v>
      </c>
      <c r="E94" s="35" t="n">
        <v>7914870.63938642</v>
      </c>
      <c r="F94" s="35" t="n">
        <v>9827545.12</v>
      </c>
      <c r="G94" s="35" t="n">
        <v>11014547.79</v>
      </c>
      <c r="H94" s="35" t="n">
        <v>10724334.53</v>
      </c>
      <c r="I94" s="35" t="n">
        <v>14299101.81</v>
      </c>
      <c r="J94" s="35" t="n">
        <v>15752381.85</v>
      </c>
      <c r="K94" s="35" t="n">
        <v>18619758.47</v>
      </c>
      <c r="L94" s="35" t="n">
        <v>10957185.05</v>
      </c>
      <c r="M94" s="35" t="n">
        <v>24180651.34</v>
      </c>
      <c r="N94" s="35" t="n">
        <v>22251063.64</v>
      </c>
      <c r="O94" s="35" t="n">
        <v>13609147.95</v>
      </c>
      <c r="P94" s="35" t="n">
        <v>26009059.26</v>
      </c>
      <c r="Q94" s="35" t="n">
        <v>22055008.53</v>
      </c>
      <c r="R94" s="35" t="n">
        <v>28270192.3</v>
      </c>
      <c r="S94" s="35" t="n">
        <v>26710260.73</v>
      </c>
      <c r="T94" s="35" t="n">
        <v>25025442.63</v>
      </c>
      <c r="U94" s="35" t="n">
        <v>26952634.83</v>
      </c>
      <c r="V94" s="124" t="n">
        <v>16812896.55</v>
      </c>
      <c r="W94" s="124" t="n">
        <v>22272626.91</v>
      </c>
      <c r="X94" s="124" t="n">
        <v>32657898.18</v>
      </c>
      <c r="Y94" s="124" t="n">
        <v>20966487.79</v>
      </c>
      <c r="Z94" s="124" t="n">
        <v>23380600.92</v>
      </c>
      <c r="AA94" s="124" t="n">
        <v>16984040.05</v>
      </c>
      <c r="AB94" s="124" t="n">
        <v>20582236.81</v>
      </c>
      <c r="AC94" s="124" t="n">
        <v>7778085.43</v>
      </c>
      <c r="AD94" s="124" t="n">
        <v>23864118.13</v>
      </c>
      <c r="AE94" s="124" t="n">
        <v>20746032.32</v>
      </c>
      <c r="AF94" s="124" t="n">
        <v>23917706.51</v>
      </c>
      <c r="AG94" s="143"/>
      <c r="AH94" s="144"/>
      <c r="AI94" s="144"/>
    </row>
    <row r="95" s="36" customFormat="true" ht="12" hidden="false" customHeight="false" outlineLevel="0" collapsed="false">
      <c r="A95" s="33" t="s">
        <v>97</v>
      </c>
      <c r="B95" s="35" t="n">
        <v>10825391.755862</v>
      </c>
      <c r="C95" s="35" t="n">
        <v>6728159.16287196</v>
      </c>
      <c r="D95" s="35" t="n">
        <v>8697380.31608779</v>
      </c>
      <c r="E95" s="35" t="n">
        <v>7483726.82965499</v>
      </c>
      <c r="F95" s="35" t="n">
        <v>10984284.68</v>
      </c>
      <c r="G95" s="35" t="n">
        <v>11015073.27</v>
      </c>
      <c r="H95" s="35" t="n">
        <v>10221646.14</v>
      </c>
      <c r="I95" s="35" t="n">
        <v>13926866.19</v>
      </c>
      <c r="J95" s="35" t="n">
        <v>13673443.34</v>
      </c>
      <c r="K95" s="35" t="n">
        <v>13417351.71</v>
      </c>
      <c r="L95" s="35" t="n">
        <v>13470677.86</v>
      </c>
      <c r="M95" s="35" t="n">
        <v>26289609.61</v>
      </c>
      <c r="N95" s="35" t="n">
        <v>16400486.95</v>
      </c>
      <c r="O95" s="35" t="n">
        <v>14858570.69</v>
      </c>
      <c r="P95" s="35" t="n">
        <v>20495951.39</v>
      </c>
      <c r="Q95" s="35" t="n">
        <v>19626667.66</v>
      </c>
      <c r="R95" s="35" t="n">
        <v>36938049.31</v>
      </c>
      <c r="S95" s="35" t="n">
        <v>28484037.08</v>
      </c>
      <c r="T95" s="35" t="n">
        <v>41421505.69</v>
      </c>
      <c r="U95" s="35" t="n">
        <v>18753510.78</v>
      </c>
      <c r="V95" s="124" t="n">
        <v>18447498.34</v>
      </c>
      <c r="W95" s="124" t="n">
        <v>25082242.36</v>
      </c>
      <c r="X95" s="124" t="n">
        <v>25565001.62</v>
      </c>
      <c r="Y95" s="124" t="n">
        <v>24424743.51</v>
      </c>
      <c r="Z95" s="124" t="n">
        <v>28968538.33</v>
      </c>
      <c r="AA95" s="124" t="n">
        <v>21663663.67</v>
      </c>
      <c r="AB95" s="124" t="n">
        <v>38700764.52</v>
      </c>
      <c r="AC95" s="124" t="n">
        <v>7550846.09</v>
      </c>
      <c r="AD95" s="124" t="n">
        <v>28677443.87</v>
      </c>
      <c r="AE95" s="124" t="n">
        <v>25102692.46</v>
      </c>
      <c r="AF95" s="124" t="n">
        <v>40521483.54</v>
      </c>
      <c r="AG95" s="143"/>
      <c r="AH95" s="144"/>
      <c r="AI95" s="144"/>
    </row>
    <row r="96" s="36" customFormat="true" ht="12" hidden="false" customHeight="false" outlineLevel="0" collapsed="false">
      <c r="A96" s="33" t="s">
        <v>98</v>
      </c>
      <c r="B96" s="35" t="n">
        <v>10036240.0279287</v>
      </c>
      <c r="C96" s="35" t="n">
        <v>7746435.20840543</v>
      </c>
      <c r="D96" s="35" t="n">
        <v>8299126.92447828</v>
      </c>
      <c r="E96" s="35" t="n">
        <v>8703926.01954092</v>
      </c>
      <c r="F96" s="35" t="n">
        <v>10903424.36</v>
      </c>
      <c r="G96" s="35" t="n">
        <v>13837782.39</v>
      </c>
      <c r="H96" s="35" t="n">
        <v>12865361.26</v>
      </c>
      <c r="I96" s="35" t="n">
        <v>11146897.29</v>
      </c>
      <c r="J96" s="35" t="n">
        <v>12940361.76</v>
      </c>
      <c r="K96" s="35" t="n">
        <v>12598984.86</v>
      </c>
      <c r="L96" s="35" t="n">
        <v>15181194.96</v>
      </c>
      <c r="M96" s="35" t="n">
        <v>18033155.26</v>
      </c>
      <c r="N96" s="35" t="n">
        <v>21189228.15</v>
      </c>
      <c r="O96" s="35" t="n">
        <v>15213485.92</v>
      </c>
      <c r="P96" s="35" t="n">
        <v>26497802.94</v>
      </c>
      <c r="Q96" s="35" t="n">
        <v>16982370.01</v>
      </c>
      <c r="R96" s="35" t="n">
        <v>24202752.68</v>
      </c>
      <c r="S96" s="35" t="n">
        <v>29947640.43</v>
      </c>
      <c r="T96" s="35" t="n">
        <v>29127322.93</v>
      </c>
      <c r="U96" s="35" t="n">
        <v>24442216.02</v>
      </c>
      <c r="V96" s="124" t="n">
        <v>22175604.76</v>
      </c>
      <c r="W96" s="124" t="n">
        <v>21035625.26</v>
      </c>
      <c r="X96" s="124" t="n">
        <v>25737180.15</v>
      </c>
      <c r="Y96" s="124" t="n">
        <v>25553357.25</v>
      </c>
      <c r="Z96" s="124" t="n">
        <v>31202776.37</v>
      </c>
      <c r="AA96" s="124" t="n">
        <v>22774997.32</v>
      </c>
      <c r="AB96" s="124" t="n">
        <v>33357272.05</v>
      </c>
      <c r="AC96" s="124" t="n">
        <v>6975233.46</v>
      </c>
      <c r="AD96" s="124" t="n">
        <v>16152000.6</v>
      </c>
      <c r="AE96" s="124" t="n">
        <v>20162174.72</v>
      </c>
      <c r="AF96" s="124" t="n">
        <v>38467976.96</v>
      </c>
      <c r="AG96" s="143"/>
      <c r="AH96" s="144"/>
      <c r="AI96" s="144"/>
    </row>
    <row r="97" s="36" customFormat="true" ht="12" hidden="false" customHeight="false" outlineLevel="0" collapsed="false">
      <c r="A97" s="33" t="s">
        <v>99</v>
      </c>
      <c r="B97" s="35" t="n">
        <v>8970269.6975564</v>
      </c>
      <c r="C97" s="35" t="n">
        <v>7319460.87929544</v>
      </c>
      <c r="D97" s="35" t="n">
        <v>11531628.1402592</v>
      </c>
      <c r="E97" s="35" t="n">
        <v>9415626.02426684</v>
      </c>
      <c r="F97" s="35" t="n">
        <v>10139181.93</v>
      </c>
      <c r="G97" s="35" t="n">
        <v>14255937.93</v>
      </c>
      <c r="H97" s="35" t="n">
        <v>12101242.08</v>
      </c>
      <c r="I97" s="35" t="n">
        <v>16490849</v>
      </c>
      <c r="J97" s="35" t="n">
        <v>15544799.55</v>
      </c>
      <c r="K97" s="35" t="n">
        <v>15029117.4</v>
      </c>
      <c r="L97" s="35" t="n">
        <v>12068488.09</v>
      </c>
      <c r="M97" s="35" t="n">
        <v>17612152.12</v>
      </c>
      <c r="N97" s="35" t="n">
        <v>20985869.37</v>
      </c>
      <c r="O97" s="35" t="n">
        <v>26037556.9</v>
      </c>
      <c r="P97" s="35" t="n">
        <v>25898371.52</v>
      </c>
      <c r="Q97" s="35" t="n">
        <v>19884797.89</v>
      </c>
      <c r="R97" s="35" t="n">
        <v>25943065.08</v>
      </c>
      <c r="S97" s="35" t="n">
        <v>27978889.09</v>
      </c>
      <c r="T97" s="35" t="n">
        <v>25602050.73</v>
      </c>
      <c r="U97" s="35" t="n">
        <v>24307298.33</v>
      </c>
      <c r="V97" s="124" t="n">
        <v>22383349.64</v>
      </c>
      <c r="W97" s="124" t="n">
        <v>27680438.86</v>
      </c>
      <c r="X97" s="124" t="n">
        <v>21585293.43</v>
      </c>
      <c r="Y97" s="124" t="n">
        <v>28986703.34</v>
      </c>
      <c r="Z97" s="124" t="n">
        <v>32281370.93</v>
      </c>
      <c r="AA97" s="124" t="n">
        <v>24113754.17</v>
      </c>
      <c r="AB97" s="124" t="n">
        <v>24737490.77</v>
      </c>
      <c r="AC97" s="124" t="n">
        <v>6810807.96</v>
      </c>
      <c r="AD97" s="124" t="n">
        <v>17495145.44</v>
      </c>
      <c r="AE97" s="124" t="n">
        <v>17582490.64</v>
      </c>
      <c r="AF97" s="124" t="n">
        <v>37477598.24</v>
      </c>
      <c r="AG97" s="143"/>
      <c r="AH97" s="144"/>
      <c r="AI97" s="144"/>
    </row>
    <row r="98" s="36" customFormat="true" ht="12" hidden="false" customHeight="false" outlineLevel="0" collapsed="false">
      <c r="A98" s="33" t="s">
        <v>100</v>
      </c>
      <c r="B98" s="35" t="n">
        <v>8528296.21453845</v>
      </c>
      <c r="C98" s="35" t="n">
        <v>8437906.6005851</v>
      </c>
      <c r="D98" s="35" t="n">
        <v>10297782.4765953</v>
      </c>
      <c r="E98" s="35" t="n">
        <v>13205478.2554344</v>
      </c>
      <c r="F98" s="35" t="n">
        <v>15368557.93</v>
      </c>
      <c r="G98" s="35" t="n">
        <v>13736545.15</v>
      </c>
      <c r="H98" s="35" t="n">
        <v>16109689.5</v>
      </c>
      <c r="I98" s="35" t="n">
        <v>14453414.68</v>
      </c>
      <c r="J98" s="35" t="n">
        <v>16021795.43</v>
      </c>
      <c r="K98" s="35" t="n">
        <v>21072073.36</v>
      </c>
      <c r="L98" s="35" t="n">
        <v>17611806.02</v>
      </c>
      <c r="M98" s="35" t="n">
        <v>20313237.8</v>
      </c>
      <c r="N98" s="35" t="n">
        <v>18259494.59</v>
      </c>
      <c r="O98" s="35" t="n">
        <v>21650569.22</v>
      </c>
      <c r="P98" s="35" t="n">
        <v>25116315.74</v>
      </c>
      <c r="Q98" s="35" t="n">
        <v>19834035.92</v>
      </c>
      <c r="R98" s="35" t="n">
        <v>21227903.53</v>
      </c>
      <c r="S98" s="35" t="n">
        <v>22666051.1</v>
      </c>
      <c r="T98" s="35" t="n">
        <v>30388864.44</v>
      </c>
      <c r="U98" s="35" t="n">
        <v>18525269.92</v>
      </c>
      <c r="V98" s="124" t="n">
        <v>22234155.42</v>
      </c>
      <c r="W98" s="124" t="n">
        <v>34750979.92</v>
      </c>
      <c r="X98" s="124" t="n">
        <v>21917787.52</v>
      </c>
      <c r="Y98" s="124" t="n">
        <v>28139298.27</v>
      </c>
      <c r="Z98" s="124" t="n">
        <v>29975099.67</v>
      </c>
      <c r="AA98" s="124" t="n">
        <v>25055815.48</v>
      </c>
      <c r="AB98" s="124" t="n">
        <v>30506088.15</v>
      </c>
      <c r="AC98" s="124" t="n">
        <v>7761893.78</v>
      </c>
      <c r="AD98" s="124" t="n">
        <v>20302072.91</v>
      </c>
      <c r="AE98" s="124" t="n">
        <v>17273418.68</v>
      </c>
      <c r="AF98" s="124" t="n">
        <v>26846084.15</v>
      </c>
      <c r="AG98" s="143"/>
      <c r="AH98" s="144"/>
      <c r="AI98" s="144"/>
    </row>
    <row r="99" s="36" customFormat="true" ht="12" hidden="false" customHeight="false" outlineLevel="0" collapsed="false">
      <c r="A99" s="33" t="s">
        <v>101</v>
      </c>
      <c r="B99" s="35" t="n">
        <v>10259475.5448909</v>
      </c>
      <c r="C99" s="35" t="n">
        <v>9196619.29059374</v>
      </c>
      <c r="D99" s="35" t="n">
        <v>10840908.1692855</v>
      </c>
      <c r="E99" s="35" t="n">
        <v>9960601.53333222</v>
      </c>
      <c r="F99" s="35" t="n">
        <v>11689191.41</v>
      </c>
      <c r="G99" s="35" t="n">
        <v>13672819.59</v>
      </c>
      <c r="H99" s="35" t="n">
        <v>14179105.52</v>
      </c>
      <c r="I99" s="35" t="n">
        <v>13203539.87</v>
      </c>
      <c r="J99" s="35" t="n">
        <v>17153781.08</v>
      </c>
      <c r="K99" s="35" t="n">
        <v>13458620.98</v>
      </c>
      <c r="L99" s="35" t="n">
        <v>19066117.24</v>
      </c>
      <c r="M99" s="35" t="n">
        <v>19570218.17</v>
      </c>
      <c r="N99" s="35" t="n">
        <v>16175290.06</v>
      </c>
      <c r="O99" s="35" t="n">
        <v>20141704.69</v>
      </c>
      <c r="P99" s="35" t="n">
        <v>24629473.22</v>
      </c>
      <c r="Q99" s="35" t="n">
        <v>23733732.37</v>
      </c>
      <c r="R99" s="35" t="n">
        <v>17206490.8</v>
      </c>
      <c r="S99" s="35" t="n">
        <v>25888381.54</v>
      </c>
      <c r="T99" s="35" t="n">
        <v>28476046.81</v>
      </c>
      <c r="U99" s="35" t="n">
        <v>19531834.18</v>
      </c>
      <c r="V99" s="124" t="n">
        <v>22162501.71</v>
      </c>
      <c r="W99" s="124" t="n">
        <v>29786168.64</v>
      </c>
      <c r="X99" s="124" t="n">
        <v>25615201.95</v>
      </c>
      <c r="Y99" s="124" t="n">
        <v>21166783.43</v>
      </c>
      <c r="Z99" s="124" t="n">
        <v>21160355.08</v>
      </c>
      <c r="AA99" s="124" t="n">
        <v>19680755.18</v>
      </c>
      <c r="AB99" s="124" t="n">
        <v>31102610.32</v>
      </c>
      <c r="AC99" s="124" t="n">
        <v>8863799.21</v>
      </c>
      <c r="AD99" s="124" t="n">
        <v>16325856.03</v>
      </c>
      <c r="AE99" s="124" t="n">
        <v>19878656.44</v>
      </c>
      <c r="AF99" s="124" t="n">
        <v>22295368.76</v>
      </c>
      <c r="AG99" s="143"/>
      <c r="AH99" s="144"/>
      <c r="AI99" s="144"/>
    </row>
    <row r="100" s="36" customFormat="true" ht="12" hidden="false" customHeight="false" outlineLevel="0" collapsed="false">
      <c r="A100" s="33" t="s">
        <v>102</v>
      </c>
      <c r="B100" s="35" t="n">
        <v>10697053.6178439</v>
      </c>
      <c r="C100" s="35" t="n">
        <v>11396502.6670956</v>
      </c>
      <c r="D100" s="35" t="n">
        <v>13440275.810762</v>
      </c>
      <c r="E100" s="35" t="n">
        <v>14846628.9711063</v>
      </c>
      <c r="F100" s="35" t="n">
        <v>14251703.31</v>
      </c>
      <c r="G100" s="35" t="n">
        <v>16580628.71</v>
      </c>
      <c r="H100" s="35" t="n">
        <v>17100192.7</v>
      </c>
      <c r="I100" s="35" t="n">
        <v>16786509.98</v>
      </c>
      <c r="J100" s="35" t="n">
        <v>19922152.05</v>
      </c>
      <c r="K100" s="35" t="n">
        <v>17865875.03</v>
      </c>
      <c r="L100" s="35" t="n">
        <v>19496005.51</v>
      </c>
      <c r="M100" s="35" t="n">
        <v>22889205.32</v>
      </c>
      <c r="N100" s="35" t="n">
        <v>19011607.72</v>
      </c>
      <c r="O100" s="35" t="n">
        <v>19564634.79</v>
      </c>
      <c r="P100" s="35" t="n">
        <v>18139163.9</v>
      </c>
      <c r="Q100" s="35" t="n">
        <v>20038521.33</v>
      </c>
      <c r="R100" s="35" t="n">
        <v>22019101.35</v>
      </c>
      <c r="S100" s="35" t="n">
        <v>26472206.75</v>
      </c>
      <c r="T100" s="35" t="n">
        <v>23814310.82</v>
      </c>
      <c r="U100" s="35" t="n">
        <v>24522789.51</v>
      </c>
      <c r="V100" s="124" t="n">
        <v>24655619.17</v>
      </c>
      <c r="W100" s="124" t="n">
        <v>27928128.26</v>
      </c>
      <c r="X100" s="124" t="n">
        <v>22161135.19</v>
      </c>
      <c r="Y100" s="124" t="n">
        <v>25145600.1</v>
      </c>
      <c r="Z100" s="124" t="n">
        <v>18674967.33</v>
      </c>
      <c r="AA100" s="124" t="n">
        <v>24767041.57</v>
      </c>
      <c r="AB100" s="124" t="n">
        <v>18718505.13</v>
      </c>
      <c r="AC100" s="124" t="n">
        <v>9855994.28</v>
      </c>
      <c r="AD100" s="124" t="n">
        <v>19867882.21</v>
      </c>
      <c r="AE100" s="124" t="n">
        <v>18324705.47</v>
      </c>
      <c r="AF100" s="124" t="n">
        <v>24479639.21</v>
      </c>
      <c r="AG100" s="143"/>
      <c r="AH100" s="144"/>
      <c r="AI100" s="144"/>
    </row>
    <row r="101" s="36" customFormat="true" ht="12" hidden="false" customHeight="false" outlineLevel="0" collapsed="false">
      <c r="A101" s="33" t="s">
        <v>103</v>
      </c>
      <c r="B101" s="35" t="n">
        <v>15430062.0315051</v>
      </c>
      <c r="C101" s="35" t="n">
        <v>13490827.2950818</v>
      </c>
      <c r="D101" s="35" t="n">
        <v>11973338.4962734</v>
      </c>
      <c r="E101" s="35" t="n">
        <v>13903681.7962153</v>
      </c>
      <c r="F101" s="35" t="n">
        <v>16025621.8</v>
      </c>
      <c r="G101" s="35" t="n">
        <v>14627527.77</v>
      </c>
      <c r="H101" s="35" t="n">
        <v>16815147.93</v>
      </c>
      <c r="I101" s="35" t="n">
        <v>16963527.73</v>
      </c>
      <c r="J101" s="35" t="n">
        <v>21407331.67</v>
      </c>
      <c r="K101" s="35" t="n">
        <v>15238760.52</v>
      </c>
      <c r="L101" s="35" t="n">
        <v>17692490.33</v>
      </c>
      <c r="M101" s="35" t="n">
        <v>19512115.7</v>
      </c>
      <c r="N101" s="35" t="n">
        <v>15698188.47</v>
      </c>
      <c r="O101" s="35" t="n">
        <v>13744582.1</v>
      </c>
      <c r="P101" s="35" t="n">
        <v>15599743.05</v>
      </c>
      <c r="Q101" s="35" t="n">
        <v>15999529.13</v>
      </c>
      <c r="R101" s="35" t="n">
        <v>23998812.16</v>
      </c>
      <c r="S101" s="35" t="n">
        <v>25441610.06</v>
      </c>
      <c r="T101" s="35" t="n">
        <v>24382559.79</v>
      </c>
      <c r="U101" s="35" t="n">
        <v>19739244.55</v>
      </c>
      <c r="V101" s="124" t="n">
        <v>18580565.62</v>
      </c>
      <c r="W101" s="124" t="n">
        <v>23291469.94</v>
      </c>
      <c r="X101" s="124" t="n">
        <v>17912597.89</v>
      </c>
      <c r="Y101" s="124" t="n">
        <v>21716890.88</v>
      </c>
      <c r="Z101" s="124" t="n">
        <v>20018194.27</v>
      </c>
      <c r="AA101" s="124" t="n">
        <v>18618208.42</v>
      </c>
      <c r="AB101" s="124" t="n">
        <v>19578778.94</v>
      </c>
      <c r="AC101" s="124" t="n">
        <v>16484146.83</v>
      </c>
      <c r="AD101" s="124" t="n">
        <v>17379605.53</v>
      </c>
      <c r="AE101" s="124" t="n">
        <v>16044686.88</v>
      </c>
      <c r="AF101" s="124" t="n">
        <v>18510809.34</v>
      </c>
      <c r="AG101" s="143"/>
      <c r="AH101" s="144"/>
      <c r="AI101" s="144"/>
    </row>
    <row r="102" s="36" customFormat="true" ht="12" hidden="false" customHeight="false" outlineLevel="0" collapsed="false">
      <c r="A102" s="33" t="s">
        <v>104</v>
      </c>
      <c r="B102" s="35" t="n">
        <v>13847986.8345029</v>
      </c>
      <c r="C102" s="35" t="n">
        <v>12596836.9877904</v>
      </c>
      <c r="D102" s="35" t="n">
        <v>10138806.8120319</v>
      </c>
      <c r="E102" s="35" t="n">
        <v>12268384.8179073</v>
      </c>
      <c r="F102" s="35" t="n">
        <v>11837193.23</v>
      </c>
      <c r="G102" s="35" t="n">
        <v>13842979.7</v>
      </c>
      <c r="H102" s="35" t="n">
        <v>13845942.35</v>
      </c>
      <c r="I102" s="35" t="n">
        <v>16082411.99</v>
      </c>
      <c r="J102" s="35" t="n">
        <v>15223897.35</v>
      </c>
      <c r="K102" s="35" t="n">
        <v>12516770.52</v>
      </c>
      <c r="L102" s="35" t="n">
        <v>17257378.07</v>
      </c>
      <c r="M102" s="35" t="n">
        <v>11300461.22</v>
      </c>
      <c r="N102" s="35" t="n">
        <v>10024560.72</v>
      </c>
      <c r="O102" s="35" t="n">
        <v>8946414.18</v>
      </c>
      <c r="P102" s="35" t="n">
        <v>10034335.68</v>
      </c>
      <c r="Q102" s="35" t="n">
        <v>13001195.75</v>
      </c>
      <c r="R102" s="35" t="n">
        <v>15148037.72</v>
      </c>
      <c r="S102" s="35" t="n">
        <v>14882777.37</v>
      </c>
      <c r="T102" s="35" t="n">
        <v>21065581.54</v>
      </c>
      <c r="U102" s="35" t="n">
        <v>11910968.95</v>
      </c>
      <c r="V102" s="124" t="n">
        <v>13659496.36</v>
      </c>
      <c r="W102" s="124" t="n">
        <v>13875127.42</v>
      </c>
      <c r="X102" s="124" t="n">
        <v>13217576.09</v>
      </c>
      <c r="Y102" s="124" t="n">
        <v>15446185.23</v>
      </c>
      <c r="Z102" s="124" t="n">
        <v>15613403.35</v>
      </c>
      <c r="AA102" s="124" t="n">
        <v>12756334.86</v>
      </c>
      <c r="AB102" s="124" t="n">
        <v>16666776.46</v>
      </c>
      <c r="AC102" s="124" t="n">
        <v>9084496.76</v>
      </c>
      <c r="AD102" s="124" t="n">
        <v>14301032.32</v>
      </c>
      <c r="AE102" s="124" t="n">
        <v>11821724.74</v>
      </c>
      <c r="AF102" s="124" t="n">
        <v>12237443.03</v>
      </c>
      <c r="AG102" s="143"/>
      <c r="AH102" s="144"/>
      <c r="AI102" s="144"/>
    </row>
    <row r="103" s="36" customFormat="true" ht="12" hidden="false" customHeight="false" outlineLevel="0" collapsed="false">
      <c r="A103" s="33" t="s">
        <v>105</v>
      </c>
      <c r="B103" s="35" t="n">
        <v>12280598.1184742</v>
      </c>
      <c r="C103" s="35" t="n">
        <v>9237666.95073</v>
      </c>
      <c r="D103" s="35" t="n">
        <v>9710861.07778406</v>
      </c>
      <c r="E103" s="35" t="n">
        <v>10026085.3988905</v>
      </c>
      <c r="F103" s="35" t="n">
        <v>11047343.82</v>
      </c>
      <c r="G103" s="35" t="n">
        <v>13209940.88</v>
      </c>
      <c r="H103" s="35" t="n">
        <v>10412113.62</v>
      </c>
      <c r="I103" s="35" t="n">
        <v>10990150.02</v>
      </c>
      <c r="J103" s="35" t="n">
        <v>13676144.24</v>
      </c>
      <c r="K103" s="35" t="n">
        <v>10787982.43</v>
      </c>
      <c r="L103" s="35" t="n">
        <v>13445027.18</v>
      </c>
      <c r="M103" s="35" t="n">
        <v>14956270.15</v>
      </c>
      <c r="N103" s="35" t="n">
        <v>10547208.24</v>
      </c>
      <c r="O103" s="35" t="n">
        <v>10963995.21</v>
      </c>
      <c r="P103" s="35" t="n">
        <v>10937740.89</v>
      </c>
      <c r="Q103" s="35" t="n">
        <v>13864206.1</v>
      </c>
      <c r="R103" s="35" t="n">
        <v>13448857.93</v>
      </c>
      <c r="S103" s="35" t="n">
        <v>15195447.94</v>
      </c>
      <c r="T103" s="35" t="n">
        <v>14756109.2</v>
      </c>
      <c r="U103" s="35" t="n">
        <v>12924856.7</v>
      </c>
      <c r="V103" s="124" t="n">
        <v>15011771.33</v>
      </c>
      <c r="W103" s="124" t="n">
        <v>13407964.17</v>
      </c>
      <c r="X103" s="124" t="n">
        <v>15194148.19</v>
      </c>
      <c r="Y103" s="124" t="n">
        <v>12902450.94</v>
      </c>
      <c r="Z103" s="124" t="n">
        <v>16269321.38</v>
      </c>
      <c r="AA103" s="124" t="n">
        <v>15487668.61</v>
      </c>
      <c r="AB103" s="124" t="n">
        <v>16755403.19</v>
      </c>
      <c r="AC103" s="124" t="n">
        <v>8007721.39</v>
      </c>
      <c r="AD103" s="124" t="n">
        <v>14316651.36</v>
      </c>
      <c r="AE103" s="124" t="n">
        <v>11840490.31</v>
      </c>
      <c r="AF103" s="124" t="n">
        <v>16891507.22</v>
      </c>
      <c r="AG103" s="143"/>
      <c r="AH103" s="144"/>
      <c r="AI103" s="144"/>
    </row>
    <row r="104" s="36" customFormat="true" ht="12" hidden="false" customHeight="false" outlineLevel="0" collapsed="false">
      <c r="A104" s="33" t="s">
        <v>106</v>
      </c>
      <c r="B104" s="35" t="n">
        <v>11389860.4634145</v>
      </c>
      <c r="C104" s="35" t="n">
        <v>14172511.6128039</v>
      </c>
      <c r="D104" s="35" t="n">
        <v>11434015.1869711</v>
      </c>
      <c r="E104" s="35" t="n">
        <v>11185529.3868348</v>
      </c>
      <c r="F104" s="35" t="n">
        <v>10462850.04</v>
      </c>
      <c r="G104" s="35" t="n">
        <v>14803702.87</v>
      </c>
      <c r="H104" s="35" t="n">
        <v>13521007.83</v>
      </c>
      <c r="I104" s="35" t="n">
        <v>12295555.26</v>
      </c>
      <c r="J104" s="35" t="n">
        <v>16272094.04</v>
      </c>
      <c r="K104" s="35" t="n">
        <v>12661725.7</v>
      </c>
      <c r="L104" s="35" t="n">
        <v>13229458.8</v>
      </c>
      <c r="M104" s="35" t="n">
        <v>13820185.37</v>
      </c>
      <c r="N104" s="35" t="n">
        <v>9956197.16</v>
      </c>
      <c r="O104" s="35" t="n">
        <v>14980440.89</v>
      </c>
      <c r="P104" s="35" t="n">
        <v>11183492.85</v>
      </c>
      <c r="Q104" s="35" t="n">
        <v>12193004.39</v>
      </c>
      <c r="R104" s="35" t="n">
        <v>15199610.74</v>
      </c>
      <c r="S104" s="35" t="n">
        <v>15322167.97</v>
      </c>
      <c r="T104" s="35" t="n">
        <v>17075299.78</v>
      </c>
      <c r="U104" s="35" t="n">
        <v>16998886.75</v>
      </c>
      <c r="V104" s="124" t="n">
        <v>13603476.46</v>
      </c>
      <c r="W104" s="124" t="n">
        <v>14358977.18</v>
      </c>
      <c r="X104" s="124" t="n">
        <v>14601885.26</v>
      </c>
      <c r="Y104" s="124" t="n">
        <v>16158107.3</v>
      </c>
      <c r="Z104" s="124" t="n">
        <v>18536308</v>
      </c>
      <c r="AA104" s="124" t="n">
        <v>19778765.44</v>
      </c>
      <c r="AB104" s="124" t="n">
        <v>18277072.15</v>
      </c>
      <c r="AC104" s="124" t="n">
        <v>8530601.98</v>
      </c>
      <c r="AD104" s="124" t="n">
        <v>20431016.81</v>
      </c>
      <c r="AE104" s="124" t="n">
        <v>10590880.17</v>
      </c>
      <c r="AF104" s="124" t="n">
        <v>14795303.42</v>
      </c>
      <c r="AG104" s="143"/>
      <c r="AH104" s="144"/>
      <c r="AI104" s="144"/>
    </row>
    <row r="105" s="36" customFormat="true" ht="12" hidden="false" customHeight="false" outlineLevel="0" collapsed="false">
      <c r="A105" s="33" t="s">
        <v>107</v>
      </c>
      <c r="B105" s="35" t="n">
        <v>11452707.8756687</v>
      </c>
      <c r="C105" s="35" t="n">
        <v>13138433.9217357</v>
      </c>
      <c r="D105" s="35" t="n">
        <v>11842768.9619899</v>
      </c>
      <c r="E105" s="35" t="n">
        <v>10626673.699648</v>
      </c>
      <c r="F105" s="35" t="n">
        <v>10022986.47</v>
      </c>
      <c r="G105" s="35" t="n">
        <v>14531084.51</v>
      </c>
      <c r="H105" s="35" t="n">
        <v>13204945.24</v>
      </c>
      <c r="I105" s="35" t="n">
        <v>13106134.89</v>
      </c>
      <c r="J105" s="35" t="n">
        <v>16133317.16</v>
      </c>
      <c r="K105" s="35" t="n">
        <v>14195350.51</v>
      </c>
      <c r="L105" s="35" t="n">
        <v>17290451.86</v>
      </c>
      <c r="M105" s="35" t="n">
        <v>15080823.53</v>
      </c>
      <c r="N105" s="35" t="n">
        <v>12386652.48</v>
      </c>
      <c r="O105" s="35" t="n">
        <v>18511234.65</v>
      </c>
      <c r="P105" s="35" t="n">
        <v>14199169.25</v>
      </c>
      <c r="Q105" s="35" t="n">
        <v>14269053.47</v>
      </c>
      <c r="R105" s="35" t="n">
        <v>13605189.08</v>
      </c>
      <c r="S105" s="35" t="n">
        <v>19073840.6</v>
      </c>
      <c r="T105" s="35" t="n">
        <v>15268158.75</v>
      </c>
      <c r="U105" s="35" t="n">
        <v>21339844.23</v>
      </c>
      <c r="V105" s="124" t="n">
        <v>17272681.09</v>
      </c>
      <c r="W105" s="124" t="n">
        <v>13948972.75</v>
      </c>
      <c r="X105" s="124" t="n">
        <v>15341374.06</v>
      </c>
      <c r="Y105" s="124" t="n">
        <v>16347312.19</v>
      </c>
      <c r="Z105" s="124" t="n">
        <v>18775340.57</v>
      </c>
      <c r="AA105" s="124" t="n">
        <v>16966505.35</v>
      </c>
      <c r="AB105" s="124" t="n">
        <v>21164976.61</v>
      </c>
      <c r="AC105" s="124" t="n">
        <v>10002879.94</v>
      </c>
      <c r="AD105" s="124" t="n">
        <v>16715395.25</v>
      </c>
      <c r="AE105" s="124" t="n">
        <v>15938588.23</v>
      </c>
      <c r="AF105" s="124" t="n">
        <v>15102202.57</v>
      </c>
      <c r="AG105" s="143"/>
      <c r="AH105" s="144"/>
      <c r="AI105" s="144"/>
    </row>
    <row r="106" s="36" customFormat="true" ht="12" hidden="false" customHeight="false" outlineLevel="0" collapsed="false">
      <c r="A106" s="33" t="s">
        <v>108</v>
      </c>
      <c r="B106" s="35" t="n">
        <v>13362387.0162221</v>
      </c>
      <c r="C106" s="35" t="n">
        <v>11894869.4807739</v>
      </c>
      <c r="D106" s="35" t="n">
        <v>13108306.9469493</v>
      </c>
      <c r="E106" s="35" t="n">
        <v>18571096.5810259</v>
      </c>
      <c r="F106" s="35" t="n">
        <v>12113611.07</v>
      </c>
      <c r="G106" s="35" t="n">
        <v>16617771.76</v>
      </c>
      <c r="H106" s="35" t="n">
        <v>13195213.41</v>
      </c>
      <c r="I106" s="35" t="n">
        <v>15842356.84</v>
      </c>
      <c r="J106" s="35" t="n">
        <v>15773654.88</v>
      </c>
      <c r="K106" s="35" t="n">
        <v>17161296.04</v>
      </c>
      <c r="L106" s="35" t="n">
        <v>16317868.56</v>
      </c>
      <c r="M106" s="35" t="n">
        <v>14773348.29</v>
      </c>
      <c r="N106" s="35" t="n">
        <v>14399059.34</v>
      </c>
      <c r="O106" s="35" t="n">
        <v>16302223.19</v>
      </c>
      <c r="P106" s="35" t="n">
        <v>13979539.53</v>
      </c>
      <c r="Q106" s="35" t="n">
        <v>16812176.52</v>
      </c>
      <c r="R106" s="35" t="n">
        <v>18306888.84</v>
      </c>
      <c r="S106" s="35" t="n">
        <v>16848950.26</v>
      </c>
      <c r="T106" s="35" t="n">
        <v>13333818.39</v>
      </c>
      <c r="U106" s="35" t="n">
        <v>22956430.41</v>
      </c>
      <c r="V106" s="124" t="n">
        <v>17615276.8</v>
      </c>
      <c r="W106" s="124" t="n">
        <v>17553361.91</v>
      </c>
      <c r="X106" s="124" t="n">
        <v>15059899.9</v>
      </c>
      <c r="Y106" s="124" t="n">
        <v>20611960.05</v>
      </c>
      <c r="Z106" s="124" t="n">
        <v>21752654.57</v>
      </c>
      <c r="AA106" s="124" t="n">
        <v>21903223.14</v>
      </c>
      <c r="AB106" s="124" t="n">
        <v>21796250.9</v>
      </c>
      <c r="AC106" s="124" t="n">
        <v>9622277.51</v>
      </c>
      <c r="AD106" s="124" t="n">
        <v>16655221.61</v>
      </c>
      <c r="AE106" s="124" t="n">
        <v>17280755.13</v>
      </c>
      <c r="AF106" s="124" t="n">
        <v>13499797.96</v>
      </c>
      <c r="AG106" s="143"/>
      <c r="AH106" s="144"/>
      <c r="AI106" s="144"/>
    </row>
    <row r="107" s="36" customFormat="true" ht="12" hidden="false" customHeight="false" outlineLevel="0" collapsed="false">
      <c r="A107" s="33" t="s">
        <v>109</v>
      </c>
      <c r="B107" s="35" t="n">
        <v>17207590.4365683</v>
      </c>
      <c r="C107" s="35" t="n">
        <v>11469085.3211415</v>
      </c>
      <c r="D107" s="35" t="n">
        <v>17039528.6581285</v>
      </c>
      <c r="E107" s="35" t="n">
        <v>16012047.7409342</v>
      </c>
      <c r="F107" s="35" t="n">
        <v>12520520.3</v>
      </c>
      <c r="G107" s="35" t="n">
        <v>16961800.89</v>
      </c>
      <c r="H107" s="35" t="n">
        <v>11474274.16</v>
      </c>
      <c r="I107" s="35" t="n">
        <v>15264381.26</v>
      </c>
      <c r="J107" s="35" t="n">
        <v>16880357.84</v>
      </c>
      <c r="K107" s="35" t="n">
        <v>19672328.25</v>
      </c>
      <c r="L107" s="35" t="n">
        <v>14021697.34</v>
      </c>
      <c r="M107" s="35" t="n">
        <v>20152299.87</v>
      </c>
      <c r="N107" s="35" t="n">
        <v>12479932.97</v>
      </c>
      <c r="O107" s="35" t="n">
        <v>15352627.71</v>
      </c>
      <c r="P107" s="35" t="n">
        <v>13548860.83</v>
      </c>
      <c r="Q107" s="35" t="n">
        <v>16265217.11</v>
      </c>
      <c r="R107" s="35" t="n">
        <v>18782226.92</v>
      </c>
      <c r="S107" s="35" t="n">
        <v>18574905.25</v>
      </c>
      <c r="T107" s="35" t="n">
        <v>19979058</v>
      </c>
      <c r="U107" s="35" t="n">
        <v>23338482.35</v>
      </c>
      <c r="V107" s="124" t="n">
        <v>20702439.31</v>
      </c>
      <c r="W107" s="124" t="n">
        <v>24008768.84</v>
      </c>
      <c r="X107" s="124" t="n">
        <v>24175420.61</v>
      </c>
      <c r="Y107" s="124" t="n">
        <v>24766287.28</v>
      </c>
      <c r="Z107" s="124" t="n">
        <v>21453170.76</v>
      </c>
      <c r="AA107" s="124" t="n">
        <v>23660318.06</v>
      </c>
      <c r="AB107" s="124" t="n">
        <v>29288771.34</v>
      </c>
      <c r="AC107" s="124" t="n">
        <v>8702107.65</v>
      </c>
      <c r="AD107" s="124" t="n">
        <v>20819376.5</v>
      </c>
      <c r="AE107" s="124" t="n">
        <v>17878628.82</v>
      </c>
      <c r="AF107" s="124" t="n">
        <v>19314232.91</v>
      </c>
      <c r="AG107" s="143"/>
      <c r="AH107" s="144"/>
      <c r="AI107" s="144"/>
    </row>
    <row r="108" s="36" customFormat="true" ht="12" hidden="false" customHeight="false" outlineLevel="0" collapsed="false">
      <c r="A108" s="33" t="s">
        <v>110</v>
      </c>
      <c r="B108" s="35" t="n">
        <v>15838682.2611848</v>
      </c>
      <c r="C108" s="35" t="n">
        <v>12066066.0683551</v>
      </c>
      <c r="D108" s="35" t="n">
        <v>15868357.6819822</v>
      </c>
      <c r="E108" s="35" t="n">
        <v>13819531.0058434</v>
      </c>
      <c r="F108" s="35" t="n">
        <v>14926664.73</v>
      </c>
      <c r="G108" s="35" t="n">
        <v>17285389.82</v>
      </c>
      <c r="H108" s="35" t="n">
        <v>20203332.67</v>
      </c>
      <c r="I108" s="35" t="n">
        <v>14856264.37</v>
      </c>
      <c r="J108" s="35" t="n">
        <v>21859935.89</v>
      </c>
      <c r="K108" s="35" t="n">
        <v>20106467.3</v>
      </c>
      <c r="L108" s="35" t="n">
        <v>18375491.2</v>
      </c>
      <c r="M108" s="35" t="n">
        <v>20931931.8</v>
      </c>
      <c r="N108" s="35" t="n">
        <v>15069982.57</v>
      </c>
      <c r="O108" s="35" t="n">
        <v>17646606.52</v>
      </c>
      <c r="P108" s="35" t="n">
        <v>14515887.5</v>
      </c>
      <c r="Q108" s="35" t="n">
        <v>17000580.57</v>
      </c>
      <c r="R108" s="35" t="n">
        <v>16935493.28</v>
      </c>
      <c r="S108" s="35" t="n">
        <v>21852191.26</v>
      </c>
      <c r="T108" s="35" t="n">
        <v>18999772.35</v>
      </c>
      <c r="U108" s="35" t="n">
        <v>24192708.92</v>
      </c>
      <c r="V108" s="124" t="n">
        <v>26679295.87</v>
      </c>
      <c r="W108" s="124" t="n">
        <v>32689165.23</v>
      </c>
      <c r="X108" s="124" t="n">
        <v>31937633.62</v>
      </c>
      <c r="Y108" s="124" t="n">
        <v>24417900.98</v>
      </c>
      <c r="Z108" s="124" t="n">
        <v>29026147.63</v>
      </c>
      <c r="AA108" s="124" t="n">
        <v>26930013.75</v>
      </c>
      <c r="AB108" s="124" t="n">
        <v>35543087.47</v>
      </c>
      <c r="AC108" s="124" t="n">
        <v>12635419.39</v>
      </c>
      <c r="AD108" s="124" t="n">
        <v>20609114.01</v>
      </c>
      <c r="AE108" s="124" t="n">
        <v>20506231.77</v>
      </c>
      <c r="AF108" s="124" t="n">
        <v>25842233.66</v>
      </c>
      <c r="AG108" s="143"/>
      <c r="AH108" s="144"/>
      <c r="AI108" s="144"/>
    </row>
    <row r="109" s="36" customFormat="true" ht="12" hidden="false" customHeight="false" outlineLevel="0" collapsed="false">
      <c r="A109" s="33" t="s">
        <v>111</v>
      </c>
      <c r="B109" s="35" t="n">
        <v>26671210.7653398</v>
      </c>
      <c r="C109" s="35" t="n">
        <v>12724096.2441136</v>
      </c>
      <c r="D109" s="35" t="n">
        <v>24575073.0611915</v>
      </c>
      <c r="E109" s="35" t="n">
        <v>22303922.3607645</v>
      </c>
      <c r="F109" s="35" t="n">
        <v>25549037</v>
      </c>
      <c r="G109" s="35" t="n">
        <v>24413991.67</v>
      </c>
      <c r="H109" s="35" t="n">
        <v>18525614.69</v>
      </c>
      <c r="I109" s="35" t="n">
        <v>14729225.31</v>
      </c>
      <c r="J109" s="35" t="n">
        <v>23332138.34</v>
      </c>
      <c r="K109" s="35" t="n">
        <v>26587066.57</v>
      </c>
      <c r="L109" s="35" t="n">
        <v>27157284.45</v>
      </c>
      <c r="M109" s="35" t="n">
        <v>22009246.5</v>
      </c>
      <c r="N109" s="35" t="n">
        <v>22366388.92</v>
      </c>
      <c r="O109" s="35" t="n">
        <v>23345573.77</v>
      </c>
      <c r="P109" s="35" t="n">
        <v>21004717.31</v>
      </c>
      <c r="Q109" s="35" t="n">
        <v>25420369.5</v>
      </c>
      <c r="R109" s="35" t="n">
        <v>24265305.7</v>
      </c>
      <c r="S109" s="35" t="n">
        <v>32024294.92</v>
      </c>
      <c r="T109" s="35" t="n">
        <v>27961511.07</v>
      </c>
      <c r="U109" s="35" t="n">
        <v>36052102.65</v>
      </c>
      <c r="V109" s="124" t="n">
        <v>42558748.13</v>
      </c>
      <c r="W109" s="124" t="n">
        <v>36466538.24</v>
      </c>
      <c r="X109" s="124" t="n">
        <v>43113437.57</v>
      </c>
      <c r="Y109" s="124" t="n">
        <v>41531211.22</v>
      </c>
      <c r="Z109" s="124" t="n">
        <v>41995869.35</v>
      </c>
      <c r="AA109" s="124" t="n">
        <v>42934935.85</v>
      </c>
      <c r="AB109" s="124" t="n">
        <v>41544803.67</v>
      </c>
      <c r="AC109" s="124" t="n">
        <v>20706421.36</v>
      </c>
      <c r="AD109" s="124" t="n">
        <v>26197165.64</v>
      </c>
      <c r="AE109" s="124" t="n">
        <v>26795038.22</v>
      </c>
      <c r="AF109" s="124" t="n">
        <v>36908086.18</v>
      </c>
      <c r="AG109" s="143"/>
      <c r="AH109" s="144"/>
      <c r="AI109" s="144"/>
    </row>
    <row r="110" s="36" customFormat="true" ht="12" hidden="false" customHeight="false" outlineLevel="0" collapsed="false">
      <c r="A110" s="33" t="s">
        <v>112</v>
      </c>
      <c r="B110" s="35" t="n">
        <v>25486762.5469352</v>
      </c>
      <c r="C110" s="35" t="n">
        <v>20611766.6249465</v>
      </c>
      <c r="D110" s="35" t="n">
        <v>18034656.2350886</v>
      </c>
      <c r="E110" s="35" t="n">
        <v>23078958.8341919</v>
      </c>
      <c r="F110" s="35" t="n">
        <v>27353669.94</v>
      </c>
      <c r="G110" s="35" t="n">
        <v>24327700.36</v>
      </c>
      <c r="H110" s="35" t="n">
        <v>25107401.85</v>
      </c>
      <c r="I110" s="35" t="n">
        <v>23359338.28</v>
      </c>
      <c r="J110" s="35" t="n">
        <v>22736381.3</v>
      </c>
      <c r="K110" s="35" t="n">
        <v>25521500.72</v>
      </c>
      <c r="L110" s="35" t="n">
        <v>22993798.2</v>
      </c>
      <c r="M110" s="35" t="n">
        <v>35546587.08</v>
      </c>
      <c r="N110" s="35" t="n">
        <v>31806042.94</v>
      </c>
      <c r="O110" s="35" t="n">
        <v>29078724.39</v>
      </c>
      <c r="P110" s="35" t="n">
        <v>26296177.41</v>
      </c>
      <c r="Q110" s="35" t="n">
        <v>38162847.93</v>
      </c>
      <c r="R110" s="35" t="n">
        <v>35242185.06</v>
      </c>
      <c r="S110" s="35" t="n">
        <v>42136367.71</v>
      </c>
      <c r="T110" s="35" t="n">
        <v>53206289.28</v>
      </c>
      <c r="U110" s="35" t="n">
        <v>51996216.83</v>
      </c>
      <c r="V110" s="124" t="n">
        <v>40033715.62</v>
      </c>
      <c r="W110" s="124" t="n">
        <v>26499271.73</v>
      </c>
      <c r="X110" s="124" t="n">
        <v>30367428.96</v>
      </c>
      <c r="Y110" s="124" t="n">
        <v>43345313.54</v>
      </c>
      <c r="Z110" s="124" t="n">
        <v>37101846.32</v>
      </c>
      <c r="AA110" s="124" t="n">
        <v>39895665.54</v>
      </c>
      <c r="AB110" s="124" t="n">
        <v>37134920.86</v>
      </c>
      <c r="AC110" s="124" t="n">
        <v>5555032.01</v>
      </c>
      <c r="AD110" s="124" t="n">
        <v>33086415.69</v>
      </c>
      <c r="AE110" s="124" t="n">
        <v>33257462.26</v>
      </c>
      <c r="AF110" s="124" t="n">
        <v>32211405.65</v>
      </c>
      <c r="AG110" s="143"/>
      <c r="AH110" s="144"/>
      <c r="AI110" s="144"/>
    </row>
    <row r="111" s="36" customFormat="true" ht="12" hidden="false" customHeight="false" outlineLevel="0" collapsed="false">
      <c r="A111" s="33" t="s">
        <v>113</v>
      </c>
      <c r="B111" s="35" t="n">
        <v>13379002.4346108</v>
      </c>
      <c r="C111" s="35" t="n">
        <v>15866540.7945948</v>
      </c>
      <c r="D111" s="35" t="n">
        <v>14967748.9530564</v>
      </c>
      <c r="E111" s="35" t="n">
        <v>17186261.5994646</v>
      </c>
      <c r="F111" s="35" t="n">
        <v>23947153.79</v>
      </c>
      <c r="G111" s="35" t="n">
        <v>16017916.87</v>
      </c>
      <c r="H111" s="35" t="n">
        <v>21314315</v>
      </c>
      <c r="I111" s="35" t="n">
        <v>24154990.99</v>
      </c>
      <c r="J111" s="35" t="n">
        <v>16600835.13</v>
      </c>
      <c r="K111" s="35" t="n">
        <v>20843921.98</v>
      </c>
      <c r="L111" s="35" t="n">
        <v>31384549.25</v>
      </c>
      <c r="M111" s="35" t="n">
        <v>18923628.16</v>
      </c>
      <c r="N111" s="35" t="n">
        <v>17252290.45</v>
      </c>
      <c r="O111" s="35" t="n">
        <v>21375093.42</v>
      </c>
      <c r="P111" s="35" t="n">
        <v>15632796.7</v>
      </c>
      <c r="Q111" s="35" t="n">
        <v>28571282.35</v>
      </c>
      <c r="R111" s="35" t="n">
        <v>23953047.11</v>
      </c>
      <c r="S111" s="35" t="n">
        <v>25108278.91</v>
      </c>
      <c r="T111" s="35" t="n">
        <v>35722888.8</v>
      </c>
      <c r="U111" s="35" t="n">
        <v>34896871.54</v>
      </c>
      <c r="V111" s="124" t="n">
        <v>32255626.16</v>
      </c>
      <c r="W111" s="124" t="n">
        <v>30403216.94</v>
      </c>
      <c r="X111" s="124" t="n">
        <v>23179564.06</v>
      </c>
      <c r="Y111" s="124" t="n">
        <v>25957210.22</v>
      </c>
      <c r="Z111" s="124" t="n">
        <v>25030309.29</v>
      </c>
      <c r="AA111" s="124" t="n">
        <v>27365571.46</v>
      </c>
      <c r="AB111" s="124" t="n">
        <v>31388308.2</v>
      </c>
      <c r="AC111" s="124" t="n">
        <v>1035.4</v>
      </c>
      <c r="AD111" s="124" t="n">
        <v>26316993.2</v>
      </c>
      <c r="AE111" s="124" t="n">
        <v>25794300.46</v>
      </c>
      <c r="AF111" s="124" t="n">
        <v>24878976.91</v>
      </c>
      <c r="AG111" s="143"/>
      <c r="AH111" s="144"/>
      <c r="AI111" s="144"/>
    </row>
    <row r="112" s="36" customFormat="true" ht="12" hidden="false" customHeight="false" outlineLevel="0" collapsed="false">
      <c r="A112" s="33" t="s">
        <v>114</v>
      </c>
      <c r="B112" s="35" t="n">
        <v>16682340.9156393</v>
      </c>
      <c r="C112" s="35" t="n">
        <v>15988067.8154208</v>
      </c>
      <c r="D112" s="35" t="n">
        <v>11970473.5218924</v>
      </c>
      <c r="E112" s="35" t="n">
        <v>12131516.5475786</v>
      </c>
      <c r="F112" s="35" t="n">
        <v>19474750.57</v>
      </c>
      <c r="G112" s="35" t="n">
        <v>19501960.18</v>
      </c>
      <c r="H112" s="35" t="n">
        <v>20031769.98</v>
      </c>
      <c r="I112" s="35" t="n">
        <v>16793102.13</v>
      </c>
      <c r="J112" s="35" t="n">
        <v>15456304.99</v>
      </c>
      <c r="K112" s="35" t="n">
        <v>15250822.89</v>
      </c>
      <c r="L112" s="35" t="n">
        <v>17295143.99</v>
      </c>
      <c r="M112" s="35" t="n">
        <v>22905166.46</v>
      </c>
      <c r="N112" s="35" t="n">
        <v>24320528.94</v>
      </c>
      <c r="O112" s="35" t="n">
        <v>19505648.47</v>
      </c>
      <c r="P112" s="35" t="n">
        <v>15369040.16</v>
      </c>
      <c r="Q112" s="35" t="n">
        <v>20077299.24</v>
      </c>
      <c r="R112" s="35" t="n">
        <v>33964020.87</v>
      </c>
      <c r="S112" s="35" t="n">
        <v>33588818.88</v>
      </c>
      <c r="T112" s="35" t="n">
        <v>43431727.04</v>
      </c>
      <c r="U112" s="35" t="n">
        <v>32954406.11</v>
      </c>
      <c r="V112" s="124" t="n">
        <v>22073557.02</v>
      </c>
      <c r="W112" s="124" t="n">
        <v>20408515.96</v>
      </c>
      <c r="X112" s="124" t="n">
        <v>28824768.91</v>
      </c>
      <c r="Y112" s="124" t="n">
        <v>28548109.72</v>
      </c>
      <c r="Z112" s="124" t="n">
        <v>24686008.03</v>
      </c>
      <c r="AA112" s="124" t="n">
        <v>29852200.46</v>
      </c>
      <c r="AB112" s="124" t="n">
        <v>23485028.98</v>
      </c>
      <c r="AC112" s="124" t="n">
        <v>1199.5</v>
      </c>
      <c r="AD112" s="124" t="n">
        <v>22943531.03</v>
      </c>
      <c r="AE112" s="124" t="n">
        <v>31969705.35</v>
      </c>
      <c r="AF112" s="124" t="n">
        <v>22596831.22</v>
      </c>
      <c r="AG112" s="143"/>
      <c r="AH112" s="144"/>
      <c r="AI112" s="144"/>
    </row>
    <row r="113" s="36" customFormat="true" ht="12" hidden="false" customHeight="false" outlineLevel="0" collapsed="false">
      <c r="A113" s="33" t="s">
        <v>115</v>
      </c>
      <c r="B113" s="35" t="n">
        <v>11575015.435463</v>
      </c>
      <c r="C113" s="35" t="n">
        <v>11489701.3066405</v>
      </c>
      <c r="D113" s="35" t="n">
        <v>15678026.1511044</v>
      </c>
      <c r="E113" s="35" t="n">
        <v>12601782.7388076</v>
      </c>
      <c r="F113" s="35" t="n">
        <v>17212515.16</v>
      </c>
      <c r="G113" s="35" t="n">
        <v>14939354.12</v>
      </c>
      <c r="H113" s="35" t="n">
        <v>13002985.76</v>
      </c>
      <c r="I113" s="35" t="n">
        <v>14777300.99</v>
      </c>
      <c r="J113" s="35" t="n">
        <v>17608664.57</v>
      </c>
      <c r="K113" s="35" t="n">
        <v>19613973.62</v>
      </c>
      <c r="L113" s="35" t="n">
        <v>17239775.1</v>
      </c>
      <c r="M113" s="35" t="n">
        <v>17109074.63</v>
      </c>
      <c r="N113" s="35" t="n">
        <v>17072460.41</v>
      </c>
      <c r="O113" s="35" t="n">
        <v>25425945.57</v>
      </c>
      <c r="P113" s="35" t="n">
        <v>17422431.64</v>
      </c>
      <c r="Q113" s="35" t="n">
        <v>21955157.11</v>
      </c>
      <c r="R113" s="35" t="n">
        <v>34952953.68</v>
      </c>
      <c r="S113" s="35" t="n">
        <v>21937566.72</v>
      </c>
      <c r="T113" s="35" t="n">
        <v>42582968.19</v>
      </c>
      <c r="U113" s="35" t="n">
        <v>24654160.86</v>
      </c>
      <c r="V113" s="124" t="n">
        <v>22221953.92</v>
      </c>
      <c r="W113" s="124" t="n">
        <v>24632197.05</v>
      </c>
      <c r="X113" s="124" t="n">
        <v>27399282.36</v>
      </c>
      <c r="Y113" s="124" t="n">
        <v>27284369.21</v>
      </c>
      <c r="Z113" s="124" t="n">
        <v>21517398.06</v>
      </c>
      <c r="AA113" s="124" t="n">
        <v>24508013.28</v>
      </c>
      <c r="AB113" s="124" t="n">
        <v>38160261.97</v>
      </c>
      <c r="AC113" s="124" t="n">
        <v>918.5</v>
      </c>
      <c r="AD113" s="124" t="n">
        <v>19867466.52</v>
      </c>
      <c r="AE113" s="124" t="n">
        <v>20778074.32</v>
      </c>
      <c r="AF113" s="124" t="n">
        <v>23443278.01</v>
      </c>
      <c r="AG113" s="143"/>
      <c r="AH113" s="144"/>
      <c r="AI113" s="144"/>
    </row>
    <row r="114" s="36" customFormat="true" ht="12" hidden="false" customHeight="false" outlineLevel="0" collapsed="false">
      <c r="A114" s="33" t="s">
        <v>116</v>
      </c>
      <c r="B114" s="35" t="n">
        <v>12860095.555044</v>
      </c>
      <c r="C114" s="35" t="n">
        <v>15432781.4170746</v>
      </c>
      <c r="D114" s="35" t="n">
        <v>13259647.0500353</v>
      </c>
      <c r="E114" s="35" t="n">
        <v>17056789.5456562</v>
      </c>
      <c r="F114" s="35" t="n">
        <v>19327800.65</v>
      </c>
      <c r="G114" s="35" t="n">
        <v>17422932.62</v>
      </c>
      <c r="H114" s="35" t="n">
        <v>19014709.04</v>
      </c>
      <c r="I114" s="35" t="n">
        <v>15112751.81</v>
      </c>
      <c r="J114" s="35" t="n">
        <v>20994571.71</v>
      </c>
      <c r="K114" s="35" t="n">
        <v>18891078.35</v>
      </c>
      <c r="L114" s="35" t="n">
        <v>26102850.56</v>
      </c>
      <c r="M114" s="35" t="n">
        <v>23035711.09</v>
      </c>
      <c r="N114" s="35" t="n">
        <v>20234585.86</v>
      </c>
      <c r="O114" s="35" t="n">
        <v>22437801.73</v>
      </c>
      <c r="P114" s="35" t="n">
        <v>18862839.4</v>
      </c>
      <c r="Q114" s="35" t="n">
        <v>20143807.94</v>
      </c>
      <c r="R114" s="35" t="n">
        <v>26536350.75</v>
      </c>
      <c r="S114" s="35" t="n">
        <v>31077697.75</v>
      </c>
      <c r="T114" s="35" t="n">
        <v>38418417.93</v>
      </c>
      <c r="U114" s="35" t="n">
        <v>22709176.86</v>
      </c>
      <c r="V114" s="124" t="n">
        <v>27007748.38</v>
      </c>
      <c r="W114" s="124" t="n">
        <v>23334511.18</v>
      </c>
      <c r="X114" s="124" t="n">
        <v>25204113.19</v>
      </c>
      <c r="Y114" s="124" t="n">
        <v>23119530.94</v>
      </c>
      <c r="Z114" s="124" t="n">
        <v>22712714.59</v>
      </c>
      <c r="AA114" s="124" t="n">
        <v>26039004.62</v>
      </c>
      <c r="AB114" s="124" t="n">
        <v>30009809.15</v>
      </c>
      <c r="AC114" s="124" t="n">
        <v>910</v>
      </c>
      <c r="AD114" s="124" t="n">
        <v>20107869.7</v>
      </c>
      <c r="AE114" s="124" t="n">
        <v>18480594.35</v>
      </c>
      <c r="AF114" s="124" t="n">
        <v>22197454.49</v>
      </c>
      <c r="AG114" s="143"/>
      <c r="AH114" s="144"/>
      <c r="AI114" s="144"/>
    </row>
    <row r="115" s="36" customFormat="true" ht="12" hidden="false" customHeight="false" outlineLevel="0" collapsed="false">
      <c r="A115" s="33" t="s">
        <v>117</v>
      </c>
      <c r="B115" s="35" t="n">
        <v>12928750.9699569</v>
      </c>
      <c r="C115" s="35" t="n">
        <v>15273164.8568428</v>
      </c>
      <c r="D115" s="35" t="n">
        <v>13299554.5439716</v>
      </c>
      <c r="E115" s="35" t="n">
        <v>15417377.6634749</v>
      </c>
      <c r="F115" s="35" t="n">
        <v>17337361.03</v>
      </c>
      <c r="G115" s="35" t="n">
        <v>14775883.32</v>
      </c>
      <c r="H115" s="35" t="n">
        <v>20386078.81</v>
      </c>
      <c r="I115" s="35" t="n">
        <v>18120222.54</v>
      </c>
      <c r="J115" s="35" t="n">
        <v>25999664.03</v>
      </c>
      <c r="K115" s="35" t="n">
        <v>25453262.68</v>
      </c>
      <c r="L115" s="35" t="n">
        <v>21817280.13</v>
      </c>
      <c r="M115" s="35" t="n">
        <v>20099876.93</v>
      </c>
      <c r="N115" s="35" t="n">
        <v>32139930.19</v>
      </c>
      <c r="O115" s="35" t="n">
        <v>20037963.12</v>
      </c>
      <c r="P115" s="35" t="n">
        <v>19372815.48</v>
      </c>
      <c r="Q115" s="35" t="n">
        <v>22364528.59</v>
      </c>
      <c r="R115" s="35" t="n">
        <v>26301023.44</v>
      </c>
      <c r="S115" s="35" t="n">
        <v>24330837.26</v>
      </c>
      <c r="T115" s="35" t="n">
        <v>37267773.11</v>
      </c>
      <c r="U115" s="35" t="n">
        <v>18785838.66</v>
      </c>
      <c r="V115" s="124" t="n">
        <v>25626907.69</v>
      </c>
      <c r="W115" s="124" t="n">
        <v>21938831.34</v>
      </c>
      <c r="X115" s="124" t="n">
        <v>23300830.83</v>
      </c>
      <c r="Y115" s="124" t="n">
        <v>23695943.61</v>
      </c>
      <c r="Z115" s="124" t="n">
        <v>22909219.18</v>
      </c>
      <c r="AA115" s="124" t="n">
        <v>23936146.26</v>
      </c>
      <c r="AB115" s="124" t="n">
        <v>29022954.59</v>
      </c>
      <c r="AC115" s="124" t="n">
        <v>1860.9</v>
      </c>
      <c r="AD115" s="124" t="n">
        <v>19679285.92</v>
      </c>
      <c r="AE115" s="124" t="n">
        <v>15463989.38</v>
      </c>
      <c r="AF115" s="124" t="n">
        <v>20542438.68</v>
      </c>
      <c r="AG115" s="143"/>
      <c r="AH115" s="144"/>
      <c r="AI115" s="144"/>
    </row>
    <row r="116" s="36" customFormat="true" ht="12" hidden="false" customHeight="false" outlineLevel="0" collapsed="false">
      <c r="A116" s="33" t="s">
        <v>118</v>
      </c>
      <c r="B116" s="35" t="n">
        <v>12407135.5287008</v>
      </c>
      <c r="C116" s="35" t="n">
        <v>14381449.8511335</v>
      </c>
      <c r="D116" s="35" t="n">
        <v>14325091.8886451</v>
      </c>
      <c r="E116" s="35" t="n">
        <v>14937668.1703221</v>
      </c>
      <c r="F116" s="35" t="n">
        <v>16277329.48</v>
      </c>
      <c r="G116" s="35" t="n">
        <v>14577918.15</v>
      </c>
      <c r="H116" s="35" t="n">
        <v>19429822.59</v>
      </c>
      <c r="I116" s="35" t="n">
        <v>16659304.4</v>
      </c>
      <c r="J116" s="35" t="n">
        <v>24729950.82</v>
      </c>
      <c r="K116" s="35" t="n">
        <v>20717472.59</v>
      </c>
      <c r="L116" s="35" t="n">
        <v>20234265.4</v>
      </c>
      <c r="M116" s="35" t="n">
        <v>23515103.49</v>
      </c>
      <c r="N116" s="35" t="n">
        <v>24514594.55</v>
      </c>
      <c r="O116" s="35" t="n">
        <v>24907922.53</v>
      </c>
      <c r="P116" s="35" t="n">
        <v>18465397.5</v>
      </c>
      <c r="Q116" s="35" t="n">
        <v>22195113.97</v>
      </c>
      <c r="R116" s="35" t="n">
        <v>22110244.76</v>
      </c>
      <c r="S116" s="35" t="n">
        <v>24369292.67</v>
      </c>
      <c r="T116" s="35" t="n">
        <v>31508380.26</v>
      </c>
      <c r="U116" s="35" t="n">
        <v>27112764.29</v>
      </c>
      <c r="V116" s="124" t="n">
        <v>32476387.28</v>
      </c>
      <c r="W116" s="124" t="n">
        <v>31268089.52</v>
      </c>
      <c r="X116" s="124" t="n">
        <v>22195559.04</v>
      </c>
      <c r="Y116" s="124" t="n">
        <v>24598449.38</v>
      </c>
      <c r="Z116" s="124" t="n">
        <v>39734463.5</v>
      </c>
      <c r="AA116" s="124" t="n">
        <v>23861978.87</v>
      </c>
      <c r="AB116" s="124" t="n">
        <v>24165201.71</v>
      </c>
      <c r="AC116" s="124" t="n">
        <v>1365.5</v>
      </c>
      <c r="AD116" s="124" t="n">
        <v>20778290.4</v>
      </c>
      <c r="AE116" s="124" t="n">
        <v>14144669.77</v>
      </c>
      <c r="AF116" s="124" t="n">
        <v>24394294.02</v>
      </c>
      <c r="AG116" s="143"/>
      <c r="AH116" s="144"/>
      <c r="AI116" s="144"/>
    </row>
    <row r="117" s="36" customFormat="true" ht="12" hidden="false" customHeight="false" outlineLevel="0" collapsed="false">
      <c r="A117" s="33" t="s">
        <v>119</v>
      </c>
      <c r="B117" s="35" t="n">
        <v>14113104.6699707</v>
      </c>
      <c r="C117" s="35" t="n">
        <v>15896052.3326986</v>
      </c>
      <c r="D117" s="35" t="n">
        <v>21770117.0960901</v>
      </c>
      <c r="E117" s="35" t="n">
        <v>17454316.2128005</v>
      </c>
      <c r="F117" s="35" t="n">
        <v>22398993.83</v>
      </c>
      <c r="G117" s="35" t="n">
        <v>21277986.39</v>
      </c>
      <c r="H117" s="35" t="n">
        <v>23395331.45</v>
      </c>
      <c r="I117" s="35" t="n">
        <v>16195273.23</v>
      </c>
      <c r="J117" s="35" t="n">
        <v>31039073.5</v>
      </c>
      <c r="K117" s="35" t="n">
        <v>33139809.27</v>
      </c>
      <c r="L117" s="35" t="n">
        <v>35950361.47</v>
      </c>
      <c r="M117" s="35" t="n">
        <v>29936106.55</v>
      </c>
      <c r="N117" s="35" t="n">
        <v>31109256.63</v>
      </c>
      <c r="O117" s="35" t="n">
        <v>25963675.61</v>
      </c>
      <c r="P117" s="35" t="n">
        <v>22924820.61</v>
      </c>
      <c r="Q117" s="35" t="n">
        <v>24863699.46</v>
      </c>
      <c r="R117" s="35" t="n">
        <v>37050906.29</v>
      </c>
      <c r="S117" s="35" t="n">
        <v>26167831.31</v>
      </c>
      <c r="T117" s="35" t="n">
        <v>34447657.6</v>
      </c>
      <c r="U117" s="35" t="n">
        <v>25733659.76</v>
      </c>
      <c r="V117" s="124" t="n">
        <v>34013689.97</v>
      </c>
      <c r="W117" s="124" t="n">
        <v>37001486.48</v>
      </c>
      <c r="X117" s="124" t="n">
        <v>52121924.27</v>
      </c>
      <c r="Y117" s="124" t="n">
        <v>40932352.51</v>
      </c>
      <c r="Z117" s="124" t="n">
        <v>37075961.64</v>
      </c>
      <c r="AA117" s="124" t="n">
        <v>30670129.48</v>
      </c>
      <c r="AB117" s="124" t="n">
        <v>41920190.4</v>
      </c>
      <c r="AC117" s="124" t="n">
        <v>1619</v>
      </c>
      <c r="AD117" s="124" t="n">
        <v>44804325.32</v>
      </c>
      <c r="AE117" s="124" t="n">
        <v>39579493.1</v>
      </c>
      <c r="AF117" s="124" t="n">
        <v>27664865.45</v>
      </c>
      <c r="AG117" s="143"/>
      <c r="AH117" s="144"/>
      <c r="AI117" s="144"/>
    </row>
    <row r="118" s="36" customFormat="true" ht="12" hidden="false" customHeight="false" outlineLevel="0" collapsed="false">
      <c r="A118" s="33" t="s">
        <v>120</v>
      </c>
      <c r="B118" s="35" t="n">
        <v>18680107.2326387</v>
      </c>
      <c r="C118" s="35" t="n">
        <v>21412380.6895879</v>
      </c>
      <c r="D118" s="35" t="n">
        <v>21967934.7884084</v>
      </c>
      <c r="E118" s="35" t="n">
        <v>21138849.1928587</v>
      </c>
      <c r="F118" s="35" t="n">
        <v>25715400.99</v>
      </c>
      <c r="G118" s="35" t="n">
        <v>24175570.6</v>
      </c>
      <c r="H118" s="35" t="n">
        <v>22446192.9</v>
      </c>
      <c r="I118" s="35" t="n">
        <v>18139989.55</v>
      </c>
      <c r="J118" s="35" t="n">
        <v>38442520.79</v>
      </c>
      <c r="K118" s="35" t="n">
        <v>37807538.47</v>
      </c>
      <c r="L118" s="35" t="n">
        <v>37113872.42</v>
      </c>
      <c r="M118" s="35" t="n">
        <v>29471690.02</v>
      </c>
      <c r="N118" s="35" t="n">
        <v>33845490.35</v>
      </c>
      <c r="O118" s="35" t="n">
        <v>32057658.42</v>
      </c>
      <c r="P118" s="35" t="n">
        <v>31549062.24</v>
      </c>
      <c r="Q118" s="35" t="n">
        <v>30082233.43</v>
      </c>
      <c r="R118" s="35" t="n">
        <v>46452305.73</v>
      </c>
      <c r="S118" s="35" t="n">
        <v>29483533.89</v>
      </c>
      <c r="T118" s="35" t="n">
        <v>35254216.76</v>
      </c>
      <c r="U118" s="35" t="n">
        <v>35578904.3</v>
      </c>
      <c r="V118" s="124" t="n">
        <v>49131791.98</v>
      </c>
      <c r="W118" s="124" t="n">
        <v>42784518.02</v>
      </c>
      <c r="X118" s="124" t="n">
        <v>49951463.97</v>
      </c>
      <c r="Y118" s="124" t="n">
        <v>42858021.74</v>
      </c>
      <c r="Z118" s="124" t="n">
        <v>41844284.42</v>
      </c>
      <c r="AA118" s="124" t="n">
        <v>42941253.01</v>
      </c>
      <c r="AB118" s="124" t="n">
        <v>44415870.58</v>
      </c>
      <c r="AC118" s="124" t="n">
        <v>105</v>
      </c>
      <c r="AD118" s="124" t="n">
        <v>40440339.08</v>
      </c>
      <c r="AE118" s="124" t="n">
        <v>44627930.81</v>
      </c>
      <c r="AF118" s="124" t="n">
        <v>35295427.45</v>
      </c>
    </row>
    <row r="119" s="36" customFormat="true" ht="12" hidden="false" customHeight="false" outlineLevel="0" collapsed="false">
      <c r="A119" s="33" t="s">
        <v>121</v>
      </c>
      <c r="B119" s="35" t="n">
        <v>9876904.43123558</v>
      </c>
      <c r="C119" s="35" t="n">
        <v>16481971.9890176</v>
      </c>
      <c r="D119" s="147"/>
      <c r="E119" s="147"/>
      <c r="F119" s="35" t="n">
        <v>2868468.14</v>
      </c>
      <c r="G119" s="35" t="n">
        <v>7244029.64</v>
      </c>
      <c r="H119" s="35" t="n">
        <v>9254118.85</v>
      </c>
      <c r="I119" s="35" t="n">
        <v>24003696.83</v>
      </c>
      <c r="J119" s="35"/>
      <c r="K119" s="35"/>
      <c r="L119" s="35" t="n">
        <v>3100379.94</v>
      </c>
      <c r="M119" s="35" t="n">
        <v>13869988.1</v>
      </c>
      <c r="N119" s="35" t="n">
        <v>22486124.41</v>
      </c>
      <c r="O119" s="35"/>
      <c r="P119" s="35"/>
      <c r="Q119" s="35" t="n">
        <v>3464290.7</v>
      </c>
      <c r="R119" s="35" t="n">
        <v>12637576.05</v>
      </c>
      <c r="S119" s="35" t="n">
        <v>15922103.13</v>
      </c>
      <c r="T119" s="35" t="n">
        <v>25948461.3</v>
      </c>
      <c r="U119" s="35"/>
      <c r="V119" s="124"/>
      <c r="W119" s="124" t="n">
        <v>4623852.23</v>
      </c>
      <c r="X119" s="124" t="n">
        <v>12418496.35</v>
      </c>
      <c r="Y119" s="124" t="n">
        <v>30007683.18</v>
      </c>
      <c r="Z119" s="124"/>
      <c r="AA119" s="124"/>
      <c r="AB119" s="124"/>
      <c r="AC119" s="124" t="n">
        <v>129.5</v>
      </c>
      <c r="AD119" s="124" t="n">
        <v>17220773.43</v>
      </c>
      <c r="AE119" s="124" t="n">
        <v>34404351.57</v>
      </c>
      <c r="AF119" s="124"/>
    </row>
    <row r="120" s="36" customFormat="true" ht="12" hidden="false" customHeight="false" outlineLevel="0" collapsed="false">
      <c r="A120" s="80" t="s">
        <v>65</v>
      </c>
      <c r="B120" s="141" t="n">
        <f aca="false">SUM(B66:B119)</f>
        <v>688920243.704999</v>
      </c>
      <c r="C120" s="141" t="n">
        <f aca="false">SUM(C66:C119)</f>
        <v>653519170.921265</v>
      </c>
      <c r="D120" s="141" t="n">
        <f aca="false">SUM(D66:D119)</f>
        <v>690126525.061856</v>
      </c>
      <c r="E120" s="141" t="n">
        <f aca="false">SUM(E66:E119)</f>
        <v>725978370.685883</v>
      </c>
      <c r="F120" s="141" t="n">
        <f aca="false">SUM(F66:F119)</f>
        <v>790171071.23</v>
      </c>
      <c r="G120" s="141" t="n">
        <f aca="false">SUM(G66:G119)</f>
        <v>917026015.22</v>
      </c>
      <c r="H120" s="141" t="n">
        <f aca="false">SUM(H66:H119)</f>
        <v>823965938.75</v>
      </c>
      <c r="I120" s="141" t="n">
        <f aca="false">SUM(I66:I119)</f>
        <v>893951145.4</v>
      </c>
      <c r="J120" s="141" t="n">
        <f aca="false">SUM(J66:J119)</f>
        <v>1021007439.48</v>
      </c>
      <c r="K120" s="141" t="n">
        <f aca="false">SUM(K66:K119)</f>
        <v>1030008866.45</v>
      </c>
      <c r="L120" s="141" t="n">
        <f aca="false">SUM(L66:L119)</f>
        <v>996106316.66</v>
      </c>
      <c r="M120" s="141" t="n">
        <f aca="false">SUM(M66:M119)</f>
        <v>1139839552.41</v>
      </c>
      <c r="N120" s="141" t="n">
        <f aca="false">SUM(N66:N119)</f>
        <v>1031801871.06</v>
      </c>
      <c r="O120" s="141" t="n">
        <f aca="false">SUM(O66:O119)</f>
        <v>1120649313.25</v>
      </c>
      <c r="P120" s="141" t="n">
        <f aca="false">SUM(P66:P119)</f>
        <v>1061869248.53</v>
      </c>
      <c r="Q120" s="141" t="n">
        <f aca="false">SUM(Q66:Q119)</f>
        <v>1142893230.55</v>
      </c>
      <c r="R120" s="141" t="n">
        <f aca="false">SUM(R66:R119)</f>
        <v>1237235680.18</v>
      </c>
      <c r="S120" s="141" t="n">
        <f aca="false">SUM(S66:S119)</f>
        <v>1309943916.44</v>
      </c>
      <c r="T120" s="141" t="n">
        <f aca="false">SUM(T66:T119)</f>
        <v>1374735611.38</v>
      </c>
      <c r="U120" s="141" t="n">
        <f aca="false">SUM(U66:U119)</f>
        <v>1306478863.53</v>
      </c>
      <c r="V120" s="125" t="n">
        <f aca="false">SUM(V66:V119)</f>
        <v>1250873538.99</v>
      </c>
      <c r="W120" s="125" t="n">
        <f aca="false">SUM(W66:W119)</f>
        <v>1333309408.95</v>
      </c>
      <c r="X120" s="125" t="n">
        <f aca="false">SUM(X66:X119)</f>
        <v>1331565386.51</v>
      </c>
      <c r="Y120" s="125" t="n">
        <f aca="false">SUM(Y66:Y119)</f>
        <v>1388446936.45</v>
      </c>
      <c r="Z120" s="125" t="n">
        <f aca="false">SUM(Z66:Z119)</f>
        <v>1380599273.1</v>
      </c>
      <c r="AA120" s="125" t="n">
        <f aca="false">SUM(AA66:AA119)</f>
        <v>1336891139.92</v>
      </c>
      <c r="AB120" s="125" t="n">
        <f aca="false">SUM(AB66:AB119)</f>
        <v>1448657603.98</v>
      </c>
      <c r="AC120" s="125" t="n">
        <f aca="false">SUM(AC66:AC119)</f>
        <v>432778240.41</v>
      </c>
      <c r="AD120" s="125" t="n">
        <f aca="false">SUM(AD66:AD119)</f>
        <v>672659809.94</v>
      </c>
      <c r="AE120" s="125" t="n">
        <f aca="false">SUM(AE66:AE119)</f>
        <v>1094793736.32</v>
      </c>
      <c r="AF120" s="125" t="n">
        <f aca="false">SUM(AF66:AF119)</f>
        <v>1333851058.88</v>
      </c>
      <c r="AG120" s="39"/>
      <c r="AH120" s="39"/>
      <c r="AI120" s="39"/>
      <c r="AJ120" s="39"/>
      <c r="AK120" s="39"/>
      <c r="AL120" s="39"/>
      <c r="AM120" s="39"/>
    </row>
    <row r="121" s="36" customFormat="true" ht="12" hidden="false" customHeight="false" outlineLevel="0" collapsed="false">
      <c r="A121" s="145"/>
      <c r="B121" s="148"/>
      <c r="C121" s="148"/>
      <c r="D121" s="148"/>
      <c r="E121" s="148"/>
      <c r="F121" s="148"/>
      <c r="G121" s="148"/>
      <c r="H121" s="148"/>
      <c r="I121" s="148"/>
      <c r="J121" s="148"/>
      <c r="K121" s="148"/>
      <c r="L121" s="148"/>
      <c r="M121" s="148"/>
      <c r="N121" s="148"/>
      <c r="O121" s="148"/>
      <c r="P121" s="148"/>
      <c r="Q121" s="148"/>
      <c r="R121" s="148"/>
      <c r="S121" s="148"/>
      <c r="T121" s="148"/>
      <c r="U121" s="148"/>
      <c r="V121" s="121"/>
      <c r="W121" s="121"/>
      <c r="X121" s="121"/>
      <c r="Y121" s="121"/>
      <c r="Z121" s="121"/>
      <c r="AA121" s="121"/>
      <c r="AB121" s="121"/>
      <c r="AC121" s="121"/>
      <c r="AD121" s="121"/>
      <c r="AE121" s="121"/>
      <c r="AF121" s="121"/>
      <c r="AG121" s="39"/>
      <c r="AH121" s="39"/>
      <c r="AI121" s="39"/>
      <c r="AJ121" s="39"/>
      <c r="AK121" s="39"/>
      <c r="AL121" s="39"/>
      <c r="AM121" s="39"/>
    </row>
    <row r="122" s="20" customFormat="true" ht="12" hidden="false" customHeight="false" outlineLevel="0" collapsed="false">
      <c r="A122" s="130"/>
      <c r="B122" s="130"/>
      <c r="M122" s="149"/>
      <c r="W122" s="46"/>
      <c r="X122" s="46"/>
      <c r="Y122" s="46"/>
      <c r="Z122" s="46"/>
      <c r="AA122" s="46"/>
      <c r="AB122" s="46"/>
      <c r="AC122" s="46"/>
      <c r="AD122" s="46"/>
      <c r="AE122" s="46"/>
      <c r="AF122" s="46"/>
    </row>
    <row r="123" customFormat="false" ht="12" hidden="false" customHeight="false" outlineLevel="0" collapsed="false">
      <c r="A123" s="80" t="s">
        <v>122</v>
      </c>
      <c r="B123" s="80"/>
      <c r="C123" s="80"/>
      <c r="D123" s="80" t="n">
        <v>1995</v>
      </c>
      <c r="E123" s="80" t="n">
        <v>1996</v>
      </c>
      <c r="F123" s="80" t="n">
        <v>1997</v>
      </c>
      <c r="G123" s="80" t="n">
        <v>1998</v>
      </c>
      <c r="H123" s="80" t="n">
        <v>1999</v>
      </c>
      <c r="I123" s="80" t="n">
        <v>2000</v>
      </c>
      <c r="J123" s="80" t="n">
        <v>2001</v>
      </c>
      <c r="K123" s="80" t="n">
        <v>2002</v>
      </c>
      <c r="L123" s="80" t="n">
        <v>2003</v>
      </c>
      <c r="M123" s="80" t="n">
        <v>2004</v>
      </c>
      <c r="N123" s="80" t="n">
        <v>2005</v>
      </c>
      <c r="O123" s="80" t="n">
        <v>2006</v>
      </c>
      <c r="P123" s="80" t="n">
        <v>2007</v>
      </c>
      <c r="Q123" s="80" t="n">
        <v>2008</v>
      </c>
      <c r="R123" s="80" t="n">
        <v>2009</v>
      </c>
      <c r="S123" s="80" t="n">
        <v>2010</v>
      </c>
      <c r="T123" s="80" t="n">
        <v>2011</v>
      </c>
      <c r="U123" s="80" t="n">
        <v>2012</v>
      </c>
      <c r="V123" s="80" t="n">
        <v>2013</v>
      </c>
      <c r="W123" s="137" t="n">
        <v>2014</v>
      </c>
      <c r="X123" s="137" t="n">
        <v>2015</v>
      </c>
      <c r="Y123" s="137" t="n">
        <v>2016</v>
      </c>
      <c r="Z123" s="137" t="n">
        <v>2017</v>
      </c>
      <c r="AA123" s="137" t="n">
        <v>2018</v>
      </c>
      <c r="AB123" s="137" t="n">
        <v>2019</v>
      </c>
      <c r="AC123" s="137" t="n">
        <v>2020</v>
      </c>
      <c r="AD123" s="137" t="n">
        <v>2021</v>
      </c>
      <c r="AE123" s="137" t="n">
        <v>2022</v>
      </c>
      <c r="AF123" s="137" t="n">
        <v>2023</v>
      </c>
      <c r="AG123" s="150"/>
      <c r="AH123" s="150"/>
      <c r="AI123" s="150"/>
      <c r="AJ123" s="150"/>
      <c r="AK123" s="150"/>
      <c r="AL123" s="150"/>
      <c r="AM123" s="150"/>
      <c r="AN123" s="150"/>
    </row>
    <row r="124" customFormat="false" ht="12" hidden="false" customHeight="false" outlineLevel="0" collapsed="false">
      <c r="A124" s="33" t="s">
        <v>68</v>
      </c>
      <c r="B124" s="33"/>
      <c r="C124" s="33"/>
      <c r="D124" s="41" t="n">
        <v>34716</v>
      </c>
      <c r="E124" s="41" t="n">
        <v>23088</v>
      </c>
      <c r="F124" s="41"/>
      <c r="G124" s="41"/>
      <c r="H124" s="41"/>
      <c r="I124" s="41"/>
      <c r="J124" s="41" t="n">
        <v>30717</v>
      </c>
      <c r="K124" s="41" t="n">
        <v>13569</v>
      </c>
      <c r="L124" s="41"/>
      <c r="M124" s="41"/>
      <c r="N124" s="41"/>
      <c r="O124" s="41" t="n">
        <v>45620</v>
      </c>
      <c r="P124" s="41" t="n">
        <v>34615</v>
      </c>
      <c r="Q124" s="41" t="n">
        <v>15760</v>
      </c>
      <c r="R124" s="41"/>
      <c r="S124" s="41"/>
      <c r="T124" s="41"/>
      <c r="U124" s="41" t="n">
        <v>54680</v>
      </c>
      <c r="V124" s="41" t="n">
        <v>16066</v>
      </c>
      <c r="W124" s="45"/>
      <c r="X124" s="45"/>
      <c r="Y124" s="45"/>
      <c r="Z124" s="45" t="n">
        <v>62145</v>
      </c>
      <c r="AA124" s="45" t="n">
        <v>43772</v>
      </c>
      <c r="AB124" s="45" t="n">
        <v>19661</v>
      </c>
      <c r="AC124" s="45"/>
      <c r="AD124" s="45"/>
      <c r="AE124" s="45"/>
      <c r="AF124" s="45" t="n">
        <v>60985</v>
      </c>
    </row>
    <row r="125" customFormat="false" ht="12" hidden="false" customHeight="false" outlineLevel="0" collapsed="false">
      <c r="A125" s="33" t="s">
        <v>69</v>
      </c>
      <c r="B125" s="33"/>
      <c r="C125" s="33"/>
      <c r="D125" s="41" t="n">
        <v>74268</v>
      </c>
      <c r="E125" s="41" t="n">
        <v>82430</v>
      </c>
      <c r="F125" s="41" t="n">
        <v>90246</v>
      </c>
      <c r="G125" s="41" t="n">
        <v>80302</v>
      </c>
      <c r="H125" s="41" t="n">
        <v>68217</v>
      </c>
      <c r="I125" s="41" t="n">
        <v>57292</v>
      </c>
      <c r="J125" s="41" t="n">
        <v>114831</v>
      </c>
      <c r="K125" s="41" t="n">
        <v>109270</v>
      </c>
      <c r="L125" s="41" t="n">
        <v>108218</v>
      </c>
      <c r="M125" s="41" t="n">
        <v>93235</v>
      </c>
      <c r="N125" s="41" t="n">
        <v>64014</v>
      </c>
      <c r="O125" s="41" t="n">
        <v>113109</v>
      </c>
      <c r="P125" s="41" t="n">
        <v>130363</v>
      </c>
      <c r="Q125" s="41" t="n">
        <v>134422</v>
      </c>
      <c r="R125" s="41" t="n">
        <v>110239</v>
      </c>
      <c r="S125" s="41" t="n">
        <v>88946</v>
      </c>
      <c r="T125" s="41" t="n">
        <v>72904</v>
      </c>
      <c r="U125" s="41" t="n">
        <v>134949</v>
      </c>
      <c r="V125" s="41" t="n">
        <v>142063</v>
      </c>
      <c r="W125" s="45" t="n">
        <v>141028</v>
      </c>
      <c r="X125" s="45" t="n">
        <v>123567</v>
      </c>
      <c r="Y125" s="45" t="n">
        <v>104707</v>
      </c>
      <c r="Z125" s="45" t="n">
        <v>152269</v>
      </c>
      <c r="AA125" s="45" t="n">
        <v>165207</v>
      </c>
      <c r="AB125" s="45" t="n">
        <v>171793</v>
      </c>
      <c r="AC125" s="45" t="n">
        <v>167072</v>
      </c>
      <c r="AD125" s="45" t="n">
        <v>1</v>
      </c>
      <c r="AE125" s="45" t="n">
        <v>84521</v>
      </c>
      <c r="AF125" s="45" t="n">
        <v>150645</v>
      </c>
    </row>
    <row r="126" customFormat="false" ht="12" hidden="false" customHeight="false" outlineLevel="0" collapsed="false">
      <c r="A126" s="33" t="s">
        <v>70</v>
      </c>
      <c r="B126" s="33"/>
      <c r="C126" s="33"/>
      <c r="D126" s="41" t="n">
        <v>75357</v>
      </c>
      <c r="E126" s="41" t="n">
        <v>78660</v>
      </c>
      <c r="F126" s="41" t="n">
        <v>85950</v>
      </c>
      <c r="G126" s="41" t="n">
        <v>84268</v>
      </c>
      <c r="H126" s="41" t="n">
        <v>92744</v>
      </c>
      <c r="I126" s="41" t="n">
        <v>98446</v>
      </c>
      <c r="J126" s="41" t="n">
        <v>106172</v>
      </c>
      <c r="K126" s="41" t="n">
        <v>99975</v>
      </c>
      <c r="L126" s="41" t="n">
        <v>100856</v>
      </c>
      <c r="M126" s="41" t="n">
        <v>108295</v>
      </c>
      <c r="N126" s="41" t="n">
        <v>111325</v>
      </c>
      <c r="O126" s="41" t="n">
        <v>115862</v>
      </c>
      <c r="P126" s="41" t="n">
        <v>118375</v>
      </c>
      <c r="Q126" s="41" t="n">
        <v>121254</v>
      </c>
      <c r="R126" s="41" t="n">
        <v>123508</v>
      </c>
      <c r="S126" s="41" t="n">
        <v>122160</v>
      </c>
      <c r="T126" s="41" t="n">
        <v>132244</v>
      </c>
      <c r="U126" s="41" t="n">
        <v>136475</v>
      </c>
      <c r="V126" s="41" t="n">
        <v>132405</v>
      </c>
      <c r="W126" s="45" t="n">
        <v>137973</v>
      </c>
      <c r="X126" s="45" t="n">
        <v>140175</v>
      </c>
      <c r="Y126" s="45" t="n">
        <v>142233</v>
      </c>
      <c r="Z126" s="45" t="n">
        <v>152576</v>
      </c>
      <c r="AA126" s="45" t="n">
        <v>154220</v>
      </c>
      <c r="AB126" s="45" t="n">
        <v>159223</v>
      </c>
      <c r="AC126" s="45" t="n">
        <v>163604</v>
      </c>
      <c r="AD126" s="45" t="n">
        <v>9</v>
      </c>
      <c r="AE126" s="45" t="n">
        <v>152130</v>
      </c>
      <c r="AF126" s="45" t="n">
        <v>152037</v>
      </c>
    </row>
    <row r="127" customFormat="false" ht="12" hidden="false" customHeight="false" outlineLevel="0" collapsed="false">
      <c r="A127" s="33" t="s">
        <v>71</v>
      </c>
      <c r="B127" s="33"/>
      <c r="C127" s="33"/>
      <c r="D127" s="41" t="n">
        <v>75056</v>
      </c>
      <c r="E127" s="41" t="n">
        <v>78678</v>
      </c>
      <c r="F127" s="41" t="n">
        <v>85429</v>
      </c>
      <c r="G127" s="41" t="n">
        <v>84398</v>
      </c>
      <c r="H127" s="41" t="n">
        <v>92549</v>
      </c>
      <c r="I127" s="41" t="n">
        <v>100670</v>
      </c>
      <c r="J127" s="41" t="n">
        <v>106593</v>
      </c>
      <c r="K127" s="41" t="n">
        <v>103693</v>
      </c>
      <c r="L127" s="41" t="n">
        <v>102196</v>
      </c>
      <c r="M127" s="41" t="n">
        <v>109817</v>
      </c>
      <c r="N127" s="41" t="n">
        <v>111923</v>
      </c>
      <c r="O127" s="41" t="n">
        <v>117860</v>
      </c>
      <c r="P127" s="41" t="n">
        <v>118739</v>
      </c>
      <c r="Q127" s="41" t="n">
        <v>121027</v>
      </c>
      <c r="R127" s="41" t="n">
        <v>124212</v>
      </c>
      <c r="S127" s="41" t="n">
        <v>122277</v>
      </c>
      <c r="T127" s="41" t="n">
        <v>134385</v>
      </c>
      <c r="U127" s="41" t="n">
        <v>135340</v>
      </c>
      <c r="V127" s="41" t="n">
        <v>130988</v>
      </c>
      <c r="W127" s="45" t="n">
        <v>142352</v>
      </c>
      <c r="X127" s="45" t="n">
        <v>143353</v>
      </c>
      <c r="Y127" s="45" t="n">
        <v>145123</v>
      </c>
      <c r="Z127" s="45" t="n">
        <v>154414</v>
      </c>
      <c r="AA127" s="45" t="n">
        <v>158011</v>
      </c>
      <c r="AB127" s="45" t="n">
        <v>160942</v>
      </c>
      <c r="AC127" s="45" t="n">
        <v>165859</v>
      </c>
      <c r="AD127" s="45" t="n">
        <v>34</v>
      </c>
      <c r="AE127" s="45" t="n">
        <v>152719</v>
      </c>
      <c r="AF127" s="45" t="n">
        <v>149807</v>
      </c>
    </row>
    <row r="128" customFormat="false" ht="12" hidden="false" customHeight="false" outlineLevel="0" collapsed="false">
      <c r="A128" s="33" t="s">
        <v>72</v>
      </c>
      <c r="B128" s="33"/>
      <c r="C128" s="33"/>
      <c r="D128" s="41" t="n">
        <v>75232</v>
      </c>
      <c r="E128" s="41" t="n">
        <v>79376</v>
      </c>
      <c r="F128" s="41" t="n">
        <v>86027</v>
      </c>
      <c r="G128" s="41" t="n">
        <v>84877</v>
      </c>
      <c r="H128" s="41" t="n">
        <v>93871</v>
      </c>
      <c r="I128" s="41" t="n">
        <v>102394</v>
      </c>
      <c r="J128" s="41" t="n">
        <v>106369</v>
      </c>
      <c r="K128" s="41" t="n">
        <v>103704</v>
      </c>
      <c r="L128" s="41" t="n">
        <v>104765</v>
      </c>
      <c r="M128" s="41" t="n">
        <v>110416</v>
      </c>
      <c r="N128" s="41" t="n">
        <v>115089</v>
      </c>
      <c r="O128" s="41" t="n">
        <v>115700</v>
      </c>
      <c r="P128" s="41" t="n">
        <v>117710</v>
      </c>
      <c r="Q128" s="41" t="n">
        <v>123036</v>
      </c>
      <c r="R128" s="41" t="n">
        <v>127808</v>
      </c>
      <c r="S128" s="41" t="n">
        <v>125608</v>
      </c>
      <c r="T128" s="41" t="n">
        <v>134536</v>
      </c>
      <c r="U128" s="41" t="n">
        <v>132818</v>
      </c>
      <c r="V128" s="41" t="n">
        <v>131946</v>
      </c>
      <c r="W128" s="45" t="n">
        <v>141702</v>
      </c>
      <c r="X128" s="45" t="n">
        <v>147662</v>
      </c>
      <c r="Y128" s="45" t="n">
        <v>146745</v>
      </c>
      <c r="Z128" s="45" t="n">
        <v>154217</v>
      </c>
      <c r="AA128" s="45" t="n">
        <v>160386</v>
      </c>
      <c r="AB128" s="45" t="n">
        <v>159675</v>
      </c>
      <c r="AC128" s="45" t="n">
        <v>165342</v>
      </c>
      <c r="AD128" s="45" t="n">
        <v>33</v>
      </c>
      <c r="AE128" s="45" t="n">
        <v>154620</v>
      </c>
      <c r="AF128" s="45" t="n">
        <v>150988</v>
      </c>
    </row>
    <row r="129" customFormat="false" ht="12" hidden="false" customHeight="false" outlineLevel="0" collapsed="false">
      <c r="A129" s="33" t="s">
        <v>73</v>
      </c>
      <c r="B129" s="33"/>
      <c r="C129" s="33"/>
      <c r="D129" s="41" t="n">
        <v>74895</v>
      </c>
      <c r="E129" s="41" t="n">
        <v>79521</v>
      </c>
      <c r="F129" s="41" t="n">
        <v>86414</v>
      </c>
      <c r="G129" s="41" t="n">
        <v>84759</v>
      </c>
      <c r="H129" s="41" t="n">
        <v>95539</v>
      </c>
      <c r="I129" s="41" t="n">
        <v>100645</v>
      </c>
      <c r="J129" s="41" t="n">
        <v>108023</v>
      </c>
      <c r="K129" s="41" t="n">
        <v>107341</v>
      </c>
      <c r="L129" s="41" t="n">
        <v>107340</v>
      </c>
      <c r="M129" s="41" t="n">
        <v>112433</v>
      </c>
      <c r="N129" s="41" t="n">
        <v>111864</v>
      </c>
      <c r="O129" s="41" t="n">
        <v>124600</v>
      </c>
      <c r="P129" s="41" t="n">
        <v>118643</v>
      </c>
      <c r="Q129" s="41" t="n">
        <v>122864</v>
      </c>
      <c r="R129" s="41" t="n">
        <v>126860</v>
      </c>
      <c r="S129" s="41" t="n">
        <v>126972</v>
      </c>
      <c r="T129" s="41" t="n">
        <v>132205</v>
      </c>
      <c r="U129" s="41" t="n">
        <v>131954</v>
      </c>
      <c r="V129" s="41" t="n">
        <v>132946</v>
      </c>
      <c r="W129" s="45" t="n">
        <v>143873</v>
      </c>
      <c r="X129" s="45" t="n">
        <v>146340</v>
      </c>
      <c r="Y129" s="45" t="n">
        <v>148700</v>
      </c>
      <c r="Z129" s="45" t="n">
        <v>159740</v>
      </c>
      <c r="AA129" s="45" t="n">
        <v>161427</v>
      </c>
      <c r="AB129" s="45" t="n">
        <v>162751</v>
      </c>
      <c r="AC129" s="45" t="n">
        <v>167200</v>
      </c>
      <c r="AD129" s="45" t="n">
        <v>23</v>
      </c>
      <c r="AE129" s="45" t="n">
        <v>157324</v>
      </c>
      <c r="AF129" s="45" t="n">
        <v>157186</v>
      </c>
    </row>
    <row r="130" customFormat="false" ht="12" hidden="false" customHeight="false" outlineLevel="0" collapsed="false">
      <c r="A130" s="33" t="s">
        <v>74</v>
      </c>
      <c r="B130" s="33"/>
      <c r="C130" s="33"/>
      <c r="D130" s="41" t="n">
        <v>76567</v>
      </c>
      <c r="E130" s="41" t="n">
        <v>78692</v>
      </c>
      <c r="F130" s="41" t="n">
        <v>90054</v>
      </c>
      <c r="G130" s="41" t="n">
        <v>90016</v>
      </c>
      <c r="H130" s="41" t="n">
        <v>100475</v>
      </c>
      <c r="I130" s="41" t="n">
        <v>104338</v>
      </c>
      <c r="J130" s="41" t="n">
        <v>112717</v>
      </c>
      <c r="K130" s="41" t="n">
        <v>114812</v>
      </c>
      <c r="L130" s="41" t="n">
        <v>115524</v>
      </c>
      <c r="M130" s="41" t="n">
        <v>117970</v>
      </c>
      <c r="N130" s="41" t="n">
        <v>118678</v>
      </c>
      <c r="O130" s="41" t="n">
        <v>131482</v>
      </c>
      <c r="P130" s="41" t="n">
        <v>122795</v>
      </c>
      <c r="Q130" s="41" t="n">
        <v>127541</v>
      </c>
      <c r="R130" s="41" t="n">
        <v>128036</v>
      </c>
      <c r="S130" s="41" t="n">
        <v>131498</v>
      </c>
      <c r="T130" s="41" t="n">
        <v>134392</v>
      </c>
      <c r="U130" s="41" t="n">
        <v>136475</v>
      </c>
      <c r="V130" s="41" t="n">
        <v>134758</v>
      </c>
      <c r="W130" s="45" t="n">
        <v>145066</v>
      </c>
      <c r="X130" s="45" t="n">
        <v>152768</v>
      </c>
      <c r="Y130" s="45" t="n">
        <v>155852</v>
      </c>
      <c r="Z130" s="45" t="n">
        <v>163058</v>
      </c>
      <c r="AA130" s="45" t="n">
        <v>165748</v>
      </c>
      <c r="AB130" s="45" t="n">
        <v>169103</v>
      </c>
      <c r="AC130" s="45" t="n">
        <v>174084</v>
      </c>
      <c r="AD130" s="45" t="n">
        <v>23</v>
      </c>
      <c r="AE130" s="45" t="n">
        <v>165191</v>
      </c>
      <c r="AF130" s="45" t="n">
        <v>168010</v>
      </c>
    </row>
    <row r="131" customFormat="false" ht="12" hidden="false" customHeight="false" outlineLevel="0" collapsed="false">
      <c r="A131" s="33" t="s">
        <v>75</v>
      </c>
      <c r="B131" s="33"/>
      <c r="C131" s="33"/>
      <c r="D131" s="41" t="n">
        <v>80458</v>
      </c>
      <c r="E131" s="41" t="n">
        <v>81131</v>
      </c>
      <c r="F131" s="41" t="n">
        <v>94817</v>
      </c>
      <c r="G131" s="41" t="n">
        <v>94401</v>
      </c>
      <c r="H131" s="41" t="n">
        <v>105786</v>
      </c>
      <c r="I131" s="41" t="n">
        <v>107827</v>
      </c>
      <c r="J131" s="41" t="n">
        <v>114955</v>
      </c>
      <c r="K131" s="41" t="n">
        <v>116343</v>
      </c>
      <c r="L131" s="41" t="n">
        <v>118095</v>
      </c>
      <c r="M131" s="41" t="n">
        <v>123992</v>
      </c>
      <c r="N131" s="41" t="n">
        <v>127973</v>
      </c>
      <c r="O131" s="41" t="n">
        <v>133568</v>
      </c>
      <c r="P131" s="41" t="n">
        <v>128614</v>
      </c>
      <c r="Q131" s="41" t="n">
        <v>134274</v>
      </c>
      <c r="R131" s="41" t="n">
        <v>134690</v>
      </c>
      <c r="S131" s="41" t="n">
        <v>138331</v>
      </c>
      <c r="T131" s="41" t="n">
        <v>135234</v>
      </c>
      <c r="U131" s="41" t="n">
        <v>146980</v>
      </c>
      <c r="V131" s="41" t="n">
        <v>136449</v>
      </c>
      <c r="W131" s="45" t="n">
        <v>149247</v>
      </c>
      <c r="X131" s="45" t="n">
        <v>157894</v>
      </c>
      <c r="Y131" s="45" t="n">
        <v>165912</v>
      </c>
      <c r="Z131" s="45" t="n">
        <v>169435</v>
      </c>
      <c r="AA131" s="45" t="n">
        <v>170186</v>
      </c>
      <c r="AB131" s="45" t="n">
        <v>177410</v>
      </c>
      <c r="AC131" s="45" t="n">
        <v>181068</v>
      </c>
      <c r="AD131" s="45" t="n">
        <v>16</v>
      </c>
      <c r="AE131" s="45" t="n">
        <v>174258</v>
      </c>
      <c r="AF131" s="45" t="n">
        <v>175470</v>
      </c>
    </row>
    <row r="132" customFormat="false" ht="12" hidden="false" customHeight="false" outlineLevel="0" collapsed="false">
      <c r="A132" s="33" t="s">
        <v>76</v>
      </c>
      <c r="B132" s="33"/>
      <c r="C132" s="33"/>
      <c r="D132" s="41" t="n">
        <v>80930</v>
      </c>
      <c r="E132" s="41" t="n">
        <v>84894</v>
      </c>
      <c r="F132" s="41" t="n">
        <v>95457</v>
      </c>
      <c r="G132" s="41" t="n">
        <v>94261</v>
      </c>
      <c r="H132" s="41" t="n">
        <v>107699</v>
      </c>
      <c r="I132" s="41" t="n">
        <v>110152</v>
      </c>
      <c r="J132" s="41" t="n">
        <v>114660</v>
      </c>
      <c r="K132" s="41" t="n">
        <v>112638</v>
      </c>
      <c r="L132" s="41" t="n">
        <v>123712</v>
      </c>
      <c r="M132" s="41" t="n">
        <v>126707</v>
      </c>
      <c r="N132" s="41" t="n">
        <v>129994</v>
      </c>
      <c r="O132" s="41" t="n">
        <v>131309</v>
      </c>
      <c r="P132" s="41" t="n">
        <v>131415</v>
      </c>
      <c r="Q132" s="41" t="n">
        <v>136133</v>
      </c>
      <c r="R132" s="41" t="n">
        <v>137896</v>
      </c>
      <c r="S132" s="41" t="n">
        <v>141772</v>
      </c>
      <c r="T132" s="41" t="n">
        <v>142489</v>
      </c>
      <c r="U132" s="41" t="n">
        <v>145317</v>
      </c>
      <c r="V132" s="41" t="n">
        <v>146144</v>
      </c>
      <c r="W132" s="45" t="n">
        <v>155467</v>
      </c>
      <c r="X132" s="45" t="n">
        <v>159448</v>
      </c>
      <c r="Y132" s="45" t="n">
        <v>168963</v>
      </c>
      <c r="Z132" s="45" t="n">
        <v>164908</v>
      </c>
      <c r="AA132" s="45" t="n">
        <v>172130</v>
      </c>
      <c r="AB132" s="45" t="n">
        <v>178211</v>
      </c>
      <c r="AC132" s="45" t="n">
        <v>185424</v>
      </c>
      <c r="AD132" s="45" t="n">
        <v>12</v>
      </c>
      <c r="AE132" s="45" t="n">
        <v>178806</v>
      </c>
      <c r="AF132" s="45" t="n">
        <v>170489</v>
      </c>
    </row>
    <row r="133" customFormat="false" ht="12" hidden="false" customHeight="false" outlineLevel="0" collapsed="false">
      <c r="A133" s="33" t="s">
        <v>77</v>
      </c>
      <c r="B133" s="33"/>
      <c r="C133" s="33"/>
      <c r="D133" s="41" t="n">
        <v>79928</v>
      </c>
      <c r="E133" s="41" t="n">
        <v>86123</v>
      </c>
      <c r="F133" s="41" t="n">
        <v>90431</v>
      </c>
      <c r="G133" s="41" t="n">
        <v>90837</v>
      </c>
      <c r="H133" s="41" t="n">
        <v>101755</v>
      </c>
      <c r="I133" s="41" t="n">
        <v>110974</v>
      </c>
      <c r="J133" s="41" t="n">
        <v>110412</v>
      </c>
      <c r="K133" s="41" t="n">
        <v>105147</v>
      </c>
      <c r="L133" s="41" t="n">
        <v>121091</v>
      </c>
      <c r="M133" s="41" t="n">
        <v>123000</v>
      </c>
      <c r="N133" s="41" t="n">
        <v>125007</v>
      </c>
      <c r="O133" s="41" t="n">
        <v>124017</v>
      </c>
      <c r="P133" s="41" t="n">
        <v>128105</v>
      </c>
      <c r="Q133" s="41" t="n">
        <v>131877</v>
      </c>
      <c r="R133" s="41" t="n">
        <v>135360</v>
      </c>
      <c r="S133" s="41" t="n">
        <v>135801</v>
      </c>
      <c r="T133" s="41" t="n">
        <v>148738</v>
      </c>
      <c r="U133" s="41" t="n">
        <v>142855</v>
      </c>
      <c r="V133" s="41" t="n">
        <v>151220</v>
      </c>
      <c r="W133" s="45" t="n">
        <v>159791</v>
      </c>
      <c r="X133" s="45" t="n">
        <v>158231</v>
      </c>
      <c r="Y133" s="45" t="n">
        <v>159048</v>
      </c>
      <c r="Z133" s="45" t="n">
        <v>155212</v>
      </c>
      <c r="AA133" s="45" t="n">
        <v>172534</v>
      </c>
      <c r="AB133" s="45" t="n">
        <v>172415</v>
      </c>
      <c r="AC133" s="45" t="n">
        <v>181472</v>
      </c>
      <c r="AD133" s="45" t="n">
        <v>23</v>
      </c>
      <c r="AE133" s="45" t="n">
        <v>175223</v>
      </c>
      <c r="AF133" s="45" t="n">
        <v>162603</v>
      </c>
    </row>
    <row r="134" customFormat="false" ht="12" hidden="false" customHeight="false" outlineLevel="0" collapsed="false">
      <c r="A134" s="33" t="s">
        <v>78</v>
      </c>
      <c r="B134" s="33"/>
      <c r="C134" s="33"/>
      <c r="D134" s="41" t="n">
        <v>75863</v>
      </c>
      <c r="E134" s="41" t="n">
        <v>82239</v>
      </c>
      <c r="F134" s="41" t="n">
        <v>85274</v>
      </c>
      <c r="G134" s="41" t="n">
        <v>87351</v>
      </c>
      <c r="H134" s="41" t="n">
        <v>97735</v>
      </c>
      <c r="I134" s="41" t="n">
        <v>100460</v>
      </c>
      <c r="J134" s="41" t="n">
        <v>107204</v>
      </c>
      <c r="K134" s="41" t="n">
        <v>105601</v>
      </c>
      <c r="L134" s="41" t="n">
        <v>113770</v>
      </c>
      <c r="M134" s="41" t="n">
        <v>118802</v>
      </c>
      <c r="N134" s="41" t="n">
        <v>118234</v>
      </c>
      <c r="O134" s="41" t="n">
        <v>120950</v>
      </c>
      <c r="P134" s="41" t="n">
        <v>123140</v>
      </c>
      <c r="Q134" s="41" t="n">
        <v>127615</v>
      </c>
      <c r="R134" s="41" t="n">
        <v>128679</v>
      </c>
      <c r="S134" s="41" t="n">
        <v>129036</v>
      </c>
      <c r="T134" s="41" t="n">
        <v>146404</v>
      </c>
      <c r="U134" s="41" t="n">
        <v>138974</v>
      </c>
      <c r="V134" s="41" t="n">
        <v>148907</v>
      </c>
      <c r="W134" s="45" t="n">
        <v>158435</v>
      </c>
      <c r="X134" s="45" t="n">
        <v>150654</v>
      </c>
      <c r="Y134" s="45" t="n">
        <v>154147</v>
      </c>
      <c r="Z134" s="45" t="n">
        <v>151949</v>
      </c>
      <c r="AA134" s="45" t="n">
        <v>167226</v>
      </c>
      <c r="AB134" s="45" t="n">
        <v>167024</v>
      </c>
      <c r="AC134" s="45" t="n">
        <v>173470</v>
      </c>
      <c r="AD134" s="45" t="n">
        <v>23</v>
      </c>
      <c r="AE134" s="45" t="n">
        <v>161943</v>
      </c>
      <c r="AF134" s="45" t="n">
        <v>162245</v>
      </c>
    </row>
    <row r="135" customFormat="false" ht="12" hidden="false" customHeight="false" outlineLevel="0" collapsed="false">
      <c r="A135" s="33" t="s">
        <v>79</v>
      </c>
      <c r="B135" s="33"/>
      <c r="C135" s="33"/>
      <c r="D135" s="41" t="n">
        <v>75004</v>
      </c>
      <c r="E135" s="41" t="n">
        <v>76926</v>
      </c>
      <c r="F135" s="41" t="n">
        <v>84830</v>
      </c>
      <c r="G135" s="41" t="n">
        <v>85895</v>
      </c>
      <c r="H135" s="41" t="n">
        <v>95139</v>
      </c>
      <c r="I135" s="41" t="n">
        <v>97334</v>
      </c>
      <c r="J135" s="41" t="n">
        <v>105765</v>
      </c>
      <c r="K135" s="41" t="n">
        <v>108993</v>
      </c>
      <c r="L135" s="41" t="n">
        <v>112640</v>
      </c>
      <c r="M135" s="41" t="n">
        <v>118591</v>
      </c>
      <c r="N135" s="41" t="n">
        <v>116680</v>
      </c>
      <c r="O135" s="41" t="n">
        <v>124857</v>
      </c>
      <c r="P135" s="41" t="n">
        <v>122592</v>
      </c>
      <c r="Q135" s="41" t="n">
        <v>128237</v>
      </c>
      <c r="R135" s="41" t="n">
        <v>124884</v>
      </c>
      <c r="S135" s="41" t="n">
        <v>129007</v>
      </c>
      <c r="T135" s="41" t="n">
        <v>140214</v>
      </c>
      <c r="U135" s="41" t="n">
        <v>137499</v>
      </c>
      <c r="V135" s="41" t="n">
        <v>142139</v>
      </c>
      <c r="W135" s="45" t="n">
        <v>153519</v>
      </c>
      <c r="X135" s="45" t="n">
        <v>145982</v>
      </c>
      <c r="Y135" s="45" t="n">
        <v>150043</v>
      </c>
      <c r="Z135" s="45" t="n">
        <v>155265</v>
      </c>
      <c r="AA135" s="45" t="n">
        <v>162388</v>
      </c>
      <c r="AB135" s="45" t="n">
        <v>169595</v>
      </c>
      <c r="AC135" s="45" t="n">
        <v>130090</v>
      </c>
      <c r="AD135" s="45" t="n">
        <v>34</v>
      </c>
      <c r="AE135" s="45" t="n">
        <v>160225</v>
      </c>
      <c r="AF135" s="45" t="n">
        <v>167518</v>
      </c>
    </row>
    <row r="136" customFormat="false" ht="12" hidden="false" customHeight="false" outlineLevel="0" collapsed="false">
      <c r="A136" s="33" t="s">
        <v>80</v>
      </c>
      <c r="B136" s="33"/>
      <c r="C136" s="33"/>
      <c r="D136" s="41" t="n">
        <v>72783</v>
      </c>
      <c r="E136" s="41" t="n">
        <v>75176</v>
      </c>
      <c r="F136" s="41" t="n">
        <v>84155</v>
      </c>
      <c r="G136" s="41" t="n">
        <v>84235</v>
      </c>
      <c r="H136" s="41" t="n">
        <v>94105</v>
      </c>
      <c r="I136" s="41" t="n">
        <v>99514</v>
      </c>
      <c r="J136" s="41" t="n">
        <v>110189</v>
      </c>
      <c r="K136" s="41" t="n">
        <v>104235</v>
      </c>
      <c r="L136" s="41" t="n">
        <v>110540</v>
      </c>
      <c r="M136" s="41" t="n">
        <v>114582</v>
      </c>
      <c r="N136" s="41" t="n">
        <v>118818</v>
      </c>
      <c r="O136" s="41" t="n">
        <v>120617</v>
      </c>
      <c r="P136" s="41" t="n">
        <v>120039</v>
      </c>
      <c r="Q136" s="41" t="n">
        <v>128023</v>
      </c>
      <c r="R136" s="41" t="n">
        <v>129606</v>
      </c>
      <c r="S136" s="41" t="n">
        <v>132525</v>
      </c>
      <c r="T136" s="41" t="n">
        <v>138789</v>
      </c>
      <c r="U136" s="41" t="n">
        <v>132597</v>
      </c>
      <c r="V136" s="41" t="n">
        <v>136956</v>
      </c>
      <c r="W136" s="45" t="n">
        <v>147590</v>
      </c>
      <c r="X136" s="45" t="n">
        <v>147791</v>
      </c>
      <c r="Y136" s="45" t="n">
        <v>152755</v>
      </c>
      <c r="Z136" s="45" t="n">
        <v>151348</v>
      </c>
      <c r="AA136" s="45" t="n">
        <v>158604</v>
      </c>
      <c r="AB136" s="45" t="n">
        <v>165895</v>
      </c>
      <c r="AC136" s="45" t="n">
        <v>23</v>
      </c>
      <c r="AD136" s="45" t="n">
        <v>27</v>
      </c>
      <c r="AE136" s="45" t="n">
        <v>164207</v>
      </c>
      <c r="AF136" s="45" t="n">
        <v>160681</v>
      </c>
    </row>
    <row r="137" customFormat="false" ht="12" hidden="false" customHeight="false" outlineLevel="0" collapsed="false">
      <c r="A137" s="33" t="s">
        <v>81</v>
      </c>
      <c r="B137" s="33"/>
      <c r="C137" s="33"/>
      <c r="D137" s="41" t="n">
        <v>73725</v>
      </c>
      <c r="E137" s="41" t="n">
        <v>77557</v>
      </c>
      <c r="F137" s="41" t="n">
        <v>87854</v>
      </c>
      <c r="G137" s="41" t="n">
        <v>84418</v>
      </c>
      <c r="H137" s="41" t="n">
        <v>94643</v>
      </c>
      <c r="I137" s="41" t="n">
        <v>94946</v>
      </c>
      <c r="J137" s="41" t="n">
        <v>108318</v>
      </c>
      <c r="K137" s="41" t="n">
        <v>112204</v>
      </c>
      <c r="L137" s="41" t="n">
        <v>111900</v>
      </c>
      <c r="M137" s="41" t="n">
        <v>114971</v>
      </c>
      <c r="N137" s="41" t="n">
        <v>117400</v>
      </c>
      <c r="O137" s="41" t="n">
        <v>122375</v>
      </c>
      <c r="P137" s="41" t="n">
        <v>125625</v>
      </c>
      <c r="Q137" s="41" t="n">
        <v>125574</v>
      </c>
      <c r="R137" s="41" t="n">
        <v>125133</v>
      </c>
      <c r="S137" s="41" t="n">
        <v>131470</v>
      </c>
      <c r="T137" s="41" t="n">
        <v>134716</v>
      </c>
      <c r="U137" s="41" t="n">
        <v>135982</v>
      </c>
      <c r="V137" s="41" t="n">
        <v>140475</v>
      </c>
      <c r="W137" s="45" t="n">
        <v>144901</v>
      </c>
      <c r="X137" s="45" t="n">
        <v>146292</v>
      </c>
      <c r="Y137" s="45" t="n">
        <v>150227</v>
      </c>
      <c r="Z137" s="45" t="n">
        <v>156534</v>
      </c>
      <c r="AA137" s="45" t="n">
        <v>163342</v>
      </c>
      <c r="AB137" s="45" t="n">
        <v>164549</v>
      </c>
      <c r="AC137" s="45" t="n">
        <v>0</v>
      </c>
      <c r="AD137" s="45" t="n">
        <v>15</v>
      </c>
      <c r="AE137" s="45" t="n">
        <v>160555</v>
      </c>
      <c r="AF137" s="45" t="n">
        <v>161170</v>
      </c>
    </row>
    <row r="138" customFormat="false" ht="12" hidden="false" customHeight="false" outlineLevel="0" collapsed="false">
      <c r="A138" s="33" t="s">
        <v>82</v>
      </c>
      <c r="B138" s="33"/>
      <c r="C138" s="33"/>
      <c r="D138" s="41" t="n">
        <v>75870</v>
      </c>
      <c r="E138" s="41" t="n">
        <v>81632</v>
      </c>
      <c r="F138" s="41" t="n">
        <v>87510</v>
      </c>
      <c r="G138" s="41" t="n">
        <v>89316</v>
      </c>
      <c r="H138" s="41" t="n">
        <v>100153</v>
      </c>
      <c r="I138" s="41" t="n">
        <v>101013</v>
      </c>
      <c r="J138" s="41" t="n">
        <v>116485</v>
      </c>
      <c r="K138" s="41" t="n">
        <v>116842</v>
      </c>
      <c r="L138" s="41" t="n">
        <v>114605</v>
      </c>
      <c r="M138" s="41" t="n">
        <v>117905</v>
      </c>
      <c r="N138" s="41" t="n">
        <v>116122</v>
      </c>
      <c r="O138" s="41" t="n">
        <v>127281</v>
      </c>
      <c r="P138" s="41" t="n">
        <v>132970</v>
      </c>
      <c r="Q138" s="41" t="n">
        <v>129616</v>
      </c>
      <c r="R138" s="41" t="n">
        <v>131771</v>
      </c>
      <c r="S138" s="41" t="n">
        <v>139646</v>
      </c>
      <c r="T138" s="41" t="n">
        <v>135544</v>
      </c>
      <c r="U138" s="41" t="n">
        <v>138428</v>
      </c>
      <c r="V138" s="41" t="n">
        <v>140058</v>
      </c>
      <c r="W138" s="45" t="n">
        <v>143834</v>
      </c>
      <c r="X138" s="45" t="n">
        <v>149190</v>
      </c>
      <c r="Y138" s="45" t="n">
        <v>151754</v>
      </c>
      <c r="Z138" s="45" t="n">
        <v>164732</v>
      </c>
      <c r="AA138" s="45" t="n">
        <v>165214</v>
      </c>
      <c r="AB138" s="45" t="n">
        <v>168743</v>
      </c>
      <c r="AC138" s="45" t="n">
        <v>0</v>
      </c>
      <c r="AD138" s="45" t="n">
        <v>5</v>
      </c>
      <c r="AE138" s="45" t="n">
        <v>159954</v>
      </c>
      <c r="AF138" s="45" t="n">
        <v>168048</v>
      </c>
    </row>
    <row r="139" customFormat="false" ht="12" hidden="false" customHeight="false" outlineLevel="0" collapsed="false">
      <c r="A139" s="33" t="s">
        <v>83</v>
      </c>
      <c r="B139" s="33"/>
      <c r="C139" s="33"/>
      <c r="D139" s="41" t="n">
        <v>80936</v>
      </c>
      <c r="E139" s="41" t="n">
        <v>85431</v>
      </c>
      <c r="F139" s="41" t="n">
        <v>91836</v>
      </c>
      <c r="G139" s="41" t="n">
        <v>95491</v>
      </c>
      <c r="H139" s="41" t="n">
        <v>104912</v>
      </c>
      <c r="I139" s="41" t="n">
        <v>105344</v>
      </c>
      <c r="J139" s="41" t="n">
        <v>119050</v>
      </c>
      <c r="K139" s="41" t="n">
        <v>119508</v>
      </c>
      <c r="L139" s="41" t="n">
        <v>119846</v>
      </c>
      <c r="M139" s="41" t="n">
        <v>126182</v>
      </c>
      <c r="N139" s="41" t="n">
        <v>120355</v>
      </c>
      <c r="O139" s="41" t="n">
        <v>133225</v>
      </c>
      <c r="P139" s="41" t="n">
        <v>132943</v>
      </c>
      <c r="Q139" s="41" t="n">
        <v>135712</v>
      </c>
      <c r="R139" s="41" t="n">
        <v>139753</v>
      </c>
      <c r="S139" s="41" t="n">
        <v>144302</v>
      </c>
      <c r="T139" s="41" t="n">
        <v>138260</v>
      </c>
      <c r="U139" s="41" t="n">
        <v>143343</v>
      </c>
      <c r="V139" s="41" t="n">
        <v>141987</v>
      </c>
      <c r="W139" s="45" t="n">
        <v>143414</v>
      </c>
      <c r="X139" s="45" t="n">
        <v>150749</v>
      </c>
      <c r="Y139" s="45" t="n">
        <v>159578</v>
      </c>
      <c r="Z139" s="45" t="n">
        <v>170183</v>
      </c>
      <c r="AA139" s="45" t="n">
        <v>171082</v>
      </c>
      <c r="AB139" s="45" t="n">
        <v>176762</v>
      </c>
      <c r="AC139" s="45" t="n">
        <v>0</v>
      </c>
      <c r="AD139" s="45" t="n">
        <v>0</v>
      </c>
      <c r="AE139" s="45" t="n">
        <v>166209</v>
      </c>
      <c r="AF139" s="45" t="n">
        <v>173023</v>
      </c>
    </row>
    <row r="140" customFormat="false" ht="12" hidden="false" customHeight="false" outlineLevel="0" collapsed="false">
      <c r="A140" s="33" t="s">
        <v>84</v>
      </c>
      <c r="B140" s="33"/>
      <c r="C140" s="33"/>
      <c r="D140" s="41" t="n">
        <v>81723</v>
      </c>
      <c r="E140" s="41" t="n">
        <v>87557</v>
      </c>
      <c r="F140" s="41" t="n">
        <v>92397</v>
      </c>
      <c r="G140" s="41" t="n">
        <v>95616</v>
      </c>
      <c r="H140" s="41" t="n">
        <v>106846</v>
      </c>
      <c r="I140" s="41" t="n">
        <v>112090</v>
      </c>
      <c r="J140" s="41" t="n">
        <v>115884</v>
      </c>
      <c r="K140" s="41" t="n">
        <v>110563</v>
      </c>
      <c r="L140" s="41" t="n">
        <v>121496</v>
      </c>
      <c r="M140" s="41" t="n">
        <v>128041</v>
      </c>
      <c r="N140" s="41" t="n">
        <v>127549</v>
      </c>
      <c r="O140" s="41" t="n">
        <v>133530</v>
      </c>
      <c r="P140" s="41" t="n">
        <v>129739</v>
      </c>
      <c r="Q140" s="41" t="n">
        <v>138272</v>
      </c>
      <c r="R140" s="41" t="n">
        <v>140018</v>
      </c>
      <c r="S140" s="41" t="n">
        <v>145580</v>
      </c>
      <c r="T140" s="41" t="n">
        <v>144561</v>
      </c>
      <c r="U140" s="41" t="n">
        <v>143540</v>
      </c>
      <c r="V140" s="41" t="n">
        <v>147541</v>
      </c>
      <c r="W140" s="45" t="n">
        <v>150635</v>
      </c>
      <c r="X140" s="45" t="n">
        <v>157791</v>
      </c>
      <c r="Y140" s="45" t="n">
        <v>164359</v>
      </c>
      <c r="Z140" s="45" t="n">
        <v>165643</v>
      </c>
      <c r="AA140" s="45" t="n">
        <v>173648</v>
      </c>
      <c r="AB140" s="45" t="n">
        <v>182270</v>
      </c>
      <c r="AC140" s="45" t="n">
        <v>2</v>
      </c>
      <c r="AD140" s="45" t="n">
        <v>0</v>
      </c>
      <c r="AE140" s="45" t="n">
        <v>170994</v>
      </c>
      <c r="AF140" s="45" t="n">
        <v>178025</v>
      </c>
    </row>
    <row r="141" customFormat="false" ht="12" hidden="false" customHeight="false" outlineLevel="0" collapsed="false">
      <c r="A141" s="33" t="s">
        <v>85</v>
      </c>
      <c r="B141" s="33"/>
      <c r="C141" s="33"/>
      <c r="D141" s="41" t="n">
        <v>81094</v>
      </c>
      <c r="E141" s="41" t="n">
        <v>84325</v>
      </c>
      <c r="F141" s="41" t="n">
        <v>85214</v>
      </c>
      <c r="G141" s="41" t="n">
        <v>92192</v>
      </c>
      <c r="H141" s="41" t="n">
        <v>101907</v>
      </c>
      <c r="I141" s="41" t="n">
        <v>110610</v>
      </c>
      <c r="J141" s="41" t="n">
        <v>113174</v>
      </c>
      <c r="K141" s="41" t="n">
        <v>108875</v>
      </c>
      <c r="L141" s="41" t="n">
        <v>118282</v>
      </c>
      <c r="M141" s="41" t="n">
        <v>125706</v>
      </c>
      <c r="N141" s="41" t="n">
        <v>127573</v>
      </c>
      <c r="O141" s="41" t="n">
        <v>131044</v>
      </c>
      <c r="P141" s="41" t="n">
        <v>128588</v>
      </c>
      <c r="Q141" s="41" t="n">
        <v>133343</v>
      </c>
      <c r="R141" s="41" t="n">
        <v>137792</v>
      </c>
      <c r="S141" s="41" t="n">
        <v>141388</v>
      </c>
      <c r="T141" s="41" t="n">
        <v>147918</v>
      </c>
      <c r="U141" s="41" t="n">
        <v>142326</v>
      </c>
      <c r="V141" s="41" t="n">
        <v>146705</v>
      </c>
      <c r="W141" s="45" t="n">
        <v>157140</v>
      </c>
      <c r="X141" s="45" t="n">
        <v>156326</v>
      </c>
      <c r="Y141" s="45" t="n">
        <v>160738</v>
      </c>
      <c r="Z141" s="45" t="n">
        <v>158223</v>
      </c>
      <c r="AA141" s="45" t="n">
        <v>170485</v>
      </c>
      <c r="AB141" s="45" t="n">
        <v>166105</v>
      </c>
      <c r="AC141" s="45" t="n">
        <v>0</v>
      </c>
      <c r="AD141" s="45" t="n">
        <v>4</v>
      </c>
      <c r="AE141" s="45" t="n">
        <v>171798</v>
      </c>
      <c r="AF141" s="45" t="n">
        <v>174946</v>
      </c>
    </row>
    <row r="142" customFormat="false" ht="12" hidden="false" customHeight="false" outlineLevel="0" collapsed="false">
      <c r="A142" s="33" t="s">
        <v>86</v>
      </c>
      <c r="B142" s="33"/>
      <c r="C142" s="33"/>
      <c r="D142" s="41" t="n">
        <v>78458</v>
      </c>
      <c r="E142" s="41" t="n">
        <v>79399</v>
      </c>
      <c r="F142" s="41" t="n">
        <v>84650</v>
      </c>
      <c r="G142" s="41" t="n">
        <v>91714</v>
      </c>
      <c r="H142" s="41" t="n">
        <v>96578</v>
      </c>
      <c r="I142" s="41" t="n">
        <v>105255</v>
      </c>
      <c r="J142" s="41" t="n">
        <v>109287</v>
      </c>
      <c r="K142" s="41" t="n">
        <v>107883</v>
      </c>
      <c r="L142" s="41" t="n">
        <v>113181</v>
      </c>
      <c r="M142" s="41" t="n">
        <v>118617</v>
      </c>
      <c r="N142" s="41" t="n">
        <v>123362</v>
      </c>
      <c r="O142" s="41" t="n">
        <v>124272</v>
      </c>
      <c r="P142" s="41" t="n">
        <v>122408</v>
      </c>
      <c r="Q142" s="41" t="n">
        <v>129915</v>
      </c>
      <c r="R142" s="41" t="n">
        <v>135113</v>
      </c>
      <c r="S142" s="41" t="n">
        <v>133147</v>
      </c>
      <c r="T142" s="41" t="n">
        <v>143495</v>
      </c>
      <c r="U142" s="41" t="n">
        <v>142019</v>
      </c>
      <c r="V142" s="41" t="n">
        <v>145105</v>
      </c>
      <c r="W142" s="45" t="n">
        <v>154391</v>
      </c>
      <c r="X142" s="45" t="n">
        <v>156115</v>
      </c>
      <c r="Y142" s="45" t="n">
        <v>150780</v>
      </c>
      <c r="Z142" s="45" t="n">
        <v>156368</v>
      </c>
      <c r="AA142" s="45" t="n">
        <v>168513</v>
      </c>
      <c r="AB142" s="45" t="n">
        <v>158119</v>
      </c>
      <c r="AC142" s="45" t="n">
        <v>0</v>
      </c>
      <c r="AD142" s="45" t="n">
        <v>4</v>
      </c>
      <c r="AE142" s="45" t="n">
        <v>165444</v>
      </c>
      <c r="AF142" s="45" t="n">
        <v>165004</v>
      </c>
    </row>
    <row r="143" customFormat="false" ht="12" hidden="false" customHeight="false" outlineLevel="0" collapsed="false">
      <c r="A143" s="33" t="s">
        <v>87</v>
      </c>
      <c r="B143" s="33"/>
      <c r="C143" s="33"/>
      <c r="D143" s="41" t="n">
        <v>72853</v>
      </c>
      <c r="E143" s="41" t="n">
        <v>79311</v>
      </c>
      <c r="F143" s="41" t="n">
        <v>86567</v>
      </c>
      <c r="G143" s="41" t="n">
        <v>93422</v>
      </c>
      <c r="H143" s="41" t="n">
        <v>95624</v>
      </c>
      <c r="I143" s="41" t="n">
        <v>100976</v>
      </c>
      <c r="J143" s="41" t="n">
        <v>103512</v>
      </c>
      <c r="K143" s="41" t="n">
        <v>108947</v>
      </c>
      <c r="L143" s="41" t="n">
        <v>111364</v>
      </c>
      <c r="M143" s="41" t="n">
        <v>114841</v>
      </c>
      <c r="N143" s="41" t="n">
        <v>118230</v>
      </c>
      <c r="O143" s="41" t="n">
        <v>119983</v>
      </c>
      <c r="P143" s="41" t="n">
        <v>118339</v>
      </c>
      <c r="Q143" s="41" t="n">
        <v>129848</v>
      </c>
      <c r="R143" s="41" t="n">
        <v>131271</v>
      </c>
      <c r="S143" s="41" t="n">
        <v>130400</v>
      </c>
      <c r="T143" s="41" t="n">
        <v>135320</v>
      </c>
      <c r="U143" s="41" t="n">
        <v>136117</v>
      </c>
      <c r="V143" s="41" t="n">
        <v>142743</v>
      </c>
      <c r="W143" s="45" t="n">
        <v>150817</v>
      </c>
      <c r="X143" s="45" t="n">
        <v>153344</v>
      </c>
      <c r="Y143" s="45" t="n">
        <v>154176</v>
      </c>
      <c r="Z143" s="45" t="n">
        <v>155431</v>
      </c>
      <c r="AA143" s="45" t="n">
        <v>163074</v>
      </c>
      <c r="AB143" s="45" t="n">
        <v>155182</v>
      </c>
      <c r="AC143" s="45" t="n">
        <v>0</v>
      </c>
      <c r="AD143" s="45" t="n">
        <v>5</v>
      </c>
      <c r="AE143" s="45" t="n">
        <v>159304</v>
      </c>
      <c r="AF143" s="45" t="n">
        <v>158942</v>
      </c>
    </row>
    <row r="144" customFormat="false" ht="12" hidden="false" customHeight="false" outlineLevel="0" collapsed="false">
      <c r="A144" s="33" t="s">
        <v>88</v>
      </c>
      <c r="B144" s="33"/>
      <c r="C144" s="33"/>
      <c r="D144" s="41" t="n">
        <v>72299</v>
      </c>
      <c r="E144" s="41" t="n">
        <v>81281</v>
      </c>
      <c r="F144" s="41" t="n">
        <v>84005</v>
      </c>
      <c r="G144" s="41" t="n">
        <v>87665</v>
      </c>
      <c r="H144" s="41" t="n">
        <v>92957</v>
      </c>
      <c r="I144" s="41" t="n">
        <v>97397</v>
      </c>
      <c r="J144" s="41" t="n">
        <v>103072</v>
      </c>
      <c r="K144" s="41" t="n">
        <v>106422</v>
      </c>
      <c r="L144" s="41" t="n">
        <v>107285</v>
      </c>
      <c r="M144" s="41" t="n">
        <v>108826</v>
      </c>
      <c r="N144" s="41" t="n">
        <v>112170</v>
      </c>
      <c r="O144" s="41" t="n">
        <v>113789</v>
      </c>
      <c r="P144" s="41" t="n">
        <v>116346</v>
      </c>
      <c r="Q144" s="41" t="n">
        <v>124428</v>
      </c>
      <c r="R144" s="41" t="n">
        <v>123340</v>
      </c>
      <c r="S144" s="41" t="n">
        <v>130967</v>
      </c>
      <c r="T144" s="41" t="n">
        <v>130569</v>
      </c>
      <c r="U144" s="41" t="n">
        <v>136094</v>
      </c>
      <c r="V144" s="41" t="n">
        <v>136738</v>
      </c>
      <c r="W144" s="45" t="n">
        <v>143506</v>
      </c>
      <c r="X144" s="45" t="n">
        <v>148064</v>
      </c>
      <c r="Y144" s="45" t="n">
        <v>153233</v>
      </c>
      <c r="Z144" s="45" t="n">
        <v>151212</v>
      </c>
      <c r="AA144" s="45" t="n">
        <v>158357</v>
      </c>
      <c r="AB144" s="45" t="n">
        <v>155328</v>
      </c>
      <c r="AC144" s="45" t="n">
        <v>2</v>
      </c>
      <c r="AD144" s="45" t="n">
        <v>9</v>
      </c>
      <c r="AE144" s="45" t="n">
        <v>159486</v>
      </c>
      <c r="AF144" s="45" t="n">
        <v>158940</v>
      </c>
    </row>
    <row r="145" customFormat="false" ht="12" hidden="false" customHeight="false" outlineLevel="0" collapsed="false">
      <c r="A145" s="33" t="s">
        <v>89</v>
      </c>
      <c r="B145" s="33"/>
      <c r="C145" s="33"/>
      <c r="D145" s="41" t="n">
        <v>74943</v>
      </c>
      <c r="E145" s="41" t="n">
        <v>80210</v>
      </c>
      <c r="F145" s="41" t="n">
        <v>79767</v>
      </c>
      <c r="G145" s="41" t="n">
        <v>89220</v>
      </c>
      <c r="H145" s="41" t="n">
        <v>91386</v>
      </c>
      <c r="I145" s="41" t="n">
        <v>96282</v>
      </c>
      <c r="J145" s="41" t="n">
        <v>102903</v>
      </c>
      <c r="K145" s="41" t="n">
        <v>104427</v>
      </c>
      <c r="L145" s="41" t="n">
        <v>105701</v>
      </c>
      <c r="M145" s="41" t="n">
        <v>110658</v>
      </c>
      <c r="N145" s="41" t="n">
        <v>111494</v>
      </c>
      <c r="O145" s="41" t="n">
        <v>116954</v>
      </c>
      <c r="P145" s="41" t="n">
        <v>110409</v>
      </c>
      <c r="Q145" s="41" t="n">
        <v>120490</v>
      </c>
      <c r="R145" s="41" t="n">
        <v>125719</v>
      </c>
      <c r="S145" s="41" t="n">
        <v>129394</v>
      </c>
      <c r="T145" s="41" t="n">
        <v>128457</v>
      </c>
      <c r="U145" s="41" t="n">
        <v>134258</v>
      </c>
      <c r="V145" s="41" t="n">
        <v>135106</v>
      </c>
      <c r="W145" s="45" t="n">
        <v>141710</v>
      </c>
      <c r="X145" s="45" t="n">
        <v>145733</v>
      </c>
      <c r="Y145" s="45" t="n">
        <v>148471</v>
      </c>
      <c r="Z145" s="45" t="n">
        <v>150792</v>
      </c>
      <c r="AA145" s="45" t="n">
        <v>152882</v>
      </c>
      <c r="AB145" s="45" t="n">
        <v>156725</v>
      </c>
      <c r="AC145" s="45" t="n">
        <v>6</v>
      </c>
      <c r="AD145" s="45" t="n">
        <v>126319</v>
      </c>
      <c r="AE145" s="45" t="n">
        <v>159191</v>
      </c>
      <c r="AF145" s="45" t="n">
        <v>156642</v>
      </c>
    </row>
    <row r="146" customFormat="false" ht="12" hidden="false" customHeight="false" outlineLevel="0" collapsed="false">
      <c r="A146" s="33" t="s">
        <v>90</v>
      </c>
      <c r="B146" s="33"/>
      <c r="C146" s="33"/>
      <c r="D146" s="41" t="n">
        <v>72430</v>
      </c>
      <c r="E146" s="41" t="n">
        <v>77561</v>
      </c>
      <c r="F146" s="41" t="n">
        <v>79875</v>
      </c>
      <c r="G146" s="41" t="n">
        <v>88680</v>
      </c>
      <c r="H146" s="41" t="n">
        <v>87607</v>
      </c>
      <c r="I146" s="41" t="n">
        <v>97869</v>
      </c>
      <c r="J146" s="41" t="n">
        <v>101542</v>
      </c>
      <c r="K146" s="41" t="n">
        <v>102635</v>
      </c>
      <c r="L146" s="41" t="n">
        <v>107014</v>
      </c>
      <c r="M146" s="41" t="n">
        <v>109184</v>
      </c>
      <c r="N146" s="41" t="n">
        <v>109843</v>
      </c>
      <c r="O146" s="41" t="n">
        <v>114195</v>
      </c>
      <c r="P146" s="41" t="n">
        <v>109241</v>
      </c>
      <c r="Q146" s="41" t="n">
        <v>116829</v>
      </c>
      <c r="R146" s="41" t="n">
        <v>124653</v>
      </c>
      <c r="S146" s="41" t="n">
        <v>127431</v>
      </c>
      <c r="T146" s="41" t="n">
        <v>127736</v>
      </c>
      <c r="U146" s="41" t="n">
        <v>129747</v>
      </c>
      <c r="V146" s="41" t="n">
        <v>134962</v>
      </c>
      <c r="W146" s="45" t="n">
        <v>145866</v>
      </c>
      <c r="X146" s="45" t="n">
        <v>143098</v>
      </c>
      <c r="Y146" s="45" t="n">
        <v>144602</v>
      </c>
      <c r="Z146" s="45" t="n">
        <v>151191</v>
      </c>
      <c r="AA146" s="45" t="n">
        <v>155509</v>
      </c>
      <c r="AB146" s="45" t="n">
        <v>159860</v>
      </c>
      <c r="AC146" s="45" t="n">
        <v>16</v>
      </c>
      <c r="AD146" s="45" t="n">
        <v>124866</v>
      </c>
      <c r="AE146" s="45" t="n">
        <v>159461</v>
      </c>
      <c r="AF146" s="45" t="n">
        <v>153159</v>
      </c>
    </row>
    <row r="147" customFormat="false" ht="12" hidden="false" customHeight="false" outlineLevel="0" collapsed="false">
      <c r="A147" s="33" t="s">
        <v>91</v>
      </c>
      <c r="B147" s="33"/>
      <c r="C147" s="33"/>
      <c r="D147" s="41" t="n">
        <v>70932</v>
      </c>
      <c r="E147" s="41" t="n">
        <v>75195</v>
      </c>
      <c r="F147" s="41" t="n">
        <v>81195</v>
      </c>
      <c r="G147" s="41" t="n">
        <v>85688</v>
      </c>
      <c r="H147" s="41" t="n">
        <v>90077</v>
      </c>
      <c r="I147" s="41" t="n">
        <v>99449</v>
      </c>
      <c r="J147" s="41" t="n">
        <v>96297</v>
      </c>
      <c r="K147" s="41" t="n">
        <v>102717</v>
      </c>
      <c r="L147" s="41" t="n">
        <v>108371</v>
      </c>
      <c r="M147" s="41" t="n">
        <v>107213</v>
      </c>
      <c r="N147" s="41" t="n">
        <v>109623</v>
      </c>
      <c r="O147" s="41" t="n">
        <v>114351</v>
      </c>
      <c r="P147" s="41" t="n">
        <v>108663</v>
      </c>
      <c r="Q147" s="41" t="n">
        <v>117158</v>
      </c>
      <c r="R147" s="41" t="n">
        <v>121003</v>
      </c>
      <c r="S147" s="41" t="n">
        <v>125351</v>
      </c>
      <c r="T147" s="41" t="n">
        <v>129406</v>
      </c>
      <c r="U147" s="41" t="n">
        <v>132901</v>
      </c>
      <c r="V147" s="41" t="n">
        <v>135687</v>
      </c>
      <c r="W147" s="45" t="n">
        <v>143769</v>
      </c>
      <c r="X147" s="45" t="n">
        <v>143043</v>
      </c>
      <c r="Y147" s="45" t="n">
        <v>145970</v>
      </c>
      <c r="Z147" s="45" t="n">
        <v>147911</v>
      </c>
      <c r="AA147" s="45" t="n">
        <v>153940</v>
      </c>
      <c r="AB147" s="45" t="n">
        <v>157402</v>
      </c>
      <c r="AC147" s="45" t="n">
        <v>2</v>
      </c>
      <c r="AD147" s="45" t="n">
        <v>126802</v>
      </c>
      <c r="AE147" s="45" t="n">
        <v>158402</v>
      </c>
      <c r="AF147" s="45" t="n">
        <v>152797</v>
      </c>
    </row>
    <row r="148" customFormat="false" ht="12" hidden="false" customHeight="false" outlineLevel="0" collapsed="false">
      <c r="A148" s="33" t="s">
        <v>92</v>
      </c>
      <c r="B148" s="33"/>
      <c r="C148" s="33"/>
      <c r="D148" s="41" t="n">
        <v>70231</v>
      </c>
      <c r="E148" s="41" t="n">
        <v>72661</v>
      </c>
      <c r="F148" s="41" t="n">
        <v>79804</v>
      </c>
      <c r="G148" s="41" t="n">
        <v>84422</v>
      </c>
      <c r="H148" s="41" t="n">
        <v>89129</v>
      </c>
      <c r="I148" s="41" t="n">
        <v>99262</v>
      </c>
      <c r="J148" s="41" t="n">
        <v>93124</v>
      </c>
      <c r="K148" s="41" t="n">
        <v>102141</v>
      </c>
      <c r="L148" s="41" t="n">
        <v>106314</v>
      </c>
      <c r="M148" s="41" t="n">
        <v>106377</v>
      </c>
      <c r="N148" s="41" t="n">
        <v>110169</v>
      </c>
      <c r="O148" s="41" t="n">
        <v>116059</v>
      </c>
      <c r="P148" s="41" t="n">
        <v>114064</v>
      </c>
      <c r="Q148" s="41" t="n">
        <v>118077</v>
      </c>
      <c r="R148" s="41" t="n">
        <v>122692</v>
      </c>
      <c r="S148" s="41" t="n">
        <v>126059</v>
      </c>
      <c r="T148" s="41" t="n">
        <v>130319</v>
      </c>
      <c r="U148" s="41" t="n">
        <v>131952</v>
      </c>
      <c r="V148" s="41" t="n">
        <v>134309</v>
      </c>
      <c r="W148" s="45" t="n">
        <v>140574</v>
      </c>
      <c r="X148" s="45" t="n">
        <v>140212</v>
      </c>
      <c r="Y148" s="45" t="n">
        <v>146523</v>
      </c>
      <c r="Z148" s="45" t="n">
        <v>146324</v>
      </c>
      <c r="AA148" s="45" t="n">
        <v>152557</v>
      </c>
      <c r="AB148" s="45" t="n">
        <v>156999</v>
      </c>
      <c r="AC148" s="45" t="n">
        <v>2</v>
      </c>
      <c r="AD148" s="45" t="n">
        <v>151823</v>
      </c>
      <c r="AE148" s="45" t="n">
        <v>152569</v>
      </c>
      <c r="AF148" s="45" t="n">
        <v>150548</v>
      </c>
    </row>
    <row r="149" customFormat="false" ht="12" hidden="false" customHeight="false" outlineLevel="0" collapsed="false">
      <c r="A149" s="33" t="s">
        <v>93</v>
      </c>
      <c r="B149" s="33"/>
      <c r="C149" s="33"/>
      <c r="D149" s="41" t="n">
        <v>81767</v>
      </c>
      <c r="E149" s="41" t="n">
        <v>70099</v>
      </c>
      <c r="F149" s="41" t="n">
        <v>80905</v>
      </c>
      <c r="G149" s="41" t="n">
        <v>83166</v>
      </c>
      <c r="H149" s="41" t="n">
        <v>91693</v>
      </c>
      <c r="I149" s="41" t="n">
        <v>96113</v>
      </c>
      <c r="J149" s="41" t="n">
        <v>97614</v>
      </c>
      <c r="K149" s="41" t="n">
        <v>115809</v>
      </c>
      <c r="L149" s="41" t="n">
        <v>116782</v>
      </c>
      <c r="M149" s="41" t="n">
        <v>108575</v>
      </c>
      <c r="N149" s="41" t="n">
        <v>107109</v>
      </c>
      <c r="O149" s="41" t="n">
        <v>131830</v>
      </c>
      <c r="P149" s="41" t="n">
        <v>127493</v>
      </c>
      <c r="Q149" s="41" t="n">
        <v>116433</v>
      </c>
      <c r="R149" s="41" t="n">
        <v>124435</v>
      </c>
      <c r="S149" s="41" t="n">
        <v>125674</v>
      </c>
      <c r="T149" s="41" t="n">
        <v>128300</v>
      </c>
      <c r="U149" s="41" t="n">
        <v>139333</v>
      </c>
      <c r="V149" s="41" t="n">
        <v>134245</v>
      </c>
      <c r="W149" s="45" t="n">
        <v>139001</v>
      </c>
      <c r="X149" s="45" t="n">
        <v>141054</v>
      </c>
      <c r="Y149" s="45" t="n">
        <v>147773</v>
      </c>
      <c r="Z149" s="45" t="n">
        <v>157261</v>
      </c>
      <c r="AA149" s="45" t="n">
        <v>155005</v>
      </c>
      <c r="AB149" s="45" t="n">
        <v>159565</v>
      </c>
      <c r="AC149" s="45" t="n">
        <v>26648</v>
      </c>
      <c r="AD149" s="45" t="n">
        <v>154386</v>
      </c>
      <c r="AE149" s="45" t="n">
        <v>151278</v>
      </c>
      <c r="AF149" s="45" t="n">
        <v>152576</v>
      </c>
    </row>
    <row r="150" customFormat="false" ht="12" hidden="false" customHeight="false" outlineLevel="0" collapsed="false">
      <c r="A150" s="33" t="s">
        <v>94</v>
      </c>
      <c r="B150" s="33"/>
      <c r="C150" s="33"/>
      <c r="D150" s="41" t="n">
        <v>70091</v>
      </c>
      <c r="E150" s="41" t="n">
        <v>88128</v>
      </c>
      <c r="F150" s="41" t="n">
        <v>97570</v>
      </c>
      <c r="G150" s="41" t="n">
        <v>100709</v>
      </c>
      <c r="H150" s="41" t="n">
        <v>106942</v>
      </c>
      <c r="I150" s="41" t="n">
        <v>107774</v>
      </c>
      <c r="J150" s="41" t="n">
        <v>114020</v>
      </c>
      <c r="K150" s="41" t="n">
        <v>103595</v>
      </c>
      <c r="L150" s="41" t="n">
        <v>106195</v>
      </c>
      <c r="M150" s="41" t="n">
        <v>126249</v>
      </c>
      <c r="N150" s="41" t="n">
        <v>126278</v>
      </c>
      <c r="O150" s="41" t="n">
        <v>114295</v>
      </c>
      <c r="P150" s="41" t="n">
        <v>115381</v>
      </c>
      <c r="Q150" s="41" t="n">
        <v>129841</v>
      </c>
      <c r="R150" s="41" t="n">
        <v>130353</v>
      </c>
      <c r="S150" s="41" t="n">
        <v>136488</v>
      </c>
      <c r="T150" s="41" t="n">
        <v>135992</v>
      </c>
      <c r="U150" s="41" t="n">
        <v>138924</v>
      </c>
      <c r="V150" s="41" t="n">
        <v>142965</v>
      </c>
      <c r="W150" s="45" t="n">
        <v>147617</v>
      </c>
      <c r="X150" s="45" t="n">
        <v>151177</v>
      </c>
      <c r="Y150" s="45" t="n">
        <v>156388</v>
      </c>
      <c r="Z150" s="45" t="n">
        <v>152208</v>
      </c>
      <c r="AA150" s="45" t="n">
        <v>163267</v>
      </c>
      <c r="AB150" s="45" t="n">
        <v>170121</v>
      </c>
      <c r="AC150" s="45" t="n">
        <v>116027</v>
      </c>
      <c r="AD150" s="45" t="n">
        <v>160416</v>
      </c>
      <c r="AE150" s="45" t="n">
        <v>150651</v>
      </c>
      <c r="AF150" s="45" t="n">
        <v>157938</v>
      </c>
    </row>
    <row r="151" customFormat="false" ht="12" hidden="false" customHeight="false" outlineLevel="0" collapsed="false">
      <c r="A151" s="33" t="s">
        <v>95</v>
      </c>
      <c r="B151" s="33"/>
      <c r="C151" s="33"/>
      <c r="D151" s="41" t="n">
        <v>68168</v>
      </c>
      <c r="E151" s="41" t="n">
        <v>74206</v>
      </c>
      <c r="F151" s="41" t="n">
        <v>81720</v>
      </c>
      <c r="G151" s="41" t="n">
        <v>82632</v>
      </c>
      <c r="H151" s="41" t="n">
        <v>88879</v>
      </c>
      <c r="I151" s="41" t="n">
        <v>90183</v>
      </c>
      <c r="J151" s="41" t="n">
        <v>98536</v>
      </c>
      <c r="K151" s="41" t="n">
        <v>103864</v>
      </c>
      <c r="L151" s="41" t="n">
        <v>103935</v>
      </c>
      <c r="M151" s="41" t="n">
        <v>112918</v>
      </c>
      <c r="N151" s="41" t="n">
        <v>111634</v>
      </c>
      <c r="O151" s="41" t="n">
        <v>115383</v>
      </c>
      <c r="P151" s="41" t="n">
        <v>114454</v>
      </c>
      <c r="Q151" s="41" t="n">
        <v>119715</v>
      </c>
      <c r="R151" s="41" t="n">
        <v>133900</v>
      </c>
      <c r="S151" s="41" t="n">
        <v>138291</v>
      </c>
      <c r="T151" s="41" t="n">
        <v>134382</v>
      </c>
      <c r="U151" s="41" t="n">
        <v>136923</v>
      </c>
      <c r="V151" s="41" t="n">
        <v>140543</v>
      </c>
      <c r="W151" s="45" t="n">
        <v>146414</v>
      </c>
      <c r="X151" s="45" t="n">
        <v>147846</v>
      </c>
      <c r="Y151" s="45" t="n">
        <v>153023</v>
      </c>
      <c r="Z151" s="45" t="n">
        <v>156281</v>
      </c>
      <c r="AA151" s="45" t="n">
        <v>162831</v>
      </c>
      <c r="AB151" s="45" t="n">
        <v>167070</v>
      </c>
      <c r="AC151" s="45" t="n">
        <v>121837</v>
      </c>
      <c r="AD151" s="45" t="n">
        <v>177072</v>
      </c>
      <c r="AE151" s="45" t="n">
        <v>161207</v>
      </c>
      <c r="AF151" s="45" t="n">
        <v>160923</v>
      </c>
    </row>
    <row r="152" customFormat="false" ht="12" hidden="false" customHeight="false" outlineLevel="0" collapsed="false">
      <c r="A152" s="33" t="s">
        <v>96</v>
      </c>
      <c r="B152" s="33"/>
      <c r="C152" s="33"/>
      <c r="D152" s="41" t="n">
        <v>67322</v>
      </c>
      <c r="E152" s="41" t="n">
        <v>72618</v>
      </c>
      <c r="F152" s="41" t="n">
        <v>79597</v>
      </c>
      <c r="G152" s="41" t="n">
        <v>81530</v>
      </c>
      <c r="H152" s="41" t="n">
        <v>88653</v>
      </c>
      <c r="I152" s="41" t="n">
        <v>92620</v>
      </c>
      <c r="J152" s="41" t="n">
        <v>98013</v>
      </c>
      <c r="K152" s="41" t="n">
        <v>105047</v>
      </c>
      <c r="L152" s="41" t="n">
        <v>104171</v>
      </c>
      <c r="M152" s="41" t="n">
        <v>113767</v>
      </c>
      <c r="N152" s="41" t="n">
        <v>112197</v>
      </c>
      <c r="O152" s="41" t="n">
        <v>112517</v>
      </c>
      <c r="P152" s="41" t="n">
        <v>113351</v>
      </c>
      <c r="Q152" s="41" t="n">
        <v>123153</v>
      </c>
      <c r="R152" s="41" t="n">
        <v>128319</v>
      </c>
      <c r="S152" s="41" t="n">
        <v>131143</v>
      </c>
      <c r="T152" s="41" t="n">
        <v>134001</v>
      </c>
      <c r="U152" s="41" t="n">
        <v>137846</v>
      </c>
      <c r="V152" s="41" t="n">
        <v>141160</v>
      </c>
      <c r="W152" s="45" t="n">
        <v>148107</v>
      </c>
      <c r="X152" s="45" t="n">
        <v>151723</v>
      </c>
      <c r="Y152" s="45" t="n">
        <v>156424</v>
      </c>
      <c r="Z152" s="45" t="n">
        <v>155470</v>
      </c>
      <c r="AA152" s="45" t="n">
        <v>164706</v>
      </c>
      <c r="AB152" s="45" t="n">
        <v>167260</v>
      </c>
      <c r="AC152" s="45" t="n">
        <v>127197</v>
      </c>
      <c r="AD152" s="45" t="n">
        <v>166305</v>
      </c>
      <c r="AE152" s="45" t="n">
        <v>163354</v>
      </c>
      <c r="AF152" s="45" t="n">
        <v>156309</v>
      </c>
    </row>
    <row r="153" customFormat="false" ht="12" hidden="false" customHeight="false" outlineLevel="0" collapsed="false">
      <c r="A153" s="33" t="s">
        <v>97</v>
      </c>
      <c r="B153" s="33"/>
      <c r="C153" s="33"/>
      <c r="D153" s="41" t="n">
        <v>66424</v>
      </c>
      <c r="E153" s="41" t="n">
        <v>73006</v>
      </c>
      <c r="F153" s="41" t="n">
        <v>78628</v>
      </c>
      <c r="G153" s="41" t="n">
        <v>81480</v>
      </c>
      <c r="H153" s="41" t="n">
        <v>86485</v>
      </c>
      <c r="I153" s="41" t="n">
        <v>87127</v>
      </c>
      <c r="J153" s="41" t="n">
        <v>99440</v>
      </c>
      <c r="K153" s="41" t="n">
        <v>102016</v>
      </c>
      <c r="L153" s="41" t="n">
        <v>103757</v>
      </c>
      <c r="M153" s="41" t="n">
        <v>109574</v>
      </c>
      <c r="N153" s="41" t="n">
        <v>109933</v>
      </c>
      <c r="O153" s="41" t="n">
        <v>113201</v>
      </c>
      <c r="P153" s="41" t="n">
        <v>111138</v>
      </c>
      <c r="Q153" s="41" t="n">
        <v>123799</v>
      </c>
      <c r="R153" s="41" t="n">
        <v>123118</v>
      </c>
      <c r="S153" s="41" t="n">
        <v>131305</v>
      </c>
      <c r="T153" s="41" t="n">
        <v>132829</v>
      </c>
      <c r="U153" s="41" t="n">
        <v>138714</v>
      </c>
      <c r="V153" s="41" t="n">
        <v>139616</v>
      </c>
      <c r="W153" s="45" t="n">
        <v>142346</v>
      </c>
      <c r="X153" s="45" t="n">
        <v>150566</v>
      </c>
      <c r="Y153" s="45" t="n">
        <v>157831</v>
      </c>
      <c r="Z153" s="45" t="n">
        <v>157050</v>
      </c>
      <c r="AA153" s="45" t="n">
        <v>164249</v>
      </c>
      <c r="AB153" s="45" t="n">
        <v>164639</v>
      </c>
      <c r="AC153" s="45" t="n">
        <v>132456</v>
      </c>
      <c r="AD153" s="45" t="n">
        <v>161153</v>
      </c>
      <c r="AE153" s="45" t="n">
        <v>165020</v>
      </c>
      <c r="AF153" s="45" t="n">
        <v>150451</v>
      </c>
    </row>
    <row r="154" customFormat="false" ht="12" hidden="false" customHeight="false" outlineLevel="0" collapsed="false">
      <c r="A154" s="33" t="s">
        <v>98</v>
      </c>
      <c r="B154" s="33"/>
      <c r="C154" s="33"/>
      <c r="D154" s="41" t="n">
        <v>65993</v>
      </c>
      <c r="E154" s="41" t="n">
        <v>72410</v>
      </c>
      <c r="F154" s="41" t="n">
        <v>77027</v>
      </c>
      <c r="G154" s="41" t="n">
        <v>80584</v>
      </c>
      <c r="H154" s="41" t="n">
        <v>86424</v>
      </c>
      <c r="I154" s="41" t="n">
        <v>87763</v>
      </c>
      <c r="J154" s="41" t="n">
        <v>97927</v>
      </c>
      <c r="K154" s="41" t="n">
        <v>100121</v>
      </c>
      <c r="L154" s="41" t="n">
        <v>103621</v>
      </c>
      <c r="M154" s="41" t="n">
        <v>108536</v>
      </c>
      <c r="N154" s="41" t="n">
        <v>110577</v>
      </c>
      <c r="O154" s="41" t="n">
        <v>110750</v>
      </c>
      <c r="P154" s="41" t="n">
        <v>109650</v>
      </c>
      <c r="Q154" s="41" t="n">
        <v>120458</v>
      </c>
      <c r="R154" s="41" t="n">
        <v>123848</v>
      </c>
      <c r="S154" s="41" t="n">
        <v>127337</v>
      </c>
      <c r="T154" s="41" t="n">
        <v>131145</v>
      </c>
      <c r="U154" s="41" t="n">
        <v>129049</v>
      </c>
      <c r="V154" s="41" t="n">
        <v>136846</v>
      </c>
      <c r="W154" s="45" t="n">
        <v>140512</v>
      </c>
      <c r="X154" s="45" t="n">
        <v>149787</v>
      </c>
      <c r="Y154" s="45" t="n">
        <v>154351</v>
      </c>
      <c r="Z154" s="45" t="n">
        <v>153227</v>
      </c>
      <c r="AA154" s="45" t="n">
        <v>161766</v>
      </c>
      <c r="AB154" s="45" t="n">
        <v>162314</v>
      </c>
      <c r="AC154" s="45" t="n">
        <v>127976</v>
      </c>
      <c r="AD154" s="45" t="n">
        <v>158379</v>
      </c>
      <c r="AE154" s="45" t="n">
        <v>163035</v>
      </c>
      <c r="AF154" s="45" t="n">
        <v>149885</v>
      </c>
    </row>
    <row r="155" customFormat="false" ht="12" hidden="false" customHeight="false" outlineLevel="0" collapsed="false">
      <c r="A155" s="33" t="s">
        <v>99</v>
      </c>
      <c r="B155" s="33"/>
      <c r="C155" s="33"/>
      <c r="D155" s="41" t="n">
        <v>65650</v>
      </c>
      <c r="E155" s="41" t="n">
        <v>70704</v>
      </c>
      <c r="F155" s="41" t="n">
        <v>76724</v>
      </c>
      <c r="G155" s="41" t="n">
        <v>81537</v>
      </c>
      <c r="H155" s="41" t="n">
        <v>86541</v>
      </c>
      <c r="I155" s="41" t="n">
        <v>87337</v>
      </c>
      <c r="J155" s="41" t="n">
        <v>98840</v>
      </c>
      <c r="K155" s="41" t="n">
        <v>99096</v>
      </c>
      <c r="L155" s="41" t="n">
        <v>102309</v>
      </c>
      <c r="M155" s="41" t="n">
        <v>106743</v>
      </c>
      <c r="N155" s="41" t="n">
        <v>108894</v>
      </c>
      <c r="O155" s="41" t="n">
        <v>107019</v>
      </c>
      <c r="P155" s="41" t="n">
        <v>111123</v>
      </c>
      <c r="Q155" s="41" t="n">
        <v>120110</v>
      </c>
      <c r="R155" s="41" t="n">
        <v>123176</v>
      </c>
      <c r="S155" s="41" t="n">
        <v>125912</v>
      </c>
      <c r="T155" s="41" t="n">
        <v>129973</v>
      </c>
      <c r="U155" s="41" t="n">
        <v>127752</v>
      </c>
      <c r="V155" s="41" t="n">
        <v>135460</v>
      </c>
      <c r="W155" s="45" t="n">
        <v>138454</v>
      </c>
      <c r="X155" s="45" t="n">
        <v>147088</v>
      </c>
      <c r="Y155" s="45" t="n">
        <v>150588</v>
      </c>
      <c r="Z155" s="45" t="n">
        <v>150549</v>
      </c>
      <c r="AA155" s="45" t="n">
        <v>154012</v>
      </c>
      <c r="AB155" s="45" t="n">
        <v>159787</v>
      </c>
      <c r="AC155" s="45" t="n">
        <v>122777</v>
      </c>
      <c r="AD155" s="45" t="n">
        <v>155378</v>
      </c>
      <c r="AE155" s="45" t="n">
        <v>160472</v>
      </c>
      <c r="AF155" s="45" t="n">
        <v>151958</v>
      </c>
    </row>
    <row r="156" customFormat="false" ht="12" hidden="false" customHeight="false" outlineLevel="0" collapsed="false">
      <c r="A156" s="33" t="s">
        <v>100</v>
      </c>
      <c r="B156" s="33"/>
      <c r="C156" s="33"/>
      <c r="D156" s="41" t="n">
        <v>67252</v>
      </c>
      <c r="E156" s="41" t="n">
        <v>72308</v>
      </c>
      <c r="F156" s="41" t="n">
        <v>77112</v>
      </c>
      <c r="G156" s="41" t="n">
        <v>80408</v>
      </c>
      <c r="H156" s="41" t="n">
        <v>87204</v>
      </c>
      <c r="I156" s="41" t="n">
        <v>86890</v>
      </c>
      <c r="J156" s="41" t="n">
        <v>99124</v>
      </c>
      <c r="K156" s="41" t="n">
        <v>101688</v>
      </c>
      <c r="L156" s="41" t="n">
        <v>96239</v>
      </c>
      <c r="M156" s="41" t="n">
        <v>106754</v>
      </c>
      <c r="N156" s="41" t="n">
        <v>108888</v>
      </c>
      <c r="O156" s="41" t="n">
        <v>108321</v>
      </c>
      <c r="P156" s="41" t="n">
        <v>112723</v>
      </c>
      <c r="Q156" s="41" t="n">
        <v>118662</v>
      </c>
      <c r="R156" s="41" t="n">
        <v>121713</v>
      </c>
      <c r="S156" s="41" t="n">
        <v>126226</v>
      </c>
      <c r="T156" s="41" t="n">
        <v>129396</v>
      </c>
      <c r="U156" s="41" t="n">
        <v>129735</v>
      </c>
      <c r="V156" s="41" t="n">
        <v>132758</v>
      </c>
      <c r="W156" s="45" t="n">
        <v>139069</v>
      </c>
      <c r="X156" s="45" t="n">
        <v>145097</v>
      </c>
      <c r="Y156" s="45" t="n">
        <v>147912</v>
      </c>
      <c r="Z156" s="45" t="n">
        <v>152922</v>
      </c>
      <c r="AA156" s="45" t="n">
        <v>151717</v>
      </c>
      <c r="AB156" s="45" t="n">
        <v>159081</v>
      </c>
      <c r="AC156" s="45" t="n">
        <v>119663</v>
      </c>
      <c r="AD156" s="45" t="n">
        <v>154810</v>
      </c>
      <c r="AE156" s="45" t="n">
        <v>155663</v>
      </c>
      <c r="AF156" s="45" t="n">
        <v>154614</v>
      </c>
    </row>
    <row r="157" customFormat="false" ht="12" hidden="false" customHeight="false" outlineLevel="0" collapsed="false">
      <c r="A157" s="33" t="s">
        <v>101</v>
      </c>
      <c r="B157" s="33"/>
      <c r="C157" s="33"/>
      <c r="D157" s="41" t="n">
        <v>68623</v>
      </c>
      <c r="E157" s="41" t="n">
        <v>75048</v>
      </c>
      <c r="F157" s="41" t="n">
        <v>77859</v>
      </c>
      <c r="G157" s="41" t="n">
        <v>82584</v>
      </c>
      <c r="H157" s="41" t="n">
        <v>86539</v>
      </c>
      <c r="I157" s="41" t="n">
        <v>89251</v>
      </c>
      <c r="J157" s="41" t="n">
        <v>100743</v>
      </c>
      <c r="K157" s="41" t="n">
        <v>103756</v>
      </c>
      <c r="L157" s="41" t="n">
        <v>99249</v>
      </c>
      <c r="M157" s="41" t="n">
        <v>107077</v>
      </c>
      <c r="N157" s="41" t="n">
        <v>108833</v>
      </c>
      <c r="O157" s="41" t="n">
        <v>109833</v>
      </c>
      <c r="P157" s="41" t="n">
        <v>115129</v>
      </c>
      <c r="Q157" s="41" t="n">
        <v>116687</v>
      </c>
      <c r="R157" s="41" t="n">
        <v>123608</v>
      </c>
      <c r="S157" s="41" t="n">
        <v>127409</v>
      </c>
      <c r="T157" s="41" t="n">
        <v>128275</v>
      </c>
      <c r="U157" s="41" t="n">
        <v>131757</v>
      </c>
      <c r="V157" s="41" t="n">
        <v>134224</v>
      </c>
      <c r="W157" s="45" t="n">
        <v>139960</v>
      </c>
      <c r="X157" s="45" t="n">
        <v>143757</v>
      </c>
      <c r="Y157" s="45" t="n">
        <v>147012</v>
      </c>
      <c r="Z157" s="45" t="n">
        <v>154580</v>
      </c>
      <c r="AA157" s="45" t="n">
        <v>154349</v>
      </c>
      <c r="AB157" s="45" t="n">
        <v>156184</v>
      </c>
      <c r="AC157" s="45" t="n">
        <v>118365</v>
      </c>
      <c r="AD157" s="45" t="n">
        <v>157360</v>
      </c>
      <c r="AE157" s="45" t="n">
        <v>154125</v>
      </c>
      <c r="AF157" s="45" t="n">
        <v>156717</v>
      </c>
    </row>
    <row r="158" customFormat="false" ht="12" hidden="false" customHeight="false" outlineLevel="0" collapsed="false">
      <c r="A158" s="33" t="s">
        <v>102</v>
      </c>
      <c r="B158" s="33"/>
      <c r="C158" s="33"/>
      <c r="D158" s="41" t="n">
        <v>71952</v>
      </c>
      <c r="E158" s="41" t="n">
        <v>77777</v>
      </c>
      <c r="F158" s="41" t="n">
        <v>81047</v>
      </c>
      <c r="G158" s="41" t="n">
        <v>86510</v>
      </c>
      <c r="H158" s="41" t="n">
        <v>91860</v>
      </c>
      <c r="I158" s="41" t="n">
        <v>93280</v>
      </c>
      <c r="J158" s="41" t="n">
        <v>103738</v>
      </c>
      <c r="K158" s="41" t="n">
        <v>107026</v>
      </c>
      <c r="L158" s="41" t="n">
        <v>104530</v>
      </c>
      <c r="M158" s="41" t="n">
        <v>110907</v>
      </c>
      <c r="N158" s="41" t="n">
        <v>111138</v>
      </c>
      <c r="O158" s="41" t="n">
        <v>113973</v>
      </c>
      <c r="P158" s="41" t="n">
        <v>119422</v>
      </c>
      <c r="Q158" s="41" t="n">
        <v>120640</v>
      </c>
      <c r="R158" s="41" t="n">
        <v>124389</v>
      </c>
      <c r="S158" s="41" t="n">
        <v>129578</v>
      </c>
      <c r="T158" s="41" t="n">
        <v>129597</v>
      </c>
      <c r="U158" s="41" t="n">
        <v>136556</v>
      </c>
      <c r="V158" s="41" t="n">
        <v>137832</v>
      </c>
      <c r="W158" s="45" t="n">
        <v>143404</v>
      </c>
      <c r="X158" s="45" t="n">
        <v>149517</v>
      </c>
      <c r="Y158" s="45" t="n">
        <v>149355</v>
      </c>
      <c r="Z158" s="45" t="n">
        <v>155877</v>
      </c>
      <c r="AA158" s="45" t="n">
        <v>158353</v>
      </c>
      <c r="AB158" s="45" t="n">
        <v>159888</v>
      </c>
      <c r="AC158" s="45" t="n">
        <v>122185</v>
      </c>
      <c r="AD158" s="45" t="n">
        <v>160183</v>
      </c>
      <c r="AE158" s="45" t="n">
        <v>157228</v>
      </c>
      <c r="AF158" s="45" t="n">
        <v>158251</v>
      </c>
    </row>
    <row r="159" customFormat="false" ht="12" hidden="false" customHeight="false" outlineLevel="0" collapsed="false">
      <c r="A159" s="33" t="s">
        <v>103</v>
      </c>
      <c r="B159" s="33"/>
      <c r="C159" s="33"/>
      <c r="D159" s="41" t="n">
        <v>72571</v>
      </c>
      <c r="E159" s="41" t="n">
        <v>78882</v>
      </c>
      <c r="F159" s="41" t="n">
        <v>82960</v>
      </c>
      <c r="G159" s="41" t="n">
        <v>88462</v>
      </c>
      <c r="H159" s="41" t="n">
        <v>93104</v>
      </c>
      <c r="I159" s="41" t="n">
        <v>95938</v>
      </c>
      <c r="J159" s="41" t="n">
        <v>102966</v>
      </c>
      <c r="K159" s="41" t="n">
        <v>107429</v>
      </c>
      <c r="L159" s="41" t="n">
        <v>104832</v>
      </c>
      <c r="M159" s="41" t="n">
        <v>112801</v>
      </c>
      <c r="N159" s="41" t="n">
        <v>113515</v>
      </c>
      <c r="O159" s="41" t="n">
        <v>112116</v>
      </c>
      <c r="P159" s="41" t="n">
        <v>117277</v>
      </c>
      <c r="Q159" s="41" t="n">
        <v>121222</v>
      </c>
      <c r="R159" s="41" t="n">
        <v>123629</v>
      </c>
      <c r="S159" s="41" t="n">
        <v>130563</v>
      </c>
      <c r="T159" s="41" t="n">
        <v>129520</v>
      </c>
      <c r="U159" s="41" t="n">
        <v>135669</v>
      </c>
      <c r="V159" s="41" t="n">
        <v>137261</v>
      </c>
      <c r="W159" s="45" t="n">
        <v>142857</v>
      </c>
      <c r="X159" s="45" t="n">
        <v>148559</v>
      </c>
      <c r="Y159" s="45" t="n">
        <v>152787</v>
      </c>
      <c r="Z159" s="45" t="n">
        <v>151703</v>
      </c>
      <c r="AA159" s="45" t="n">
        <v>156732</v>
      </c>
      <c r="AB159" s="45" t="n">
        <v>156371</v>
      </c>
      <c r="AC159" s="45" t="n">
        <v>134164</v>
      </c>
      <c r="AD159" s="45" t="n">
        <v>160088</v>
      </c>
      <c r="AE159" s="45" t="n">
        <v>162845</v>
      </c>
      <c r="AF159" s="45" t="n">
        <v>155241</v>
      </c>
    </row>
    <row r="160" customFormat="false" ht="12" hidden="false" customHeight="false" outlineLevel="0" collapsed="false">
      <c r="A160" s="33" t="s">
        <v>104</v>
      </c>
      <c r="B160" s="33"/>
      <c r="C160" s="33"/>
      <c r="D160" s="41" t="n">
        <v>71231</v>
      </c>
      <c r="E160" s="41" t="n">
        <v>78983</v>
      </c>
      <c r="F160" s="41" t="n">
        <v>81835</v>
      </c>
      <c r="G160" s="41" t="n">
        <v>85206</v>
      </c>
      <c r="H160" s="41" t="n">
        <v>93080</v>
      </c>
      <c r="I160" s="41" t="n">
        <v>99003</v>
      </c>
      <c r="J160" s="41" t="n">
        <v>101251</v>
      </c>
      <c r="K160" s="41" t="n">
        <v>105301</v>
      </c>
      <c r="L160" s="41" t="n">
        <v>106699</v>
      </c>
      <c r="M160" s="41" t="n">
        <v>111091</v>
      </c>
      <c r="N160" s="41" t="n">
        <v>110287</v>
      </c>
      <c r="O160" s="41" t="n">
        <v>110793</v>
      </c>
      <c r="P160" s="41" t="n">
        <v>114485</v>
      </c>
      <c r="Q160" s="41" t="n">
        <v>117659</v>
      </c>
      <c r="R160" s="41" t="n">
        <v>118592</v>
      </c>
      <c r="S160" s="41" t="n">
        <v>124039</v>
      </c>
      <c r="T160" s="41" t="n">
        <v>128353</v>
      </c>
      <c r="U160" s="41" t="n">
        <v>132145</v>
      </c>
      <c r="V160" s="41" t="n">
        <v>131323</v>
      </c>
      <c r="W160" s="45" t="n">
        <v>136797</v>
      </c>
      <c r="X160" s="45" t="n">
        <v>142776</v>
      </c>
      <c r="Y160" s="45" t="n">
        <v>145870</v>
      </c>
      <c r="Z160" s="45" t="n">
        <v>146798</v>
      </c>
      <c r="AA160" s="45" t="n">
        <v>152585</v>
      </c>
      <c r="AB160" s="45" t="n">
        <v>154549</v>
      </c>
      <c r="AC160" s="45" t="n">
        <v>121383</v>
      </c>
      <c r="AD160" s="45" t="n">
        <v>149436</v>
      </c>
      <c r="AE160" s="45" t="n">
        <v>153053</v>
      </c>
      <c r="AF160" s="45" t="n">
        <v>147687</v>
      </c>
    </row>
    <row r="161" customFormat="false" ht="12" hidden="false" customHeight="false" outlineLevel="0" collapsed="false">
      <c r="A161" s="33" t="s">
        <v>105</v>
      </c>
      <c r="B161" s="33"/>
      <c r="C161" s="33"/>
      <c r="D161" s="41" t="n">
        <v>71359</v>
      </c>
      <c r="E161" s="41" t="n">
        <v>78947</v>
      </c>
      <c r="F161" s="41" t="n">
        <v>81056</v>
      </c>
      <c r="G161" s="41" t="n">
        <v>85606</v>
      </c>
      <c r="H161" s="41" t="n">
        <v>92424</v>
      </c>
      <c r="I161" s="41" t="n">
        <v>94416</v>
      </c>
      <c r="J161" s="41" t="n">
        <v>102414</v>
      </c>
      <c r="K161" s="41" t="n">
        <v>105531</v>
      </c>
      <c r="L161" s="41" t="n">
        <v>108155</v>
      </c>
      <c r="M161" s="41" t="n">
        <v>111902</v>
      </c>
      <c r="N161" s="41" t="n">
        <v>111115</v>
      </c>
      <c r="O161" s="41" t="n">
        <v>112860</v>
      </c>
      <c r="P161" s="41" t="n">
        <v>116171</v>
      </c>
      <c r="Q161" s="41" t="n">
        <v>121248</v>
      </c>
      <c r="R161" s="41" t="n">
        <v>123321</v>
      </c>
      <c r="S161" s="41" t="n">
        <v>124096</v>
      </c>
      <c r="T161" s="41" t="n">
        <v>126199</v>
      </c>
      <c r="U161" s="41" t="n">
        <v>129805</v>
      </c>
      <c r="V161" s="41" t="n">
        <v>130081</v>
      </c>
      <c r="W161" s="45" t="n">
        <v>138161</v>
      </c>
      <c r="X161" s="45" t="n">
        <v>143038</v>
      </c>
      <c r="Y161" s="45" t="n">
        <v>144553</v>
      </c>
      <c r="Z161" s="45" t="n">
        <v>147954</v>
      </c>
      <c r="AA161" s="45" t="n">
        <v>155951</v>
      </c>
      <c r="AB161" s="45" t="n">
        <v>151024</v>
      </c>
      <c r="AC161" s="45" t="n">
        <v>121276</v>
      </c>
      <c r="AD161" s="45" t="n">
        <v>148106</v>
      </c>
      <c r="AE161" s="45" t="n">
        <v>154255</v>
      </c>
      <c r="AF161" s="45" t="n">
        <v>151986</v>
      </c>
    </row>
    <row r="162" customFormat="false" ht="12" hidden="false" customHeight="false" outlineLevel="0" collapsed="false">
      <c r="A162" s="33" t="s">
        <v>106</v>
      </c>
      <c r="B162" s="33"/>
      <c r="C162" s="33"/>
      <c r="D162" s="41" t="n">
        <v>71806</v>
      </c>
      <c r="E162" s="41" t="n">
        <v>79596</v>
      </c>
      <c r="F162" s="41" t="n">
        <v>82443</v>
      </c>
      <c r="G162" s="41" t="n">
        <v>84736</v>
      </c>
      <c r="H162" s="41" t="n">
        <v>91244</v>
      </c>
      <c r="I162" s="41" t="n">
        <v>95925</v>
      </c>
      <c r="J162" s="41" t="n">
        <v>102946</v>
      </c>
      <c r="K162" s="41" t="n">
        <v>105153</v>
      </c>
      <c r="L162" s="41" t="n">
        <v>108522</v>
      </c>
      <c r="M162" s="41" t="n">
        <v>111026</v>
      </c>
      <c r="N162" s="41" t="n">
        <v>111216</v>
      </c>
      <c r="O162" s="41" t="n">
        <v>114529</v>
      </c>
      <c r="P162" s="41" t="n">
        <v>119420</v>
      </c>
      <c r="Q162" s="41" t="n">
        <v>120868</v>
      </c>
      <c r="R162" s="41" t="n">
        <v>121390</v>
      </c>
      <c r="S162" s="41" t="n">
        <v>125448</v>
      </c>
      <c r="T162" s="41" t="n">
        <v>127424</v>
      </c>
      <c r="U162" s="41" t="n">
        <v>128920</v>
      </c>
      <c r="V162" s="41" t="n">
        <v>130323</v>
      </c>
      <c r="W162" s="45" t="n">
        <v>141462</v>
      </c>
      <c r="X162" s="45" t="n">
        <v>141341</v>
      </c>
      <c r="Y162" s="45" t="n">
        <v>145501</v>
      </c>
      <c r="Z162" s="45" t="n">
        <v>150444</v>
      </c>
      <c r="AA162" s="45" t="n">
        <v>156752</v>
      </c>
      <c r="AB162" s="45" t="n">
        <v>150569</v>
      </c>
      <c r="AC162" s="45" t="n">
        <v>121992</v>
      </c>
      <c r="AD162" s="45" t="n">
        <v>148412</v>
      </c>
      <c r="AE162" s="45" t="n">
        <v>158013</v>
      </c>
      <c r="AF162" s="45" t="n">
        <v>156925</v>
      </c>
    </row>
    <row r="163" customFormat="false" ht="12" hidden="false" customHeight="false" outlineLevel="0" collapsed="false">
      <c r="A163" s="33" t="s">
        <v>107</v>
      </c>
      <c r="B163" s="33"/>
      <c r="C163" s="33"/>
      <c r="D163" s="41" t="n">
        <v>73484</v>
      </c>
      <c r="E163" s="41" t="n">
        <v>80175</v>
      </c>
      <c r="F163" s="41" t="n">
        <v>83263</v>
      </c>
      <c r="G163" s="41" t="n">
        <v>85779</v>
      </c>
      <c r="H163" s="41" t="n">
        <v>92315</v>
      </c>
      <c r="I163" s="41" t="n">
        <v>95060</v>
      </c>
      <c r="J163" s="41" t="n">
        <v>101704</v>
      </c>
      <c r="K163" s="41" t="n">
        <v>104840</v>
      </c>
      <c r="L163" s="41" t="n">
        <v>110305</v>
      </c>
      <c r="M163" s="41" t="n">
        <v>112241</v>
      </c>
      <c r="N163" s="41" t="n">
        <v>113154</v>
      </c>
      <c r="O163" s="41" t="n">
        <v>115109</v>
      </c>
      <c r="P163" s="41" t="n">
        <v>117795</v>
      </c>
      <c r="Q163" s="41" t="n">
        <v>120261</v>
      </c>
      <c r="R163" s="41" t="n">
        <v>121582</v>
      </c>
      <c r="S163" s="41" t="n">
        <v>124107</v>
      </c>
      <c r="T163" s="41" t="n">
        <v>130633</v>
      </c>
      <c r="U163" s="41" t="n">
        <v>132143</v>
      </c>
      <c r="V163" s="41" t="n">
        <v>133010</v>
      </c>
      <c r="W163" s="45" t="n">
        <v>140367</v>
      </c>
      <c r="X163" s="45" t="n">
        <v>143670</v>
      </c>
      <c r="Y163" s="45" t="n">
        <v>149737</v>
      </c>
      <c r="Z163" s="45" t="n">
        <v>152696</v>
      </c>
      <c r="AA163" s="45" t="n">
        <v>156614</v>
      </c>
      <c r="AB163" s="45" t="n">
        <v>158526</v>
      </c>
      <c r="AC163" s="45" t="n">
        <v>124273</v>
      </c>
      <c r="AD163" s="45" t="n">
        <v>148445</v>
      </c>
      <c r="AE163" s="45" t="n">
        <v>156309</v>
      </c>
      <c r="AF163" s="45" t="n">
        <v>158025</v>
      </c>
    </row>
    <row r="164" customFormat="false" ht="12" hidden="false" customHeight="false" outlineLevel="0" collapsed="false">
      <c r="A164" s="33" t="s">
        <v>108</v>
      </c>
      <c r="B164" s="33"/>
      <c r="C164" s="33"/>
      <c r="D164" s="41" t="n">
        <v>73045</v>
      </c>
      <c r="E164" s="41" t="n">
        <v>80260</v>
      </c>
      <c r="F164" s="41" t="n">
        <v>82758</v>
      </c>
      <c r="G164" s="41" t="n">
        <v>82497</v>
      </c>
      <c r="H164" s="41" t="n">
        <v>93463</v>
      </c>
      <c r="I164" s="41" t="n">
        <v>96255</v>
      </c>
      <c r="J164" s="41" t="n">
        <v>103085</v>
      </c>
      <c r="K164" s="41" t="n">
        <v>104244</v>
      </c>
      <c r="L164" s="41" t="n">
        <v>110706</v>
      </c>
      <c r="M164" s="41" t="n">
        <v>112541</v>
      </c>
      <c r="N164" s="41" t="n">
        <v>114572</v>
      </c>
      <c r="O164" s="41" t="n">
        <v>115431</v>
      </c>
      <c r="P164" s="41" t="n">
        <v>118726</v>
      </c>
      <c r="Q164" s="41" t="n">
        <v>120425</v>
      </c>
      <c r="R164" s="41" t="n">
        <v>125797</v>
      </c>
      <c r="S164" s="41" t="n">
        <v>124954</v>
      </c>
      <c r="T164" s="41" t="n">
        <v>131905</v>
      </c>
      <c r="U164" s="41" t="n">
        <v>136290</v>
      </c>
      <c r="V164" s="41" t="n">
        <v>137632</v>
      </c>
      <c r="W164" s="45" t="n">
        <v>142631</v>
      </c>
      <c r="X164" s="45" t="n">
        <v>144652</v>
      </c>
      <c r="Y164" s="45" t="n">
        <v>150539</v>
      </c>
      <c r="Z164" s="45" t="n">
        <v>147799</v>
      </c>
      <c r="AA164" s="45" t="n">
        <v>158613</v>
      </c>
      <c r="AB164" s="45" t="n">
        <v>160794</v>
      </c>
      <c r="AC164" s="45" t="n">
        <v>128433</v>
      </c>
      <c r="AD164" s="45" t="n">
        <v>149135</v>
      </c>
      <c r="AE164" s="45" t="n">
        <v>155157</v>
      </c>
      <c r="AF164" s="45" t="n">
        <v>157221</v>
      </c>
    </row>
    <row r="165" customFormat="false" ht="12" hidden="false" customHeight="false" outlineLevel="0" collapsed="false">
      <c r="A165" s="33" t="s">
        <v>109</v>
      </c>
      <c r="B165" s="33"/>
      <c r="C165" s="33"/>
      <c r="D165" s="41" t="n">
        <v>73725</v>
      </c>
      <c r="E165" s="41" t="n">
        <v>80712</v>
      </c>
      <c r="F165" s="41" t="n">
        <v>83768</v>
      </c>
      <c r="G165" s="41" t="n">
        <v>85185</v>
      </c>
      <c r="H165" s="41" t="n">
        <v>95098</v>
      </c>
      <c r="I165" s="41" t="n">
        <v>97333</v>
      </c>
      <c r="J165" s="41" t="n">
        <v>103536</v>
      </c>
      <c r="K165" s="41" t="n">
        <v>105646</v>
      </c>
      <c r="L165" s="41" t="n">
        <v>110840</v>
      </c>
      <c r="M165" s="41" t="n">
        <v>116053</v>
      </c>
      <c r="N165" s="41" t="n">
        <v>114898</v>
      </c>
      <c r="O165" s="41" t="n">
        <v>117129</v>
      </c>
      <c r="P165" s="41" t="n">
        <v>118688</v>
      </c>
      <c r="Q165" s="41" t="n">
        <v>122945</v>
      </c>
      <c r="R165" s="41" t="n">
        <v>127393</v>
      </c>
      <c r="S165" s="41" t="n">
        <v>128660</v>
      </c>
      <c r="T165" s="41" t="n">
        <v>133267</v>
      </c>
      <c r="U165" s="41" t="n">
        <v>138212</v>
      </c>
      <c r="V165" s="41" t="n">
        <v>135323</v>
      </c>
      <c r="W165" s="45" t="n">
        <v>140548</v>
      </c>
      <c r="X165" s="45" t="n">
        <v>145458</v>
      </c>
      <c r="Y165" s="45" t="n">
        <v>148390</v>
      </c>
      <c r="Z165" s="45" t="n">
        <v>147297</v>
      </c>
      <c r="AA165" s="45" t="n">
        <v>162420</v>
      </c>
      <c r="AB165" s="45" t="n">
        <v>162182</v>
      </c>
      <c r="AC165" s="45" t="n">
        <v>132095</v>
      </c>
      <c r="AD165" s="45" t="n">
        <v>145549</v>
      </c>
      <c r="AE165" s="45" t="n">
        <v>160215</v>
      </c>
      <c r="AF165" s="45" t="n">
        <v>159375</v>
      </c>
    </row>
    <row r="166" customFormat="false" ht="12" hidden="false" customHeight="false" outlineLevel="0" collapsed="false">
      <c r="A166" s="33" t="s">
        <v>110</v>
      </c>
      <c r="B166" s="33"/>
      <c r="C166" s="33"/>
      <c r="D166" s="41" t="n">
        <v>74706</v>
      </c>
      <c r="E166" s="41" t="n">
        <v>79679</v>
      </c>
      <c r="F166" s="41" t="n">
        <v>85547</v>
      </c>
      <c r="G166" s="41" t="n">
        <v>85449</v>
      </c>
      <c r="H166" s="41" t="n">
        <v>98284</v>
      </c>
      <c r="I166" s="41" t="n">
        <v>98532</v>
      </c>
      <c r="J166" s="41" t="n">
        <v>105598</v>
      </c>
      <c r="K166" s="41" t="n">
        <v>108210</v>
      </c>
      <c r="L166" s="41" t="n">
        <v>107890</v>
      </c>
      <c r="M166" s="41" t="n">
        <v>115792</v>
      </c>
      <c r="N166" s="41" t="n">
        <v>117098</v>
      </c>
      <c r="O166" s="41" t="n">
        <v>119377</v>
      </c>
      <c r="P166" s="41" t="n">
        <v>119283</v>
      </c>
      <c r="Q166" s="41" t="n">
        <v>124760</v>
      </c>
      <c r="R166" s="41" t="n">
        <v>130320</v>
      </c>
      <c r="S166" s="41" t="n">
        <v>130186</v>
      </c>
      <c r="T166" s="41" t="n">
        <v>134506</v>
      </c>
      <c r="U166" s="41" t="n">
        <v>139192</v>
      </c>
      <c r="V166" s="41" t="n">
        <v>143942</v>
      </c>
      <c r="W166" s="45" t="n">
        <v>147539</v>
      </c>
      <c r="X166" s="45" t="n">
        <v>155118</v>
      </c>
      <c r="Y166" s="45" t="n">
        <v>149182</v>
      </c>
      <c r="Z166" s="45" t="n">
        <v>160549</v>
      </c>
      <c r="AA166" s="45" t="n">
        <v>170015</v>
      </c>
      <c r="AB166" s="45" t="n">
        <v>171859</v>
      </c>
      <c r="AC166" s="45" t="n">
        <v>144774</v>
      </c>
      <c r="AD166" s="45" t="n">
        <v>148300</v>
      </c>
      <c r="AE166" s="45" t="n">
        <v>161989</v>
      </c>
      <c r="AF166" s="45" t="n">
        <v>163415</v>
      </c>
    </row>
    <row r="167" customFormat="false" ht="12" hidden="false" customHeight="false" outlineLevel="0" collapsed="false">
      <c r="A167" s="33" t="s">
        <v>111</v>
      </c>
      <c r="B167" s="33"/>
      <c r="C167" s="33"/>
      <c r="D167" s="41" t="n">
        <v>83428</v>
      </c>
      <c r="E167" s="41" t="n">
        <v>87146</v>
      </c>
      <c r="F167" s="41" t="n">
        <v>92928</v>
      </c>
      <c r="G167" s="41" t="n">
        <v>93789</v>
      </c>
      <c r="H167" s="41" t="n">
        <v>97984</v>
      </c>
      <c r="I167" s="41" t="n">
        <v>100764</v>
      </c>
      <c r="J167" s="41" t="n">
        <v>111381</v>
      </c>
      <c r="K167" s="41" t="n">
        <v>123680</v>
      </c>
      <c r="L167" s="41" t="n">
        <v>127969</v>
      </c>
      <c r="M167" s="41" t="n">
        <v>125124</v>
      </c>
      <c r="N167" s="41" t="n">
        <v>126108</v>
      </c>
      <c r="O167" s="41" t="n">
        <v>134755</v>
      </c>
      <c r="P167" s="41" t="n">
        <v>126097</v>
      </c>
      <c r="Q167" s="41" t="n">
        <v>132562</v>
      </c>
      <c r="R167" s="41" t="n">
        <v>137864</v>
      </c>
      <c r="S167" s="41" t="n">
        <v>134490</v>
      </c>
      <c r="T167" s="41" t="n">
        <v>141479</v>
      </c>
      <c r="U167" s="41" t="n">
        <v>143034</v>
      </c>
      <c r="V167" s="41" t="n">
        <v>154307</v>
      </c>
      <c r="W167" s="45" t="n">
        <v>158723</v>
      </c>
      <c r="X167" s="45" t="n">
        <v>164565</v>
      </c>
      <c r="Y167" s="45" t="n">
        <v>169765</v>
      </c>
      <c r="Z167" s="45" t="n">
        <v>173804</v>
      </c>
      <c r="AA167" s="45" t="n">
        <v>180096</v>
      </c>
      <c r="AB167" s="45" t="n">
        <v>182665</v>
      </c>
      <c r="AC167" s="45" t="n">
        <v>151401</v>
      </c>
      <c r="AD167" s="45" t="n">
        <v>163980</v>
      </c>
      <c r="AE167" s="45" t="n">
        <v>169823</v>
      </c>
      <c r="AF167" s="45" t="n">
        <v>178992</v>
      </c>
    </row>
    <row r="168" customFormat="false" ht="12" hidden="false" customHeight="false" outlineLevel="0" collapsed="false">
      <c r="A168" s="33" t="s">
        <v>112</v>
      </c>
      <c r="B168" s="33"/>
      <c r="C168" s="33"/>
      <c r="D168" s="41" t="n">
        <v>78691</v>
      </c>
      <c r="E168" s="41" t="n">
        <v>88956</v>
      </c>
      <c r="F168" s="41" t="n">
        <v>97664</v>
      </c>
      <c r="G168" s="41" t="n">
        <v>98911</v>
      </c>
      <c r="H168" s="41" t="n">
        <v>103869</v>
      </c>
      <c r="I168" s="41" t="n">
        <v>110466</v>
      </c>
      <c r="J168" s="41" t="n">
        <v>114635</v>
      </c>
      <c r="K168" s="41" t="n">
        <v>120963</v>
      </c>
      <c r="L168" s="41" t="n">
        <v>122896</v>
      </c>
      <c r="M168" s="41" t="n">
        <v>131894</v>
      </c>
      <c r="N168" s="41" t="n">
        <v>133750</v>
      </c>
      <c r="O168" s="41" t="n">
        <v>127655</v>
      </c>
      <c r="P168" s="41" t="n">
        <v>134757</v>
      </c>
      <c r="Q168" s="41" t="n">
        <v>139452</v>
      </c>
      <c r="R168" s="41" t="n">
        <v>148152</v>
      </c>
      <c r="S168" s="41" t="n">
        <v>143095</v>
      </c>
      <c r="T168" s="41" t="n">
        <v>147303</v>
      </c>
      <c r="U168" s="41" t="n">
        <v>151995</v>
      </c>
      <c r="V168" s="41" t="n">
        <v>148814</v>
      </c>
      <c r="W168" s="45" t="n">
        <v>153322</v>
      </c>
      <c r="X168" s="45" t="n">
        <v>156883</v>
      </c>
      <c r="Y168" s="45" t="n">
        <v>170899</v>
      </c>
      <c r="Z168" s="45" t="n">
        <v>167092</v>
      </c>
      <c r="AA168" s="45" t="n">
        <v>170931</v>
      </c>
      <c r="AB168" s="45" t="n">
        <v>172157</v>
      </c>
      <c r="AC168" s="45" t="n">
        <v>60492</v>
      </c>
      <c r="AD168" s="45" t="n">
        <v>179297</v>
      </c>
      <c r="AE168" s="45" t="n">
        <v>180358</v>
      </c>
      <c r="AF168" s="45" t="n">
        <v>169531</v>
      </c>
    </row>
    <row r="169" customFormat="false" ht="12" hidden="false" customHeight="false" outlineLevel="0" collapsed="false">
      <c r="A169" s="33" t="s">
        <v>113</v>
      </c>
      <c r="B169" s="33"/>
      <c r="C169" s="33"/>
      <c r="D169" s="41" t="n">
        <v>76054</v>
      </c>
      <c r="E169" s="41" t="n">
        <v>83942</v>
      </c>
      <c r="F169" s="41" t="n">
        <v>92951</v>
      </c>
      <c r="G169" s="41" t="n">
        <v>88318</v>
      </c>
      <c r="H169" s="41" t="n">
        <v>103130</v>
      </c>
      <c r="I169" s="41" t="n">
        <v>112124</v>
      </c>
      <c r="J169" s="41" t="n">
        <v>106019</v>
      </c>
      <c r="K169" s="41" t="n">
        <v>113230</v>
      </c>
      <c r="L169" s="41" t="n">
        <v>116498</v>
      </c>
      <c r="M169" s="41" t="n">
        <v>117078</v>
      </c>
      <c r="N169" s="41" t="n">
        <v>119206</v>
      </c>
      <c r="O169" s="41" t="n">
        <v>120753</v>
      </c>
      <c r="P169" s="41" t="n">
        <v>120813</v>
      </c>
      <c r="Q169" s="41" t="n">
        <v>129558</v>
      </c>
      <c r="R169" s="41" t="n">
        <v>132927</v>
      </c>
      <c r="S169" s="41" t="n">
        <v>129128</v>
      </c>
      <c r="T169" s="41" t="n">
        <v>131524</v>
      </c>
      <c r="U169" s="41" t="n">
        <v>143900</v>
      </c>
      <c r="V169" s="41" t="n">
        <v>143668</v>
      </c>
      <c r="W169" s="45" t="n">
        <v>142593</v>
      </c>
      <c r="X169" s="45" t="n">
        <v>150368</v>
      </c>
      <c r="Y169" s="45" t="n">
        <v>152790</v>
      </c>
      <c r="Z169" s="45" t="n">
        <v>160328</v>
      </c>
      <c r="AA169" s="45" t="n">
        <v>157902</v>
      </c>
      <c r="AB169" s="45" t="n">
        <v>163159</v>
      </c>
      <c r="AC169" s="45" t="n">
        <v>16</v>
      </c>
      <c r="AD169" s="45" t="n">
        <v>166743</v>
      </c>
      <c r="AE169" s="45" t="n">
        <v>169975</v>
      </c>
      <c r="AF169" s="45" t="n">
        <v>158173</v>
      </c>
    </row>
    <row r="170" customFormat="false" ht="12" hidden="false" customHeight="false" outlineLevel="0" collapsed="false">
      <c r="A170" s="33" t="s">
        <v>114</v>
      </c>
      <c r="B170" s="33"/>
      <c r="C170" s="33"/>
      <c r="D170" s="41" t="n">
        <v>75262</v>
      </c>
      <c r="E170" s="41" t="n">
        <v>81126</v>
      </c>
      <c r="F170" s="41" t="n">
        <v>88357</v>
      </c>
      <c r="G170" s="41" t="n">
        <v>91199</v>
      </c>
      <c r="H170" s="41" t="n">
        <v>98058</v>
      </c>
      <c r="I170" s="41" t="n">
        <v>104206</v>
      </c>
      <c r="J170" s="41" t="n">
        <v>106429</v>
      </c>
      <c r="K170" s="41" t="n">
        <v>110421</v>
      </c>
      <c r="L170" s="41" t="n">
        <v>111357</v>
      </c>
      <c r="M170" s="41" t="n">
        <v>121232</v>
      </c>
      <c r="N170" s="41" t="n">
        <v>122604</v>
      </c>
      <c r="O170" s="41" t="n">
        <v>118749</v>
      </c>
      <c r="P170" s="41" t="n">
        <v>117334</v>
      </c>
      <c r="Q170" s="41" t="n">
        <v>124460</v>
      </c>
      <c r="R170" s="41" t="n">
        <v>127170</v>
      </c>
      <c r="S170" s="41" t="n">
        <v>135019</v>
      </c>
      <c r="T170" s="41" t="n">
        <v>135812</v>
      </c>
      <c r="U170" s="41" t="n">
        <v>134946</v>
      </c>
      <c r="V170" s="41" t="n">
        <v>142971</v>
      </c>
      <c r="W170" s="45" t="n">
        <v>141544</v>
      </c>
      <c r="X170" s="45" t="n">
        <v>146482</v>
      </c>
      <c r="Y170" s="45" t="n">
        <v>154699</v>
      </c>
      <c r="Z170" s="45" t="n">
        <v>160295</v>
      </c>
      <c r="AA170" s="45" t="n">
        <v>156374</v>
      </c>
      <c r="AB170" s="45" t="n">
        <v>159042</v>
      </c>
      <c r="AC170" s="45" t="n">
        <v>9</v>
      </c>
      <c r="AD170" s="45" t="n">
        <v>160304</v>
      </c>
      <c r="AE170" s="45" t="n">
        <v>157747</v>
      </c>
      <c r="AF170" s="45" t="n">
        <v>156734</v>
      </c>
    </row>
    <row r="171" customFormat="false" ht="12" hidden="false" customHeight="false" outlineLevel="0" collapsed="false">
      <c r="A171" s="33" t="s">
        <v>115</v>
      </c>
      <c r="B171" s="33"/>
      <c r="C171" s="33"/>
      <c r="D171" s="41" t="n">
        <v>76558</v>
      </c>
      <c r="E171" s="41" t="n">
        <v>83758</v>
      </c>
      <c r="F171" s="41" t="n">
        <v>88390</v>
      </c>
      <c r="G171" s="41" t="n">
        <v>90197</v>
      </c>
      <c r="H171" s="41" t="n">
        <v>94870</v>
      </c>
      <c r="I171" s="41" t="n">
        <v>101985</v>
      </c>
      <c r="J171" s="41" t="n">
        <v>105438</v>
      </c>
      <c r="K171" s="41" t="n">
        <v>109746</v>
      </c>
      <c r="L171" s="41" t="n">
        <v>112079</v>
      </c>
      <c r="M171" s="41" t="n">
        <v>116155</v>
      </c>
      <c r="N171" s="41" t="n">
        <v>119149</v>
      </c>
      <c r="O171" s="41" t="n">
        <v>115897</v>
      </c>
      <c r="P171" s="41" t="n">
        <v>120499</v>
      </c>
      <c r="Q171" s="41" t="n">
        <v>124466</v>
      </c>
      <c r="R171" s="41" t="n">
        <v>124817</v>
      </c>
      <c r="S171" s="41" t="n">
        <v>130946</v>
      </c>
      <c r="T171" s="41" t="n">
        <v>132311</v>
      </c>
      <c r="U171" s="41" t="n">
        <v>133253</v>
      </c>
      <c r="V171" s="41" t="n">
        <v>142373</v>
      </c>
      <c r="W171" s="45" t="n">
        <v>139219</v>
      </c>
      <c r="X171" s="45" t="n">
        <v>143668</v>
      </c>
      <c r="Y171" s="45" t="n">
        <v>153049</v>
      </c>
      <c r="Z171" s="45" t="n">
        <v>160881</v>
      </c>
      <c r="AA171" s="45" t="n">
        <v>158731</v>
      </c>
      <c r="AB171" s="45" t="n">
        <v>164209</v>
      </c>
      <c r="AC171" s="45" t="n">
        <v>6</v>
      </c>
      <c r="AD171" s="45" t="n">
        <v>159815</v>
      </c>
      <c r="AE171" s="45" t="n">
        <v>156505</v>
      </c>
      <c r="AF171" s="45" t="n">
        <v>154460</v>
      </c>
    </row>
    <row r="172" customFormat="false" ht="12" hidden="false" customHeight="false" outlineLevel="0" collapsed="false">
      <c r="A172" s="33" t="s">
        <v>116</v>
      </c>
      <c r="B172" s="33"/>
      <c r="C172" s="33"/>
      <c r="D172" s="41" t="n">
        <v>76507</v>
      </c>
      <c r="E172" s="41" t="n">
        <v>85749</v>
      </c>
      <c r="F172" s="41" t="n">
        <v>88832</v>
      </c>
      <c r="G172" s="41" t="n">
        <v>91207</v>
      </c>
      <c r="H172" s="41" t="n">
        <v>96880</v>
      </c>
      <c r="I172" s="41" t="n">
        <v>101699</v>
      </c>
      <c r="J172" s="41" t="n">
        <v>107420</v>
      </c>
      <c r="K172" s="41" t="n">
        <v>109389</v>
      </c>
      <c r="L172" s="41" t="n">
        <v>113661</v>
      </c>
      <c r="M172" s="41" t="n">
        <v>115278</v>
      </c>
      <c r="N172" s="41" t="n">
        <v>117528</v>
      </c>
      <c r="O172" s="41" t="n">
        <v>114369</v>
      </c>
      <c r="P172" s="41" t="n">
        <v>120879</v>
      </c>
      <c r="Q172" s="41" t="n">
        <v>125590</v>
      </c>
      <c r="R172" s="41" t="n">
        <v>126930</v>
      </c>
      <c r="S172" s="41" t="n">
        <v>127411</v>
      </c>
      <c r="T172" s="41" t="n">
        <v>134367</v>
      </c>
      <c r="U172" s="41" t="n">
        <v>136285</v>
      </c>
      <c r="V172" s="41" t="n">
        <v>141108</v>
      </c>
      <c r="W172" s="45" t="n">
        <v>140446</v>
      </c>
      <c r="X172" s="45" t="n">
        <v>146846</v>
      </c>
      <c r="Y172" s="45" t="n">
        <v>151220</v>
      </c>
      <c r="Z172" s="45" t="n">
        <v>161452</v>
      </c>
      <c r="AA172" s="45" t="n">
        <v>162334</v>
      </c>
      <c r="AB172" s="45" t="n">
        <v>167830</v>
      </c>
      <c r="AC172" s="45" t="n">
        <v>10</v>
      </c>
      <c r="AD172" s="45" t="n">
        <v>158171</v>
      </c>
      <c r="AE172" s="45" t="n">
        <v>154940</v>
      </c>
      <c r="AF172" s="45" t="n">
        <v>155773</v>
      </c>
    </row>
    <row r="173" customFormat="false" ht="12" hidden="false" customHeight="false" outlineLevel="0" collapsed="false">
      <c r="A173" s="33" t="s">
        <v>117</v>
      </c>
      <c r="B173" s="33"/>
      <c r="C173" s="33"/>
      <c r="D173" s="41" t="n">
        <v>77281</v>
      </c>
      <c r="E173" s="41" t="n">
        <v>87469</v>
      </c>
      <c r="F173" s="41" t="n">
        <v>88414</v>
      </c>
      <c r="G173" s="41" t="n">
        <v>91176</v>
      </c>
      <c r="H173" s="41" t="n">
        <v>96544</v>
      </c>
      <c r="I173" s="41" t="n">
        <v>104643</v>
      </c>
      <c r="J173" s="41" t="n">
        <v>106037</v>
      </c>
      <c r="K173" s="41" t="n">
        <v>107910</v>
      </c>
      <c r="L173" s="41" t="n">
        <v>110615</v>
      </c>
      <c r="M173" s="41" t="n">
        <v>117146</v>
      </c>
      <c r="N173" s="41" t="n">
        <v>116778</v>
      </c>
      <c r="O173" s="41" t="n">
        <v>118991</v>
      </c>
      <c r="P173" s="41" t="n">
        <v>122630</v>
      </c>
      <c r="Q173" s="41" t="n">
        <v>127032</v>
      </c>
      <c r="R173" s="41" t="n">
        <v>130002</v>
      </c>
      <c r="S173" s="41" t="n">
        <v>129842</v>
      </c>
      <c r="T173" s="41" t="n">
        <v>135843</v>
      </c>
      <c r="U173" s="41" t="n">
        <v>137535</v>
      </c>
      <c r="V173" s="41" t="n">
        <v>142713</v>
      </c>
      <c r="W173" s="45" t="n">
        <v>141686</v>
      </c>
      <c r="X173" s="45" t="n">
        <v>149127</v>
      </c>
      <c r="Y173" s="45" t="n">
        <v>153828</v>
      </c>
      <c r="Z173" s="45" t="n">
        <v>163442</v>
      </c>
      <c r="AA173" s="45" t="n">
        <v>163954</v>
      </c>
      <c r="AB173" s="45" t="n">
        <v>166456</v>
      </c>
      <c r="AC173" s="45" t="n">
        <v>26</v>
      </c>
      <c r="AD173" s="45" t="n">
        <v>157453</v>
      </c>
      <c r="AE173" s="45" t="n">
        <v>158735</v>
      </c>
      <c r="AF173" s="45" t="n">
        <v>161391</v>
      </c>
    </row>
    <row r="174" customFormat="false" ht="12" hidden="false" customHeight="false" outlineLevel="0" collapsed="false">
      <c r="A174" s="33" t="s">
        <v>118</v>
      </c>
      <c r="B174" s="33"/>
      <c r="C174" s="33"/>
      <c r="D174" s="41" t="n">
        <v>79514</v>
      </c>
      <c r="E174" s="41" t="n">
        <v>89634</v>
      </c>
      <c r="F174" s="41" t="n">
        <v>91290</v>
      </c>
      <c r="G174" s="41" t="n">
        <v>94290</v>
      </c>
      <c r="H174" s="41" t="n">
        <v>99222</v>
      </c>
      <c r="I174" s="41" t="n">
        <v>105685</v>
      </c>
      <c r="J174" s="41" t="n">
        <v>108584</v>
      </c>
      <c r="K174" s="41" t="n">
        <v>109404</v>
      </c>
      <c r="L174" s="41" t="n">
        <v>115083</v>
      </c>
      <c r="M174" s="41" t="n">
        <v>121219</v>
      </c>
      <c r="N174" s="41" t="n">
        <v>121892</v>
      </c>
      <c r="O174" s="41" t="n">
        <v>122681</v>
      </c>
      <c r="P174" s="41" t="n">
        <v>127234</v>
      </c>
      <c r="Q174" s="41" t="n">
        <v>132253</v>
      </c>
      <c r="R174" s="41" t="n">
        <v>134298</v>
      </c>
      <c r="S174" s="41" t="n">
        <v>131801</v>
      </c>
      <c r="T174" s="41" t="n">
        <v>139694</v>
      </c>
      <c r="U174" s="41" t="n">
        <v>135869</v>
      </c>
      <c r="V174" s="41" t="n">
        <v>141468</v>
      </c>
      <c r="W174" s="45" t="n">
        <v>143644</v>
      </c>
      <c r="X174" s="45" t="n">
        <v>152934</v>
      </c>
      <c r="Y174" s="45" t="n">
        <v>155995</v>
      </c>
      <c r="Z174" s="45" t="n">
        <v>163563</v>
      </c>
      <c r="AA174" s="45" t="n">
        <v>166036</v>
      </c>
      <c r="AB174" s="45" t="n">
        <v>169402</v>
      </c>
      <c r="AC174" s="45" t="n">
        <v>15</v>
      </c>
      <c r="AD174" s="45" t="n">
        <v>160047</v>
      </c>
      <c r="AE174" s="45" t="n">
        <v>164071</v>
      </c>
      <c r="AF174" s="45" t="n">
        <v>163838</v>
      </c>
    </row>
    <row r="175" customFormat="false" ht="12" hidden="false" customHeight="false" outlineLevel="0" collapsed="false">
      <c r="A175" s="33" t="s">
        <v>119</v>
      </c>
      <c r="B175" s="33"/>
      <c r="C175" s="33"/>
      <c r="D175" s="41" t="n">
        <v>87916</v>
      </c>
      <c r="E175" s="41" t="n">
        <v>93886</v>
      </c>
      <c r="F175" s="41" t="n">
        <v>99344</v>
      </c>
      <c r="G175" s="41" t="n">
        <v>105517</v>
      </c>
      <c r="H175" s="41" t="n">
        <v>107740</v>
      </c>
      <c r="I175" s="41" t="n">
        <v>108195</v>
      </c>
      <c r="J175" s="41" t="n">
        <v>106511</v>
      </c>
      <c r="K175" s="41" t="n">
        <v>111016</v>
      </c>
      <c r="L175" s="41" t="n">
        <v>117218</v>
      </c>
      <c r="M175" s="41" t="n">
        <v>128673</v>
      </c>
      <c r="N175" s="41" t="n">
        <v>124360</v>
      </c>
      <c r="O175" s="41" t="n">
        <v>126585</v>
      </c>
      <c r="P175" s="41" t="n">
        <v>129826</v>
      </c>
      <c r="Q175" s="41" t="n">
        <v>142289</v>
      </c>
      <c r="R175" s="41" t="n">
        <v>137040</v>
      </c>
      <c r="S175" s="41" t="n">
        <v>141770</v>
      </c>
      <c r="T175" s="41" t="n">
        <v>145451</v>
      </c>
      <c r="U175" s="41" t="n">
        <v>136249</v>
      </c>
      <c r="V175" s="41" t="n">
        <v>147259</v>
      </c>
      <c r="W175" s="45" t="n">
        <v>158211</v>
      </c>
      <c r="X175" s="45" t="n">
        <v>161811</v>
      </c>
      <c r="Y175" s="45" t="n">
        <v>164831</v>
      </c>
      <c r="Z175" s="45" t="n">
        <v>161005</v>
      </c>
      <c r="AA175" s="45" t="n">
        <v>164115</v>
      </c>
      <c r="AB175" s="45" t="n">
        <v>172164</v>
      </c>
      <c r="AC175" s="45" t="n">
        <v>19</v>
      </c>
      <c r="AD175" s="45" t="n">
        <v>169467</v>
      </c>
      <c r="AE175" s="45" t="n">
        <v>168629</v>
      </c>
      <c r="AF175" s="45" t="n">
        <v>166240</v>
      </c>
    </row>
    <row r="176" customFormat="false" ht="12" hidden="false" customHeight="false" outlineLevel="0" collapsed="false">
      <c r="A176" s="33" t="s">
        <v>120</v>
      </c>
      <c r="B176" s="33"/>
      <c r="C176" s="33"/>
      <c r="D176" s="41" t="n">
        <v>66542</v>
      </c>
      <c r="E176" s="41" t="n">
        <v>96923</v>
      </c>
      <c r="F176" s="41" t="n">
        <v>100781</v>
      </c>
      <c r="G176" s="41" t="n">
        <v>106962</v>
      </c>
      <c r="H176" s="41" t="n">
        <v>108796</v>
      </c>
      <c r="I176" s="41" t="n">
        <v>112249</v>
      </c>
      <c r="J176" s="41" t="n">
        <v>98517</v>
      </c>
      <c r="K176" s="41" t="n">
        <v>111629</v>
      </c>
      <c r="L176" s="41" t="n">
        <v>116708</v>
      </c>
      <c r="M176" s="41" t="n">
        <v>126264</v>
      </c>
      <c r="N176" s="41" t="n">
        <v>120504</v>
      </c>
      <c r="O176" s="41" t="n">
        <v>98169</v>
      </c>
      <c r="P176" s="41" t="n">
        <v>119660</v>
      </c>
      <c r="Q176" s="41" t="n">
        <v>135228</v>
      </c>
      <c r="R176" s="41" t="n">
        <v>133981</v>
      </c>
      <c r="S176" s="41" t="n">
        <v>140929</v>
      </c>
      <c r="T176" s="41" t="n">
        <v>142979</v>
      </c>
      <c r="U176" s="41" t="n">
        <v>125953</v>
      </c>
      <c r="V176" s="41" t="n">
        <v>145044</v>
      </c>
      <c r="W176" s="45" t="n">
        <v>150945</v>
      </c>
      <c r="X176" s="45" t="n">
        <v>157481</v>
      </c>
      <c r="Y176" s="45" t="n">
        <v>163240</v>
      </c>
      <c r="Z176" s="45" t="n">
        <v>122838</v>
      </c>
      <c r="AA176" s="45" t="n">
        <v>152528</v>
      </c>
      <c r="AB176" s="45" t="n">
        <v>171865</v>
      </c>
      <c r="AC176" s="45" t="n">
        <v>1</v>
      </c>
      <c r="AD176" s="45" t="n">
        <v>163542</v>
      </c>
      <c r="AE176" s="45" t="n">
        <v>160135</v>
      </c>
      <c r="AF176" s="45" t="n">
        <v>130620</v>
      </c>
    </row>
    <row r="177" customFormat="false" ht="12" hidden="false" customHeight="false" outlineLevel="0" collapsed="false">
      <c r="A177" s="33" t="s">
        <v>121</v>
      </c>
      <c r="B177" s="33"/>
      <c r="C177" s="33"/>
      <c r="D177" s="41"/>
      <c r="E177" s="41"/>
      <c r="F177" s="41" t="n">
        <v>12888</v>
      </c>
      <c r="G177" s="41" t="n">
        <v>28505</v>
      </c>
      <c r="H177" s="41" t="n">
        <v>44237</v>
      </c>
      <c r="I177" s="41" t="n">
        <v>86812</v>
      </c>
      <c r="J177" s="41"/>
      <c r="K177" s="41"/>
      <c r="L177" s="41" t="n">
        <v>16588</v>
      </c>
      <c r="M177" s="41" t="n">
        <v>53444</v>
      </c>
      <c r="N177" s="41" t="n">
        <v>71134</v>
      </c>
      <c r="O177" s="41"/>
      <c r="P177" s="41"/>
      <c r="Q177" s="41" t="n">
        <v>18584</v>
      </c>
      <c r="R177" s="41" t="n">
        <v>36451</v>
      </c>
      <c r="S177" s="41" t="n">
        <v>59902</v>
      </c>
      <c r="T177" s="41" t="n">
        <v>83201</v>
      </c>
      <c r="U177" s="41"/>
      <c r="V177" s="41"/>
      <c r="W177" s="45" t="n">
        <v>19321</v>
      </c>
      <c r="X177" s="45" t="n">
        <v>43988</v>
      </c>
      <c r="Y177" s="45" t="n">
        <v>95358</v>
      </c>
      <c r="Z177" s="45"/>
      <c r="AA177" s="45"/>
      <c r="AB177" s="45"/>
      <c r="AC177" s="45" t="n">
        <v>2</v>
      </c>
      <c r="AD177" s="45" t="n">
        <v>71196</v>
      </c>
      <c r="AE177" s="45" t="n">
        <v>94786</v>
      </c>
      <c r="AF177" s="45"/>
    </row>
    <row r="178" customFormat="false" ht="12" hidden="false" customHeight="false" outlineLevel="0" collapsed="false">
      <c r="A178" s="80" t="s">
        <v>65</v>
      </c>
      <c r="B178" s="80"/>
      <c r="C178" s="80"/>
      <c r="D178" s="151" t="n">
        <f aca="false">SUM(D124:D177)</f>
        <v>3909473</v>
      </c>
      <c r="E178" s="151" t="n">
        <f aca="false">SUM(E124:E177)</f>
        <v>4211181</v>
      </c>
      <c r="F178" s="151" t="n">
        <f aca="false">SUM(F124:F177)</f>
        <v>4493416</v>
      </c>
      <c r="G178" s="151" t="n">
        <f aca="false">SUM(G124:G177)</f>
        <v>4627575</v>
      </c>
      <c r="H178" s="151" t="n">
        <f aca="false">SUM(H124:H177)</f>
        <v>4998995</v>
      </c>
      <c r="I178" s="151" t="n">
        <f aca="false">SUM(I124:I177)</f>
        <v>5250167</v>
      </c>
      <c r="J178" s="151" t="n">
        <f aca="false">SUM(J124:J177)</f>
        <v>5533721</v>
      </c>
      <c r="K178" s="151" t="n">
        <f aca="false">SUM(K124:K177)</f>
        <v>5624245</v>
      </c>
      <c r="L178" s="151" t="n">
        <f aca="false">SUM(L124:L177)</f>
        <v>5773515</v>
      </c>
      <c r="M178" s="151" t="n">
        <f aca="false">SUM(M124:M177)</f>
        <v>6054415</v>
      </c>
      <c r="N178" s="151" t="n">
        <f aca="false">SUM(N124:N177)</f>
        <v>6087838</v>
      </c>
      <c r="O178" s="151" t="n">
        <f aca="false">SUM(O124:O177)</f>
        <v>6239679</v>
      </c>
      <c r="P178" s="151" t="n">
        <f aca="false">SUM(P124:P177)</f>
        <v>6295918</v>
      </c>
      <c r="Q178" s="151" t="n">
        <f aca="false">SUM(Q124:Q177)</f>
        <v>6581685</v>
      </c>
      <c r="R178" s="151" t="n">
        <f aca="false">SUM(R124:R177)</f>
        <v>6708551</v>
      </c>
      <c r="S178" s="151" t="n">
        <f aca="false">SUM(S124:S177)</f>
        <v>6844817</v>
      </c>
      <c r="T178" s="151" t="n">
        <f aca="false">SUM(T124:T177)</f>
        <v>7044496</v>
      </c>
      <c r="U178" s="151" t="n">
        <f aca="false">SUM(U124:U177)</f>
        <v>7151604</v>
      </c>
      <c r="V178" s="151" t="n">
        <f aca="false">SUM(V124:V177)</f>
        <v>7268672</v>
      </c>
      <c r="W178" s="129" t="n">
        <f aca="false">SUM(W124:W177)</f>
        <v>7581500</v>
      </c>
      <c r="X178" s="129" t="n">
        <f aca="false">SUM(X124:X177)</f>
        <v>7780199</v>
      </c>
      <c r="Y178" s="129" t="n">
        <f aca="false">SUM(Y124:Y177)</f>
        <v>8017529</v>
      </c>
      <c r="Z178" s="129" t="n">
        <f aca="false">SUM(Z124:Z177)</f>
        <v>8166445</v>
      </c>
      <c r="AA178" s="129" t="n">
        <f aca="false">SUM(AA124:AA177)</f>
        <v>8453380</v>
      </c>
      <c r="AB178" s="129" t="n">
        <f aca="false">SUM(AB124:AB177)</f>
        <v>8572474</v>
      </c>
      <c r="AC178" s="129" t="n">
        <f aca="false">SUM(AC124:AC177)</f>
        <v>4230256</v>
      </c>
      <c r="AD178" s="129" t="n">
        <f aca="false">SUM(AD124:AD177)</f>
        <v>5043038</v>
      </c>
      <c r="AE178" s="129" t="n">
        <f aca="false">SUM(AE124:AE177)</f>
        <v>8404107</v>
      </c>
      <c r="AF178" s="129" t="n">
        <f aca="false">SUM(AF124:AF177)</f>
        <v>8335157</v>
      </c>
    </row>
    <row r="179" s="20" customFormat="true" ht="12" hidden="false" customHeight="false" outlineLevel="0" collapsed="false">
      <c r="A179" s="152"/>
      <c r="B179" s="130"/>
      <c r="W179" s="46"/>
      <c r="X179" s="46"/>
      <c r="Y179" s="46"/>
      <c r="Z179" s="46"/>
      <c r="AA179" s="46"/>
      <c r="AB179" s="46"/>
    </row>
    <row r="180" customFormat="false" ht="12" hidden="false" customHeight="false" outlineLevel="0" collapsed="false">
      <c r="A180" s="153"/>
      <c r="D180" s="154"/>
      <c r="E180" s="154"/>
      <c r="F180" s="154"/>
      <c r="G180" s="154"/>
      <c r="H180" s="154"/>
      <c r="I180" s="154"/>
      <c r="J180" s="154"/>
      <c r="K180" s="154"/>
      <c r="L180" s="154"/>
      <c r="M180" s="154"/>
      <c r="N180" s="154"/>
      <c r="O180" s="154"/>
      <c r="P180" s="154"/>
      <c r="Q180" s="154"/>
      <c r="R180" s="154"/>
      <c r="S180" s="154"/>
    </row>
    <row r="181" customFormat="false" ht="12" hidden="false" customHeight="false" outlineLevel="0" collapsed="false">
      <c r="M181" s="155"/>
      <c r="N181" s="155"/>
      <c r="O181" s="155"/>
      <c r="P181" s="155"/>
      <c r="Q181" s="155"/>
      <c r="R181" s="155"/>
      <c r="S181" s="155"/>
      <c r="T181" s="155"/>
      <c r="U181" s="155"/>
      <c r="V181" s="155"/>
      <c r="W181" s="156"/>
      <c r="X181" s="156"/>
      <c r="Y181" s="156"/>
      <c r="Z181" s="156"/>
      <c r="AA181" s="156"/>
      <c r="AB181" s="156"/>
    </row>
  </sheetData>
  <hyperlinks>
    <hyperlink ref="A2" location="Sommaire!A1" display="Retour au menu &quot;Fréquentation et films dans les salles de cinéma&quot;"/>
  </hyperlinks>
  <printOptions headings="false" gridLines="false" gridLinesSet="true" horizontalCentered="false" verticalCentered="false"/>
  <pageMargins left="0.590277777777778" right="0.590277777777778" top="0.590277777777778" bottom="0.59027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&amp;RFréquentation et films dans les salles de cinéma</oddFooter>
  </headerFooter>
  <rowBreaks count="2" manualBreakCount="2">
    <brk id="64" man="true" max="16383" min="0"/>
    <brk id="122" man="true" max="16383" min="0"/>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D1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 zeroHeight="false" outlineLevelRow="0" outlineLevelCol="0"/>
  <cols>
    <col collapsed="false" customWidth="true" hidden="false" outlineLevel="0" max="1" min="1" style="106" width="15.14"/>
    <col collapsed="false" customWidth="true" hidden="false" outlineLevel="0" max="3" min="2" style="157" width="6.57"/>
    <col collapsed="false" customWidth="true" hidden="false" outlineLevel="0" max="4" min="4" style="157" width="8.57"/>
    <col collapsed="false" customWidth="true" hidden="false" outlineLevel="0" max="5" min="5" style="157" width="10.57"/>
    <col collapsed="false" customWidth="true" hidden="false" outlineLevel="0" max="6" min="6" style="157" width="10.43"/>
    <col collapsed="false" customWidth="false" hidden="false" outlineLevel="0" max="8" min="7" style="157" width="11.43"/>
    <col collapsed="false" customWidth="true" hidden="false" outlineLevel="0" max="9" min="9" style="157" width="6.43"/>
    <col collapsed="false" customWidth="false" hidden="false" outlineLevel="0" max="10" min="10" style="108" width="11.43"/>
    <col collapsed="false" customWidth="true" hidden="false" outlineLevel="0" max="12" min="11" style="108" width="13.57"/>
    <col collapsed="false" customWidth="true" hidden="false" outlineLevel="0" max="13" min="13" style="108" width="12.43"/>
    <col collapsed="false" customWidth="false" hidden="false" outlineLevel="0" max="247" min="14" style="108" width="11.43"/>
    <col collapsed="false" customWidth="true" hidden="false" outlineLevel="0" max="248" min="248" style="108" width="5.43"/>
    <col collapsed="false" customWidth="true" hidden="false" outlineLevel="0" max="249" min="249" style="108" width="5.57"/>
    <col collapsed="false" customWidth="true" hidden="false" outlineLevel="0" max="250" min="250" style="108" width="8.29"/>
    <col collapsed="false" customWidth="true" hidden="false" outlineLevel="0" max="251" min="251" style="108" width="5.43"/>
    <col collapsed="false" customWidth="true" hidden="false" outlineLevel="0" max="252" min="252" style="108" width="8.29"/>
    <col collapsed="false" customWidth="true" hidden="false" outlineLevel="0" max="253" min="253" style="108" width="7.14"/>
    <col collapsed="false" customWidth="true" hidden="false" outlineLevel="0" max="254" min="254" style="108" width="9.14"/>
    <col collapsed="false" customWidth="true" hidden="false" outlineLevel="0" max="255" min="255" style="108" width="5.43"/>
    <col collapsed="false" customWidth="false" hidden="false" outlineLevel="0" max="503" min="256" style="108" width="11.43"/>
    <col collapsed="false" customWidth="true" hidden="false" outlineLevel="0" max="504" min="504" style="108" width="5.43"/>
    <col collapsed="false" customWidth="true" hidden="false" outlineLevel="0" max="505" min="505" style="108" width="5.57"/>
    <col collapsed="false" customWidth="true" hidden="false" outlineLevel="0" max="506" min="506" style="108" width="8.29"/>
    <col collapsed="false" customWidth="true" hidden="false" outlineLevel="0" max="507" min="507" style="108" width="5.43"/>
    <col collapsed="false" customWidth="true" hidden="false" outlineLevel="0" max="508" min="508" style="108" width="8.29"/>
    <col collapsed="false" customWidth="true" hidden="false" outlineLevel="0" max="509" min="509" style="108" width="7.14"/>
    <col collapsed="false" customWidth="true" hidden="false" outlineLevel="0" max="510" min="510" style="108" width="9.14"/>
    <col collapsed="false" customWidth="true" hidden="false" outlineLevel="0" max="511" min="511" style="108" width="5.43"/>
    <col collapsed="false" customWidth="false" hidden="false" outlineLevel="0" max="759" min="512" style="108" width="11.43"/>
    <col collapsed="false" customWidth="true" hidden="false" outlineLevel="0" max="760" min="760" style="108" width="5.43"/>
    <col collapsed="false" customWidth="true" hidden="false" outlineLevel="0" max="761" min="761" style="108" width="5.57"/>
    <col collapsed="false" customWidth="true" hidden="false" outlineLevel="0" max="762" min="762" style="108" width="8.29"/>
    <col collapsed="false" customWidth="true" hidden="false" outlineLevel="0" max="763" min="763" style="108" width="5.43"/>
    <col collapsed="false" customWidth="true" hidden="false" outlineLevel="0" max="764" min="764" style="108" width="8.29"/>
    <col collapsed="false" customWidth="true" hidden="false" outlineLevel="0" max="765" min="765" style="108" width="7.14"/>
    <col collapsed="false" customWidth="true" hidden="false" outlineLevel="0" max="766" min="766" style="108" width="9.14"/>
    <col collapsed="false" customWidth="true" hidden="false" outlineLevel="0" max="767" min="767" style="108" width="5.43"/>
    <col collapsed="false" customWidth="false" hidden="false" outlineLevel="0" max="1015" min="768" style="108" width="11.43"/>
    <col collapsed="false" customWidth="true" hidden="false" outlineLevel="0" max="1016" min="1016" style="108" width="5.43"/>
    <col collapsed="false" customWidth="true" hidden="false" outlineLevel="0" max="1017" min="1017" style="108" width="5.57"/>
    <col collapsed="false" customWidth="true" hidden="false" outlineLevel="0" max="1018" min="1018" style="108" width="8.29"/>
    <col collapsed="false" customWidth="true" hidden="false" outlineLevel="0" max="1019" min="1019" style="108" width="5.43"/>
    <col collapsed="false" customWidth="true" hidden="false" outlineLevel="0" max="1020" min="1020" style="108" width="8.29"/>
    <col collapsed="false" customWidth="true" hidden="false" outlineLevel="0" max="1021" min="1021" style="108" width="7.14"/>
    <col collapsed="false" customWidth="true" hidden="false" outlineLevel="0" max="1022" min="1022" style="108" width="9.14"/>
    <col collapsed="false" customWidth="true" hidden="false" outlineLevel="0" max="1023" min="1023" style="108" width="5.43"/>
    <col collapsed="false" customWidth="false" hidden="false" outlineLevel="0" max="1271" min="1024" style="108" width="11.43"/>
    <col collapsed="false" customWidth="true" hidden="false" outlineLevel="0" max="1272" min="1272" style="108" width="5.43"/>
    <col collapsed="false" customWidth="true" hidden="false" outlineLevel="0" max="1273" min="1273" style="108" width="5.57"/>
    <col collapsed="false" customWidth="true" hidden="false" outlineLevel="0" max="1274" min="1274" style="108" width="8.29"/>
    <col collapsed="false" customWidth="true" hidden="false" outlineLevel="0" max="1275" min="1275" style="108" width="5.43"/>
    <col collapsed="false" customWidth="true" hidden="false" outlineLevel="0" max="1276" min="1276" style="108" width="8.29"/>
    <col collapsed="false" customWidth="true" hidden="false" outlineLevel="0" max="1277" min="1277" style="108" width="7.14"/>
    <col collapsed="false" customWidth="true" hidden="false" outlineLevel="0" max="1278" min="1278" style="108" width="9.14"/>
    <col collapsed="false" customWidth="true" hidden="false" outlineLevel="0" max="1279" min="1279" style="108" width="5.43"/>
    <col collapsed="false" customWidth="false" hidden="false" outlineLevel="0" max="1527" min="1280" style="108" width="11.43"/>
    <col collapsed="false" customWidth="true" hidden="false" outlineLevel="0" max="1528" min="1528" style="108" width="5.43"/>
    <col collapsed="false" customWidth="true" hidden="false" outlineLevel="0" max="1529" min="1529" style="108" width="5.57"/>
    <col collapsed="false" customWidth="true" hidden="false" outlineLevel="0" max="1530" min="1530" style="108" width="8.29"/>
    <col collapsed="false" customWidth="true" hidden="false" outlineLevel="0" max="1531" min="1531" style="108" width="5.43"/>
    <col collapsed="false" customWidth="true" hidden="false" outlineLevel="0" max="1532" min="1532" style="108" width="8.29"/>
    <col collapsed="false" customWidth="true" hidden="false" outlineLevel="0" max="1533" min="1533" style="108" width="7.14"/>
    <col collapsed="false" customWidth="true" hidden="false" outlineLevel="0" max="1534" min="1534" style="108" width="9.14"/>
    <col collapsed="false" customWidth="true" hidden="false" outlineLevel="0" max="1535" min="1535" style="108" width="5.43"/>
    <col collapsed="false" customWidth="false" hidden="false" outlineLevel="0" max="1783" min="1536" style="108" width="11.43"/>
    <col collapsed="false" customWidth="true" hidden="false" outlineLevel="0" max="1784" min="1784" style="108" width="5.43"/>
    <col collapsed="false" customWidth="true" hidden="false" outlineLevel="0" max="1785" min="1785" style="108" width="5.57"/>
    <col collapsed="false" customWidth="true" hidden="false" outlineLevel="0" max="1786" min="1786" style="108" width="8.29"/>
    <col collapsed="false" customWidth="true" hidden="false" outlineLevel="0" max="1787" min="1787" style="108" width="5.43"/>
    <col collapsed="false" customWidth="true" hidden="false" outlineLevel="0" max="1788" min="1788" style="108" width="8.29"/>
    <col collapsed="false" customWidth="true" hidden="false" outlineLevel="0" max="1789" min="1789" style="108" width="7.14"/>
    <col collapsed="false" customWidth="true" hidden="false" outlineLevel="0" max="1790" min="1790" style="108" width="9.14"/>
    <col collapsed="false" customWidth="true" hidden="false" outlineLevel="0" max="1791" min="1791" style="108" width="5.43"/>
    <col collapsed="false" customWidth="false" hidden="false" outlineLevel="0" max="2039" min="1792" style="108" width="11.43"/>
    <col collapsed="false" customWidth="true" hidden="false" outlineLevel="0" max="2040" min="2040" style="108" width="5.43"/>
    <col collapsed="false" customWidth="true" hidden="false" outlineLevel="0" max="2041" min="2041" style="108" width="5.57"/>
    <col collapsed="false" customWidth="true" hidden="false" outlineLevel="0" max="2042" min="2042" style="108" width="8.29"/>
    <col collapsed="false" customWidth="true" hidden="false" outlineLevel="0" max="2043" min="2043" style="108" width="5.43"/>
    <col collapsed="false" customWidth="true" hidden="false" outlineLevel="0" max="2044" min="2044" style="108" width="8.29"/>
    <col collapsed="false" customWidth="true" hidden="false" outlineLevel="0" max="2045" min="2045" style="108" width="7.14"/>
    <col collapsed="false" customWidth="true" hidden="false" outlineLevel="0" max="2046" min="2046" style="108" width="9.14"/>
    <col collapsed="false" customWidth="true" hidden="false" outlineLevel="0" max="2047" min="2047" style="108" width="5.43"/>
    <col collapsed="false" customWidth="false" hidden="false" outlineLevel="0" max="2295" min="2048" style="108" width="11.43"/>
    <col collapsed="false" customWidth="true" hidden="false" outlineLevel="0" max="2296" min="2296" style="108" width="5.43"/>
    <col collapsed="false" customWidth="true" hidden="false" outlineLevel="0" max="2297" min="2297" style="108" width="5.57"/>
    <col collapsed="false" customWidth="true" hidden="false" outlineLevel="0" max="2298" min="2298" style="108" width="8.29"/>
    <col collapsed="false" customWidth="true" hidden="false" outlineLevel="0" max="2299" min="2299" style="108" width="5.43"/>
    <col collapsed="false" customWidth="true" hidden="false" outlineLevel="0" max="2300" min="2300" style="108" width="8.29"/>
    <col collapsed="false" customWidth="true" hidden="false" outlineLevel="0" max="2301" min="2301" style="108" width="7.14"/>
    <col collapsed="false" customWidth="true" hidden="false" outlineLevel="0" max="2302" min="2302" style="108" width="9.14"/>
    <col collapsed="false" customWidth="true" hidden="false" outlineLevel="0" max="2303" min="2303" style="108" width="5.43"/>
    <col collapsed="false" customWidth="false" hidden="false" outlineLevel="0" max="2551" min="2304" style="108" width="11.43"/>
    <col collapsed="false" customWidth="true" hidden="false" outlineLevel="0" max="2552" min="2552" style="108" width="5.43"/>
    <col collapsed="false" customWidth="true" hidden="false" outlineLevel="0" max="2553" min="2553" style="108" width="5.57"/>
    <col collapsed="false" customWidth="true" hidden="false" outlineLevel="0" max="2554" min="2554" style="108" width="8.29"/>
    <col collapsed="false" customWidth="true" hidden="false" outlineLevel="0" max="2555" min="2555" style="108" width="5.43"/>
    <col collapsed="false" customWidth="true" hidden="false" outlineLevel="0" max="2556" min="2556" style="108" width="8.29"/>
    <col collapsed="false" customWidth="true" hidden="false" outlineLevel="0" max="2557" min="2557" style="108" width="7.14"/>
    <col collapsed="false" customWidth="true" hidden="false" outlineLevel="0" max="2558" min="2558" style="108" width="9.14"/>
    <col collapsed="false" customWidth="true" hidden="false" outlineLevel="0" max="2559" min="2559" style="108" width="5.43"/>
    <col collapsed="false" customWidth="false" hidden="false" outlineLevel="0" max="2807" min="2560" style="108" width="11.43"/>
    <col collapsed="false" customWidth="true" hidden="false" outlineLevel="0" max="2808" min="2808" style="108" width="5.43"/>
    <col collapsed="false" customWidth="true" hidden="false" outlineLevel="0" max="2809" min="2809" style="108" width="5.57"/>
    <col collapsed="false" customWidth="true" hidden="false" outlineLevel="0" max="2810" min="2810" style="108" width="8.29"/>
    <col collapsed="false" customWidth="true" hidden="false" outlineLevel="0" max="2811" min="2811" style="108" width="5.43"/>
    <col collapsed="false" customWidth="true" hidden="false" outlineLevel="0" max="2812" min="2812" style="108" width="8.29"/>
    <col collapsed="false" customWidth="true" hidden="false" outlineLevel="0" max="2813" min="2813" style="108" width="7.14"/>
    <col collapsed="false" customWidth="true" hidden="false" outlineLevel="0" max="2814" min="2814" style="108" width="9.14"/>
    <col collapsed="false" customWidth="true" hidden="false" outlineLevel="0" max="2815" min="2815" style="108" width="5.43"/>
    <col collapsed="false" customWidth="false" hidden="false" outlineLevel="0" max="3063" min="2816" style="108" width="11.43"/>
    <col collapsed="false" customWidth="true" hidden="false" outlineLevel="0" max="3064" min="3064" style="108" width="5.43"/>
    <col collapsed="false" customWidth="true" hidden="false" outlineLevel="0" max="3065" min="3065" style="108" width="5.57"/>
    <col collapsed="false" customWidth="true" hidden="false" outlineLevel="0" max="3066" min="3066" style="108" width="8.29"/>
    <col collapsed="false" customWidth="true" hidden="false" outlineLevel="0" max="3067" min="3067" style="108" width="5.43"/>
    <col collapsed="false" customWidth="true" hidden="false" outlineLevel="0" max="3068" min="3068" style="108" width="8.29"/>
    <col collapsed="false" customWidth="true" hidden="false" outlineLevel="0" max="3069" min="3069" style="108" width="7.14"/>
    <col collapsed="false" customWidth="true" hidden="false" outlineLevel="0" max="3070" min="3070" style="108" width="9.14"/>
    <col collapsed="false" customWidth="true" hidden="false" outlineLevel="0" max="3071" min="3071" style="108" width="5.43"/>
    <col collapsed="false" customWidth="false" hidden="false" outlineLevel="0" max="3319" min="3072" style="108" width="11.43"/>
    <col collapsed="false" customWidth="true" hidden="false" outlineLevel="0" max="3320" min="3320" style="108" width="5.43"/>
    <col collapsed="false" customWidth="true" hidden="false" outlineLevel="0" max="3321" min="3321" style="108" width="5.57"/>
    <col collapsed="false" customWidth="true" hidden="false" outlineLevel="0" max="3322" min="3322" style="108" width="8.29"/>
    <col collapsed="false" customWidth="true" hidden="false" outlineLevel="0" max="3323" min="3323" style="108" width="5.43"/>
    <col collapsed="false" customWidth="true" hidden="false" outlineLevel="0" max="3324" min="3324" style="108" width="8.29"/>
    <col collapsed="false" customWidth="true" hidden="false" outlineLevel="0" max="3325" min="3325" style="108" width="7.14"/>
    <col collapsed="false" customWidth="true" hidden="false" outlineLevel="0" max="3326" min="3326" style="108" width="9.14"/>
    <col collapsed="false" customWidth="true" hidden="false" outlineLevel="0" max="3327" min="3327" style="108" width="5.43"/>
    <col collapsed="false" customWidth="false" hidden="false" outlineLevel="0" max="3575" min="3328" style="108" width="11.43"/>
    <col collapsed="false" customWidth="true" hidden="false" outlineLevel="0" max="3576" min="3576" style="108" width="5.43"/>
    <col collapsed="false" customWidth="true" hidden="false" outlineLevel="0" max="3577" min="3577" style="108" width="5.57"/>
    <col collapsed="false" customWidth="true" hidden="false" outlineLevel="0" max="3578" min="3578" style="108" width="8.29"/>
    <col collapsed="false" customWidth="true" hidden="false" outlineLevel="0" max="3579" min="3579" style="108" width="5.43"/>
    <col collapsed="false" customWidth="true" hidden="false" outlineLevel="0" max="3580" min="3580" style="108" width="8.29"/>
    <col collapsed="false" customWidth="true" hidden="false" outlineLevel="0" max="3581" min="3581" style="108" width="7.14"/>
    <col collapsed="false" customWidth="true" hidden="false" outlineLevel="0" max="3582" min="3582" style="108" width="9.14"/>
    <col collapsed="false" customWidth="true" hidden="false" outlineLevel="0" max="3583" min="3583" style="108" width="5.43"/>
    <col collapsed="false" customWidth="false" hidden="false" outlineLevel="0" max="3831" min="3584" style="108" width="11.43"/>
    <col collapsed="false" customWidth="true" hidden="false" outlineLevel="0" max="3832" min="3832" style="108" width="5.43"/>
    <col collapsed="false" customWidth="true" hidden="false" outlineLevel="0" max="3833" min="3833" style="108" width="5.57"/>
    <col collapsed="false" customWidth="true" hidden="false" outlineLevel="0" max="3834" min="3834" style="108" width="8.29"/>
    <col collapsed="false" customWidth="true" hidden="false" outlineLevel="0" max="3835" min="3835" style="108" width="5.43"/>
    <col collapsed="false" customWidth="true" hidden="false" outlineLevel="0" max="3836" min="3836" style="108" width="8.29"/>
    <col collapsed="false" customWidth="true" hidden="false" outlineLevel="0" max="3837" min="3837" style="108" width="7.14"/>
    <col collapsed="false" customWidth="true" hidden="false" outlineLevel="0" max="3838" min="3838" style="108" width="9.14"/>
    <col collapsed="false" customWidth="true" hidden="false" outlineLevel="0" max="3839" min="3839" style="108" width="5.43"/>
    <col collapsed="false" customWidth="false" hidden="false" outlineLevel="0" max="4087" min="3840" style="108" width="11.43"/>
    <col collapsed="false" customWidth="true" hidden="false" outlineLevel="0" max="4088" min="4088" style="108" width="5.43"/>
    <col collapsed="false" customWidth="true" hidden="false" outlineLevel="0" max="4089" min="4089" style="108" width="5.57"/>
    <col collapsed="false" customWidth="true" hidden="false" outlineLevel="0" max="4090" min="4090" style="108" width="8.29"/>
    <col collapsed="false" customWidth="true" hidden="false" outlineLevel="0" max="4091" min="4091" style="108" width="5.43"/>
    <col collapsed="false" customWidth="true" hidden="false" outlineLevel="0" max="4092" min="4092" style="108" width="8.29"/>
    <col collapsed="false" customWidth="true" hidden="false" outlineLevel="0" max="4093" min="4093" style="108" width="7.14"/>
    <col collapsed="false" customWidth="true" hidden="false" outlineLevel="0" max="4094" min="4094" style="108" width="9.14"/>
    <col collapsed="false" customWidth="true" hidden="false" outlineLevel="0" max="4095" min="4095" style="108" width="5.43"/>
    <col collapsed="false" customWidth="false" hidden="false" outlineLevel="0" max="4343" min="4096" style="108" width="11.43"/>
    <col collapsed="false" customWidth="true" hidden="false" outlineLevel="0" max="4344" min="4344" style="108" width="5.43"/>
    <col collapsed="false" customWidth="true" hidden="false" outlineLevel="0" max="4345" min="4345" style="108" width="5.57"/>
    <col collapsed="false" customWidth="true" hidden="false" outlineLevel="0" max="4346" min="4346" style="108" width="8.29"/>
    <col collapsed="false" customWidth="true" hidden="false" outlineLevel="0" max="4347" min="4347" style="108" width="5.43"/>
    <col collapsed="false" customWidth="true" hidden="false" outlineLevel="0" max="4348" min="4348" style="108" width="8.29"/>
    <col collapsed="false" customWidth="true" hidden="false" outlineLevel="0" max="4349" min="4349" style="108" width="7.14"/>
    <col collapsed="false" customWidth="true" hidden="false" outlineLevel="0" max="4350" min="4350" style="108" width="9.14"/>
    <col collapsed="false" customWidth="true" hidden="false" outlineLevel="0" max="4351" min="4351" style="108" width="5.43"/>
    <col collapsed="false" customWidth="false" hidden="false" outlineLevel="0" max="4599" min="4352" style="108" width="11.43"/>
    <col collapsed="false" customWidth="true" hidden="false" outlineLevel="0" max="4600" min="4600" style="108" width="5.43"/>
    <col collapsed="false" customWidth="true" hidden="false" outlineLevel="0" max="4601" min="4601" style="108" width="5.57"/>
    <col collapsed="false" customWidth="true" hidden="false" outlineLevel="0" max="4602" min="4602" style="108" width="8.29"/>
    <col collapsed="false" customWidth="true" hidden="false" outlineLevel="0" max="4603" min="4603" style="108" width="5.43"/>
    <col collapsed="false" customWidth="true" hidden="false" outlineLevel="0" max="4604" min="4604" style="108" width="8.29"/>
    <col collapsed="false" customWidth="true" hidden="false" outlineLevel="0" max="4605" min="4605" style="108" width="7.14"/>
    <col collapsed="false" customWidth="true" hidden="false" outlineLevel="0" max="4606" min="4606" style="108" width="9.14"/>
    <col collapsed="false" customWidth="true" hidden="false" outlineLevel="0" max="4607" min="4607" style="108" width="5.43"/>
    <col collapsed="false" customWidth="false" hidden="false" outlineLevel="0" max="4855" min="4608" style="108" width="11.43"/>
    <col collapsed="false" customWidth="true" hidden="false" outlineLevel="0" max="4856" min="4856" style="108" width="5.43"/>
    <col collapsed="false" customWidth="true" hidden="false" outlineLevel="0" max="4857" min="4857" style="108" width="5.57"/>
    <col collapsed="false" customWidth="true" hidden="false" outlineLevel="0" max="4858" min="4858" style="108" width="8.29"/>
    <col collapsed="false" customWidth="true" hidden="false" outlineLevel="0" max="4859" min="4859" style="108" width="5.43"/>
    <col collapsed="false" customWidth="true" hidden="false" outlineLevel="0" max="4860" min="4860" style="108" width="8.29"/>
    <col collapsed="false" customWidth="true" hidden="false" outlineLevel="0" max="4861" min="4861" style="108" width="7.14"/>
    <col collapsed="false" customWidth="true" hidden="false" outlineLevel="0" max="4862" min="4862" style="108" width="9.14"/>
    <col collapsed="false" customWidth="true" hidden="false" outlineLevel="0" max="4863" min="4863" style="108" width="5.43"/>
    <col collapsed="false" customWidth="false" hidden="false" outlineLevel="0" max="5111" min="4864" style="108" width="11.43"/>
    <col collapsed="false" customWidth="true" hidden="false" outlineLevel="0" max="5112" min="5112" style="108" width="5.43"/>
    <col collapsed="false" customWidth="true" hidden="false" outlineLevel="0" max="5113" min="5113" style="108" width="5.57"/>
    <col collapsed="false" customWidth="true" hidden="false" outlineLevel="0" max="5114" min="5114" style="108" width="8.29"/>
    <col collapsed="false" customWidth="true" hidden="false" outlineLevel="0" max="5115" min="5115" style="108" width="5.43"/>
    <col collapsed="false" customWidth="true" hidden="false" outlineLevel="0" max="5116" min="5116" style="108" width="8.29"/>
    <col collapsed="false" customWidth="true" hidden="false" outlineLevel="0" max="5117" min="5117" style="108" width="7.14"/>
    <col collapsed="false" customWidth="true" hidden="false" outlineLevel="0" max="5118" min="5118" style="108" width="9.14"/>
    <col collapsed="false" customWidth="true" hidden="false" outlineLevel="0" max="5119" min="5119" style="108" width="5.43"/>
    <col collapsed="false" customWidth="false" hidden="false" outlineLevel="0" max="5367" min="5120" style="108" width="11.43"/>
    <col collapsed="false" customWidth="true" hidden="false" outlineLevel="0" max="5368" min="5368" style="108" width="5.43"/>
    <col collapsed="false" customWidth="true" hidden="false" outlineLevel="0" max="5369" min="5369" style="108" width="5.57"/>
    <col collapsed="false" customWidth="true" hidden="false" outlineLevel="0" max="5370" min="5370" style="108" width="8.29"/>
    <col collapsed="false" customWidth="true" hidden="false" outlineLevel="0" max="5371" min="5371" style="108" width="5.43"/>
    <col collapsed="false" customWidth="true" hidden="false" outlineLevel="0" max="5372" min="5372" style="108" width="8.29"/>
    <col collapsed="false" customWidth="true" hidden="false" outlineLevel="0" max="5373" min="5373" style="108" width="7.14"/>
    <col collapsed="false" customWidth="true" hidden="false" outlineLevel="0" max="5374" min="5374" style="108" width="9.14"/>
    <col collapsed="false" customWidth="true" hidden="false" outlineLevel="0" max="5375" min="5375" style="108" width="5.43"/>
    <col collapsed="false" customWidth="false" hidden="false" outlineLevel="0" max="5623" min="5376" style="108" width="11.43"/>
    <col collapsed="false" customWidth="true" hidden="false" outlineLevel="0" max="5624" min="5624" style="108" width="5.43"/>
    <col collapsed="false" customWidth="true" hidden="false" outlineLevel="0" max="5625" min="5625" style="108" width="5.57"/>
    <col collapsed="false" customWidth="true" hidden="false" outlineLevel="0" max="5626" min="5626" style="108" width="8.29"/>
    <col collapsed="false" customWidth="true" hidden="false" outlineLevel="0" max="5627" min="5627" style="108" width="5.43"/>
    <col collapsed="false" customWidth="true" hidden="false" outlineLevel="0" max="5628" min="5628" style="108" width="8.29"/>
    <col collapsed="false" customWidth="true" hidden="false" outlineLevel="0" max="5629" min="5629" style="108" width="7.14"/>
    <col collapsed="false" customWidth="true" hidden="false" outlineLevel="0" max="5630" min="5630" style="108" width="9.14"/>
    <col collapsed="false" customWidth="true" hidden="false" outlineLevel="0" max="5631" min="5631" style="108" width="5.43"/>
    <col collapsed="false" customWidth="false" hidden="false" outlineLevel="0" max="5879" min="5632" style="108" width="11.43"/>
    <col collapsed="false" customWidth="true" hidden="false" outlineLevel="0" max="5880" min="5880" style="108" width="5.43"/>
    <col collapsed="false" customWidth="true" hidden="false" outlineLevel="0" max="5881" min="5881" style="108" width="5.57"/>
    <col collapsed="false" customWidth="true" hidden="false" outlineLevel="0" max="5882" min="5882" style="108" width="8.29"/>
    <col collapsed="false" customWidth="true" hidden="false" outlineLevel="0" max="5883" min="5883" style="108" width="5.43"/>
    <col collapsed="false" customWidth="true" hidden="false" outlineLevel="0" max="5884" min="5884" style="108" width="8.29"/>
    <col collapsed="false" customWidth="true" hidden="false" outlineLevel="0" max="5885" min="5885" style="108" width="7.14"/>
    <col collapsed="false" customWidth="true" hidden="false" outlineLevel="0" max="5886" min="5886" style="108" width="9.14"/>
    <col collapsed="false" customWidth="true" hidden="false" outlineLevel="0" max="5887" min="5887" style="108" width="5.43"/>
    <col collapsed="false" customWidth="false" hidden="false" outlineLevel="0" max="6135" min="5888" style="108" width="11.43"/>
    <col collapsed="false" customWidth="true" hidden="false" outlineLevel="0" max="6136" min="6136" style="108" width="5.43"/>
    <col collapsed="false" customWidth="true" hidden="false" outlineLevel="0" max="6137" min="6137" style="108" width="5.57"/>
    <col collapsed="false" customWidth="true" hidden="false" outlineLevel="0" max="6138" min="6138" style="108" width="8.29"/>
    <col collapsed="false" customWidth="true" hidden="false" outlineLevel="0" max="6139" min="6139" style="108" width="5.43"/>
    <col collapsed="false" customWidth="true" hidden="false" outlineLevel="0" max="6140" min="6140" style="108" width="8.29"/>
    <col collapsed="false" customWidth="true" hidden="false" outlineLevel="0" max="6141" min="6141" style="108" width="7.14"/>
    <col collapsed="false" customWidth="true" hidden="false" outlineLevel="0" max="6142" min="6142" style="108" width="9.14"/>
    <col collapsed="false" customWidth="true" hidden="false" outlineLevel="0" max="6143" min="6143" style="108" width="5.43"/>
    <col collapsed="false" customWidth="false" hidden="false" outlineLevel="0" max="6391" min="6144" style="108" width="11.43"/>
    <col collapsed="false" customWidth="true" hidden="false" outlineLevel="0" max="6392" min="6392" style="108" width="5.43"/>
    <col collapsed="false" customWidth="true" hidden="false" outlineLevel="0" max="6393" min="6393" style="108" width="5.57"/>
    <col collapsed="false" customWidth="true" hidden="false" outlineLevel="0" max="6394" min="6394" style="108" width="8.29"/>
    <col collapsed="false" customWidth="true" hidden="false" outlineLevel="0" max="6395" min="6395" style="108" width="5.43"/>
    <col collapsed="false" customWidth="true" hidden="false" outlineLevel="0" max="6396" min="6396" style="108" width="8.29"/>
    <col collapsed="false" customWidth="true" hidden="false" outlineLevel="0" max="6397" min="6397" style="108" width="7.14"/>
    <col collapsed="false" customWidth="true" hidden="false" outlineLevel="0" max="6398" min="6398" style="108" width="9.14"/>
    <col collapsed="false" customWidth="true" hidden="false" outlineLevel="0" max="6399" min="6399" style="108" width="5.43"/>
    <col collapsed="false" customWidth="false" hidden="false" outlineLevel="0" max="6647" min="6400" style="108" width="11.43"/>
    <col collapsed="false" customWidth="true" hidden="false" outlineLevel="0" max="6648" min="6648" style="108" width="5.43"/>
    <col collapsed="false" customWidth="true" hidden="false" outlineLevel="0" max="6649" min="6649" style="108" width="5.57"/>
    <col collapsed="false" customWidth="true" hidden="false" outlineLevel="0" max="6650" min="6650" style="108" width="8.29"/>
    <col collapsed="false" customWidth="true" hidden="false" outlineLevel="0" max="6651" min="6651" style="108" width="5.43"/>
    <col collapsed="false" customWidth="true" hidden="false" outlineLevel="0" max="6652" min="6652" style="108" width="8.29"/>
    <col collapsed="false" customWidth="true" hidden="false" outlineLevel="0" max="6653" min="6653" style="108" width="7.14"/>
    <col collapsed="false" customWidth="true" hidden="false" outlineLevel="0" max="6654" min="6654" style="108" width="9.14"/>
    <col collapsed="false" customWidth="true" hidden="false" outlineLevel="0" max="6655" min="6655" style="108" width="5.43"/>
    <col collapsed="false" customWidth="false" hidden="false" outlineLevel="0" max="6903" min="6656" style="108" width="11.43"/>
    <col collapsed="false" customWidth="true" hidden="false" outlineLevel="0" max="6904" min="6904" style="108" width="5.43"/>
    <col collapsed="false" customWidth="true" hidden="false" outlineLevel="0" max="6905" min="6905" style="108" width="5.57"/>
    <col collapsed="false" customWidth="true" hidden="false" outlineLevel="0" max="6906" min="6906" style="108" width="8.29"/>
    <col collapsed="false" customWidth="true" hidden="false" outlineLevel="0" max="6907" min="6907" style="108" width="5.43"/>
    <col collapsed="false" customWidth="true" hidden="false" outlineLevel="0" max="6908" min="6908" style="108" width="8.29"/>
    <col collapsed="false" customWidth="true" hidden="false" outlineLevel="0" max="6909" min="6909" style="108" width="7.14"/>
    <col collapsed="false" customWidth="true" hidden="false" outlineLevel="0" max="6910" min="6910" style="108" width="9.14"/>
    <col collapsed="false" customWidth="true" hidden="false" outlineLevel="0" max="6911" min="6911" style="108" width="5.43"/>
    <col collapsed="false" customWidth="false" hidden="false" outlineLevel="0" max="7159" min="6912" style="108" width="11.43"/>
    <col collapsed="false" customWidth="true" hidden="false" outlineLevel="0" max="7160" min="7160" style="108" width="5.43"/>
    <col collapsed="false" customWidth="true" hidden="false" outlineLevel="0" max="7161" min="7161" style="108" width="5.57"/>
    <col collapsed="false" customWidth="true" hidden="false" outlineLevel="0" max="7162" min="7162" style="108" width="8.29"/>
    <col collapsed="false" customWidth="true" hidden="false" outlineLevel="0" max="7163" min="7163" style="108" width="5.43"/>
    <col collapsed="false" customWidth="true" hidden="false" outlineLevel="0" max="7164" min="7164" style="108" width="8.29"/>
    <col collapsed="false" customWidth="true" hidden="false" outlineLevel="0" max="7165" min="7165" style="108" width="7.14"/>
    <col collapsed="false" customWidth="true" hidden="false" outlineLevel="0" max="7166" min="7166" style="108" width="9.14"/>
    <col collapsed="false" customWidth="true" hidden="false" outlineLevel="0" max="7167" min="7167" style="108" width="5.43"/>
    <col collapsed="false" customWidth="false" hidden="false" outlineLevel="0" max="7415" min="7168" style="108" width="11.43"/>
    <col collapsed="false" customWidth="true" hidden="false" outlineLevel="0" max="7416" min="7416" style="108" width="5.43"/>
    <col collapsed="false" customWidth="true" hidden="false" outlineLevel="0" max="7417" min="7417" style="108" width="5.57"/>
    <col collapsed="false" customWidth="true" hidden="false" outlineLevel="0" max="7418" min="7418" style="108" width="8.29"/>
    <col collapsed="false" customWidth="true" hidden="false" outlineLevel="0" max="7419" min="7419" style="108" width="5.43"/>
    <col collapsed="false" customWidth="true" hidden="false" outlineLevel="0" max="7420" min="7420" style="108" width="8.29"/>
    <col collapsed="false" customWidth="true" hidden="false" outlineLevel="0" max="7421" min="7421" style="108" width="7.14"/>
    <col collapsed="false" customWidth="true" hidden="false" outlineLevel="0" max="7422" min="7422" style="108" width="9.14"/>
    <col collapsed="false" customWidth="true" hidden="false" outlineLevel="0" max="7423" min="7423" style="108" width="5.43"/>
    <col collapsed="false" customWidth="false" hidden="false" outlineLevel="0" max="7671" min="7424" style="108" width="11.43"/>
    <col collapsed="false" customWidth="true" hidden="false" outlineLevel="0" max="7672" min="7672" style="108" width="5.43"/>
    <col collapsed="false" customWidth="true" hidden="false" outlineLevel="0" max="7673" min="7673" style="108" width="5.57"/>
    <col collapsed="false" customWidth="true" hidden="false" outlineLevel="0" max="7674" min="7674" style="108" width="8.29"/>
    <col collapsed="false" customWidth="true" hidden="false" outlineLevel="0" max="7675" min="7675" style="108" width="5.43"/>
    <col collapsed="false" customWidth="true" hidden="false" outlineLevel="0" max="7676" min="7676" style="108" width="8.29"/>
    <col collapsed="false" customWidth="true" hidden="false" outlineLevel="0" max="7677" min="7677" style="108" width="7.14"/>
    <col collapsed="false" customWidth="true" hidden="false" outlineLevel="0" max="7678" min="7678" style="108" width="9.14"/>
    <col collapsed="false" customWidth="true" hidden="false" outlineLevel="0" max="7679" min="7679" style="108" width="5.43"/>
    <col collapsed="false" customWidth="false" hidden="false" outlineLevel="0" max="7927" min="7680" style="108" width="11.43"/>
    <col collapsed="false" customWidth="true" hidden="false" outlineLevel="0" max="7928" min="7928" style="108" width="5.43"/>
    <col collapsed="false" customWidth="true" hidden="false" outlineLevel="0" max="7929" min="7929" style="108" width="5.57"/>
    <col collapsed="false" customWidth="true" hidden="false" outlineLevel="0" max="7930" min="7930" style="108" width="8.29"/>
    <col collapsed="false" customWidth="true" hidden="false" outlineLevel="0" max="7931" min="7931" style="108" width="5.43"/>
    <col collapsed="false" customWidth="true" hidden="false" outlineLevel="0" max="7932" min="7932" style="108" width="8.29"/>
    <col collapsed="false" customWidth="true" hidden="false" outlineLevel="0" max="7933" min="7933" style="108" width="7.14"/>
    <col collapsed="false" customWidth="true" hidden="false" outlineLevel="0" max="7934" min="7934" style="108" width="9.14"/>
    <col collapsed="false" customWidth="true" hidden="false" outlineLevel="0" max="7935" min="7935" style="108" width="5.43"/>
    <col collapsed="false" customWidth="false" hidden="false" outlineLevel="0" max="8183" min="7936" style="108" width="11.43"/>
    <col collapsed="false" customWidth="true" hidden="false" outlineLevel="0" max="8184" min="8184" style="108" width="5.43"/>
    <col collapsed="false" customWidth="true" hidden="false" outlineLevel="0" max="8185" min="8185" style="108" width="5.57"/>
    <col collapsed="false" customWidth="true" hidden="false" outlineLevel="0" max="8186" min="8186" style="108" width="8.29"/>
    <col collapsed="false" customWidth="true" hidden="false" outlineLevel="0" max="8187" min="8187" style="108" width="5.43"/>
    <col collapsed="false" customWidth="true" hidden="false" outlineLevel="0" max="8188" min="8188" style="108" width="8.29"/>
    <col collapsed="false" customWidth="true" hidden="false" outlineLevel="0" max="8189" min="8189" style="108" width="7.14"/>
    <col collapsed="false" customWidth="true" hidden="false" outlineLevel="0" max="8190" min="8190" style="108" width="9.14"/>
    <col collapsed="false" customWidth="true" hidden="false" outlineLevel="0" max="8191" min="8191" style="108" width="5.43"/>
    <col collapsed="false" customWidth="false" hidden="false" outlineLevel="0" max="8439" min="8192" style="108" width="11.43"/>
    <col collapsed="false" customWidth="true" hidden="false" outlineLevel="0" max="8440" min="8440" style="108" width="5.43"/>
    <col collapsed="false" customWidth="true" hidden="false" outlineLevel="0" max="8441" min="8441" style="108" width="5.57"/>
    <col collapsed="false" customWidth="true" hidden="false" outlineLevel="0" max="8442" min="8442" style="108" width="8.29"/>
    <col collapsed="false" customWidth="true" hidden="false" outlineLevel="0" max="8443" min="8443" style="108" width="5.43"/>
    <col collapsed="false" customWidth="true" hidden="false" outlineLevel="0" max="8444" min="8444" style="108" width="8.29"/>
    <col collapsed="false" customWidth="true" hidden="false" outlineLevel="0" max="8445" min="8445" style="108" width="7.14"/>
    <col collapsed="false" customWidth="true" hidden="false" outlineLevel="0" max="8446" min="8446" style="108" width="9.14"/>
    <col collapsed="false" customWidth="true" hidden="false" outlineLevel="0" max="8447" min="8447" style="108" width="5.43"/>
    <col collapsed="false" customWidth="false" hidden="false" outlineLevel="0" max="8695" min="8448" style="108" width="11.43"/>
    <col collapsed="false" customWidth="true" hidden="false" outlineLevel="0" max="8696" min="8696" style="108" width="5.43"/>
    <col collapsed="false" customWidth="true" hidden="false" outlineLevel="0" max="8697" min="8697" style="108" width="5.57"/>
    <col collapsed="false" customWidth="true" hidden="false" outlineLevel="0" max="8698" min="8698" style="108" width="8.29"/>
    <col collapsed="false" customWidth="true" hidden="false" outlineLevel="0" max="8699" min="8699" style="108" width="5.43"/>
    <col collapsed="false" customWidth="true" hidden="false" outlineLevel="0" max="8700" min="8700" style="108" width="8.29"/>
    <col collapsed="false" customWidth="true" hidden="false" outlineLevel="0" max="8701" min="8701" style="108" width="7.14"/>
    <col collapsed="false" customWidth="true" hidden="false" outlineLevel="0" max="8702" min="8702" style="108" width="9.14"/>
    <col collapsed="false" customWidth="true" hidden="false" outlineLevel="0" max="8703" min="8703" style="108" width="5.43"/>
    <col collapsed="false" customWidth="false" hidden="false" outlineLevel="0" max="8951" min="8704" style="108" width="11.43"/>
    <col collapsed="false" customWidth="true" hidden="false" outlineLevel="0" max="8952" min="8952" style="108" width="5.43"/>
    <col collapsed="false" customWidth="true" hidden="false" outlineLevel="0" max="8953" min="8953" style="108" width="5.57"/>
    <col collapsed="false" customWidth="true" hidden="false" outlineLevel="0" max="8954" min="8954" style="108" width="8.29"/>
    <col collapsed="false" customWidth="true" hidden="false" outlineLevel="0" max="8955" min="8955" style="108" width="5.43"/>
    <col collapsed="false" customWidth="true" hidden="false" outlineLevel="0" max="8956" min="8956" style="108" width="8.29"/>
    <col collapsed="false" customWidth="true" hidden="false" outlineLevel="0" max="8957" min="8957" style="108" width="7.14"/>
    <col collapsed="false" customWidth="true" hidden="false" outlineLevel="0" max="8958" min="8958" style="108" width="9.14"/>
    <col collapsed="false" customWidth="true" hidden="false" outlineLevel="0" max="8959" min="8959" style="108" width="5.43"/>
    <col collapsed="false" customWidth="false" hidden="false" outlineLevel="0" max="9207" min="8960" style="108" width="11.43"/>
    <col collapsed="false" customWidth="true" hidden="false" outlineLevel="0" max="9208" min="9208" style="108" width="5.43"/>
    <col collapsed="false" customWidth="true" hidden="false" outlineLevel="0" max="9209" min="9209" style="108" width="5.57"/>
    <col collapsed="false" customWidth="true" hidden="false" outlineLevel="0" max="9210" min="9210" style="108" width="8.29"/>
    <col collapsed="false" customWidth="true" hidden="false" outlineLevel="0" max="9211" min="9211" style="108" width="5.43"/>
    <col collapsed="false" customWidth="true" hidden="false" outlineLevel="0" max="9212" min="9212" style="108" width="8.29"/>
    <col collapsed="false" customWidth="true" hidden="false" outlineLevel="0" max="9213" min="9213" style="108" width="7.14"/>
    <col collapsed="false" customWidth="true" hidden="false" outlineLevel="0" max="9214" min="9214" style="108" width="9.14"/>
    <col collapsed="false" customWidth="true" hidden="false" outlineLevel="0" max="9215" min="9215" style="108" width="5.43"/>
    <col collapsed="false" customWidth="false" hidden="false" outlineLevel="0" max="9463" min="9216" style="108" width="11.43"/>
    <col collapsed="false" customWidth="true" hidden="false" outlineLevel="0" max="9464" min="9464" style="108" width="5.43"/>
    <col collapsed="false" customWidth="true" hidden="false" outlineLevel="0" max="9465" min="9465" style="108" width="5.57"/>
    <col collapsed="false" customWidth="true" hidden="false" outlineLevel="0" max="9466" min="9466" style="108" width="8.29"/>
    <col collapsed="false" customWidth="true" hidden="false" outlineLevel="0" max="9467" min="9467" style="108" width="5.43"/>
    <col collapsed="false" customWidth="true" hidden="false" outlineLevel="0" max="9468" min="9468" style="108" width="8.29"/>
    <col collapsed="false" customWidth="true" hidden="false" outlineLevel="0" max="9469" min="9469" style="108" width="7.14"/>
    <col collapsed="false" customWidth="true" hidden="false" outlineLevel="0" max="9470" min="9470" style="108" width="9.14"/>
    <col collapsed="false" customWidth="true" hidden="false" outlineLevel="0" max="9471" min="9471" style="108" width="5.43"/>
    <col collapsed="false" customWidth="false" hidden="false" outlineLevel="0" max="9719" min="9472" style="108" width="11.43"/>
    <col collapsed="false" customWidth="true" hidden="false" outlineLevel="0" max="9720" min="9720" style="108" width="5.43"/>
    <col collapsed="false" customWidth="true" hidden="false" outlineLevel="0" max="9721" min="9721" style="108" width="5.57"/>
    <col collapsed="false" customWidth="true" hidden="false" outlineLevel="0" max="9722" min="9722" style="108" width="8.29"/>
    <col collapsed="false" customWidth="true" hidden="false" outlineLevel="0" max="9723" min="9723" style="108" width="5.43"/>
    <col collapsed="false" customWidth="true" hidden="false" outlineLevel="0" max="9724" min="9724" style="108" width="8.29"/>
    <col collapsed="false" customWidth="true" hidden="false" outlineLevel="0" max="9725" min="9725" style="108" width="7.14"/>
    <col collapsed="false" customWidth="true" hidden="false" outlineLevel="0" max="9726" min="9726" style="108" width="9.14"/>
    <col collapsed="false" customWidth="true" hidden="false" outlineLevel="0" max="9727" min="9727" style="108" width="5.43"/>
    <col collapsed="false" customWidth="false" hidden="false" outlineLevel="0" max="9975" min="9728" style="108" width="11.43"/>
    <col collapsed="false" customWidth="true" hidden="false" outlineLevel="0" max="9976" min="9976" style="108" width="5.43"/>
    <col collapsed="false" customWidth="true" hidden="false" outlineLevel="0" max="9977" min="9977" style="108" width="5.57"/>
    <col collapsed="false" customWidth="true" hidden="false" outlineLevel="0" max="9978" min="9978" style="108" width="8.29"/>
    <col collapsed="false" customWidth="true" hidden="false" outlineLevel="0" max="9979" min="9979" style="108" width="5.43"/>
    <col collapsed="false" customWidth="true" hidden="false" outlineLevel="0" max="9980" min="9980" style="108" width="8.29"/>
    <col collapsed="false" customWidth="true" hidden="false" outlineLevel="0" max="9981" min="9981" style="108" width="7.14"/>
    <col collapsed="false" customWidth="true" hidden="false" outlineLevel="0" max="9982" min="9982" style="108" width="9.14"/>
    <col collapsed="false" customWidth="true" hidden="false" outlineLevel="0" max="9983" min="9983" style="108" width="5.43"/>
    <col collapsed="false" customWidth="false" hidden="false" outlineLevel="0" max="10231" min="9984" style="108" width="11.43"/>
    <col collapsed="false" customWidth="true" hidden="false" outlineLevel="0" max="10232" min="10232" style="108" width="5.43"/>
    <col collapsed="false" customWidth="true" hidden="false" outlineLevel="0" max="10233" min="10233" style="108" width="5.57"/>
    <col collapsed="false" customWidth="true" hidden="false" outlineLevel="0" max="10234" min="10234" style="108" width="8.29"/>
    <col collapsed="false" customWidth="true" hidden="false" outlineLevel="0" max="10235" min="10235" style="108" width="5.43"/>
    <col collapsed="false" customWidth="true" hidden="false" outlineLevel="0" max="10236" min="10236" style="108" width="8.29"/>
    <col collapsed="false" customWidth="true" hidden="false" outlineLevel="0" max="10237" min="10237" style="108" width="7.14"/>
    <col collapsed="false" customWidth="true" hidden="false" outlineLevel="0" max="10238" min="10238" style="108" width="9.14"/>
    <col collapsed="false" customWidth="true" hidden="false" outlineLevel="0" max="10239" min="10239" style="108" width="5.43"/>
    <col collapsed="false" customWidth="false" hidden="false" outlineLevel="0" max="10487" min="10240" style="108" width="11.43"/>
    <col collapsed="false" customWidth="true" hidden="false" outlineLevel="0" max="10488" min="10488" style="108" width="5.43"/>
    <col collapsed="false" customWidth="true" hidden="false" outlineLevel="0" max="10489" min="10489" style="108" width="5.57"/>
    <col collapsed="false" customWidth="true" hidden="false" outlineLevel="0" max="10490" min="10490" style="108" width="8.29"/>
    <col collapsed="false" customWidth="true" hidden="false" outlineLevel="0" max="10491" min="10491" style="108" width="5.43"/>
    <col collapsed="false" customWidth="true" hidden="false" outlineLevel="0" max="10492" min="10492" style="108" width="8.29"/>
    <col collapsed="false" customWidth="true" hidden="false" outlineLevel="0" max="10493" min="10493" style="108" width="7.14"/>
    <col collapsed="false" customWidth="true" hidden="false" outlineLevel="0" max="10494" min="10494" style="108" width="9.14"/>
    <col collapsed="false" customWidth="true" hidden="false" outlineLevel="0" max="10495" min="10495" style="108" width="5.43"/>
    <col collapsed="false" customWidth="false" hidden="false" outlineLevel="0" max="10743" min="10496" style="108" width="11.43"/>
    <col collapsed="false" customWidth="true" hidden="false" outlineLevel="0" max="10744" min="10744" style="108" width="5.43"/>
    <col collapsed="false" customWidth="true" hidden="false" outlineLevel="0" max="10745" min="10745" style="108" width="5.57"/>
    <col collapsed="false" customWidth="true" hidden="false" outlineLevel="0" max="10746" min="10746" style="108" width="8.29"/>
    <col collapsed="false" customWidth="true" hidden="false" outlineLevel="0" max="10747" min="10747" style="108" width="5.43"/>
    <col collapsed="false" customWidth="true" hidden="false" outlineLevel="0" max="10748" min="10748" style="108" width="8.29"/>
    <col collapsed="false" customWidth="true" hidden="false" outlineLevel="0" max="10749" min="10749" style="108" width="7.14"/>
    <col collapsed="false" customWidth="true" hidden="false" outlineLevel="0" max="10750" min="10750" style="108" width="9.14"/>
    <col collapsed="false" customWidth="true" hidden="false" outlineLevel="0" max="10751" min="10751" style="108" width="5.43"/>
    <col collapsed="false" customWidth="false" hidden="false" outlineLevel="0" max="10999" min="10752" style="108" width="11.43"/>
    <col collapsed="false" customWidth="true" hidden="false" outlineLevel="0" max="11000" min="11000" style="108" width="5.43"/>
    <col collapsed="false" customWidth="true" hidden="false" outlineLevel="0" max="11001" min="11001" style="108" width="5.57"/>
    <col collapsed="false" customWidth="true" hidden="false" outlineLevel="0" max="11002" min="11002" style="108" width="8.29"/>
    <col collapsed="false" customWidth="true" hidden="false" outlineLevel="0" max="11003" min="11003" style="108" width="5.43"/>
    <col collapsed="false" customWidth="true" hidden="false" outlineLevel="0" max="11004" min="11004" style="108" width="8.29"/>
    <col collapsed="false" customWidth="true" hidden="false" outlineLevel="0" max="11005" min="11005" style="108" width="7.14"/>
    <col collapsed="false" customWidth="true" hidden="false" outlineLevel="0" max="11006" min="11006" style="108" width="9.14"/>
    <col collapsed="false" customWidth="true" hidden="false" outlineLevel="0" max="11007" min="11007" style="108" width="5.43"/>
    <col collapsed="false" customWidth="false" hidden="false" outlineLevel="0" max="11255" min="11008" style="108" width="11.43"/>
    <col collapsed="false" customWidth="true" hidden="false" outlineLevel="0" max="11256" min="11256" style="108" width="5.43"/>
    <col collapsed="false" customWidth="true" hidden="false" outlineLevel="0" max="11257" min="11257" style="108" width="5.57"/>
    <col collapsed="false" customWidth="true" hidden="false" outlineLevel="0" max="11258" min="11258" style="108" width="8.29"/>
    <col collapsed="false" customWidth="true" hidden="false" outlineLevel="0" max="11259" min="11259" style="108" width="5.43"/>
    <col collapsed="false" customWidth="true" hidden="false" outlineLevel="0" max="11260" min="11260" style="108" width="8.29"/>
    <col collapsed="false" customWidth="true" hidden="false" outlineLevel="0" max="11261" min="11261" style="108" width="7.14"/>
    <col collapsed="false" customWidth="true" hidden="false" outlineLevel="0" max="11262" min="11262" style="108" width="9.14"/>
    <col collapsed="false" customWidth="true" hidden="false" outlineLevel="0" max="11263" min="11263" style="108" width="5.43"/>
    <col collapsed="false" customWidth="false" hidden="false" outlineLevel="0" max="11511" min="11264" style="108" width="11.43"/>
    <col collapsed="false" customWidth="true" hidden="false" outlineLevel="0" max="11512" min="11512" style="108" width="5.43"/>
    <col collapsed="false" customWidth="true" hidden="false" outlineLevel="0" max="11513" min="11513" style="108" width="5.57"/>
    <col collapsed="false" customWidth="true" hidden="false" outlineLevel="0" max="11514" min="11514" style="108" width="8.29"/>
    <col collapsed="false" customWidth="true" hidden="false" outlineLevel="0" max="11515" min="11515" style="108" width="5.43"/>
    <col collapsed="false" customWidth="true" hidden="false" outlineLevel="0" max="11516" min="11516" style="108" width="8.29"/>
    <col collapsed="false" customWidth="true" hidden="false" outlineLevel="0" max="11517" min="11517" style="108" width="7.14"/>
    <col collapsed="false" customWidth="true" hidden="false" outlineLevel="0" max="11518" min="11518" style="108" width="9.14"/>
    <col collapsed="false" customWidth="true" hidden="false" outlineLevel="0" max="11519" min="11519" style="108" width="5.43"/>
    <col collapsed="false" customWidth="false" hidden="false" outlineLevel="0" max="11767" min="11520" style="108" width="11.43"/>
    <col collapsed="false" customWidth="true" hidden="false" outlineLevel="0" max="11768" min="11768" style="108" width="5.43"/>
    <col collapsed="false" customWidth="true" hidden="false" outlineLevel="0" max="11769" min="11769" style="108" width="5.57"/>
    <col collapsed="false" customWidth="true" hidden="false" outlineLevel="0" max="11770" min="11770" style="108" width="8.29"/>
    <col collapsed="false" customWidth="true" hidden="false" outlineLevel="0" max="11771" min="11771" style="108" width="5.43"/>
    <col collapsed="false" customWidth="true" hidden="false" outlineLevel="0" max="11772" min="11772" style="108" width="8.29"/>
    <col collapsed="false" customWidth="true" hidden="false" outlineLevel="0" max="11773" min="11773" style="108" width="7.14"/>
    <col collapsed="false" customWidth="true" hidden="false" outlineLevel="0" max="11774" min="11774" style="108" width="9.14"/>
    <col collapsed="false" customWidth="true" hidden="false" outlineLevel="0" max="11775" min="11775" style="108" width="5.43"/>
    <col collapsed="false" customWidth="false" hidden="false" outlineLevel="0" max="12023" min="11776" style="108" width="11.43"/>
    <col collapsed="false" customWidth="true" hidden="false" outlineLevel="0" max="12024" min="12024" style="108" width="5.43"/>
    <col collapsed="false" customWidth="true" hidden="false" outlineLevel="0" max="12025" min="12025" style="108" width="5.57"/>
    <col collapsed="false" customWidth="true" hidden="false" outlineLevel="0" max="12026" min="12026" style="108" width="8.29"/>
    <col collapsed="false" customWidth="true" hidden="false" outlineLevel="0" max="12027" min="12027" style="108" width="5.43"/>
    <col collapsed="false" customWidth="true" hidden="false" outlineLevel="0" max="12028" min="12028" style="108" width="8.29"/>
    <col collapsed="false" customWidth="true" hidden="false" outlineLevel="0" max="12029" min="12029" style="108" width="7.14"/>
    <col collapsed="false" customWidth="true" hidden="false" outlineLevel="0" max="12030" min="12030" style="108" width="9.14"/>
    <col collapsed="false" customWidth="true" hidden="false" outlineLevel="0" max="12031" min="12031" style="108" width="5.43"/>
    <col collapsed="false" customWidth="false" hidden="false" outlineLevel="0" max="12279" min="12032" style="108" width="11.43"/>
    <col collapsed="false" customWidth="true" hidden="false" outlineLevel="0" max="12280" min="12280" style="108" width="5.43"/>
    <col collapsed="false" customWidth="true" hidden="false" outlineLevel="0" max="12281" min="12281" style="108" width="5.57"/>
    <col collapsed="false" customWidth="true" hidden="false" outlineLevel="0" max="12282" min="12282" style="108" width="8.29"/>
    <col collapsed="false" customWidth="true" hidden="false" outlineLevel="0" max="12283" min="12283" style="108" width="5.43"/>
    <col collapsed="false" customWidth="true" hidden="false" outlineLevel="0" max="12284" min="12284" style="108" width="8.29"/>
    <col collapsed="false" customWidth="true" hidden="false" outlineLevel="0" max="12285" min="12285" style="108" width="7.14"/>
    <col collapsed="false" customWidth="true" hidden="false" outlineLevel="0" max="12286" min="12286" style="108" width="9.14"/>
    <col collapsed="false" customWidth="true" hidden="false" outlineLevel="0" max="12287" min="12287" style="108" width="5.43"/>
    <col collapsed="false" customWidth="false" hidden="false" outlineLevel="0" max="12535" min="12288" style="108" width="11.43"/>
    <col collapsed="false" customWidth="true" hidden="false" outlineLevel="0" max="12536" min="12536" style="108" width="5.43"/>
    <col collapsed="false" customWidth="true" hidden="false" outlineLevel="0" max="12537" min="12537" style="108" width="5.57"/>
    <col collapsed="false" customWidth="true" hidden="false" outlineLevel="0" max="12538" min="12538" style="108" width="8.29"/>
    <col collapsed="false" customWidth="true" hidden="false" outlineLevel="0" max="12539" min="12539" style="108" width="5.43"/>
    <col collapsed="false" customWidth="true" hidden="false" outlineLevel="0" max="12540" min="12540" style="108" width="8.29"/>
    <col collapsed="false" customWidth="true" hidden="false" outlineLevel="0" max="12541" min="12541" style="108" width="7.14"/>
    <col collapsed="false" customWidth="true" hidden="false" outlineLevel="0" max="12542" min="12542" style="108" width="9.14"/>
    <col collapsed="false" customWidth="true" hidden="false" outlineLevel="0" max="12543" min="12543" style="108" width="5.43"/>
    <col collapsed="false" customWidth="false" hidden="false" outlineLevel="0" max="12791" min="12544" style="108" width="11.43"/>
    <col collapsed="false" customWidth="true" hidden="false" outlineLevel="0" max="12792" min="12792" style="108" width="5.43"/>
    <col collapsed="false" customWidth="true" hidden="false" outlineLevel="0" max="12793" min="12793" style="108" width="5.57"/>
    <col collapsed="false" customWidth="true" hidden="false" outlineLevel="0" max="12794" min="12794" style="108" width="8.29"/>
    <col collapsed="false" customWidth="true" hidden="false" outlineLevel="0" max="12795" min="12795" style="108" width="5.43"/>
    <col collapsed="false" customWidth="true" hidden="false" outlineLevel="0" max="12796" min="12796" style="108" width="8.29"/>
    <col collapsed="false" customWidth="true" hidden="false" outlineLevel="0" max="12797" min="12797" style="108" width="7.14"/>
    <col collapsed="false" customWidth="true" hidden="false" outlineLevel="0" max="12798" min="12798" style="108" width="9.14"/>
    <col collapsed="false" customWidth="true" hidden="false" outlineLevel="0" max="12799" min="12799" style="108" width="5.43"/>
    <col collapsed="false" customWidth="false" hidden="false" outlineLevel="0" max="13047" min="12800" style="108" width="11.43"/>
    <col collapsed="false" customWidth="true" hidden="false" outlineLevel="0" max="13048" min="13048" style="108" width="5.43"/>
    <col collapsed="false" customWidth="true" hidden="false" outlineLevel="0" max="13049" min="13049" style="108" width="5.57"/>
    <col collapsed="false" customWidth="true" hidden="false" outlineLevel="0" max="13050" min="13050" style="108" width="8.29"/>
    <col collapsed="false" customWidth="true" hidden="false" outlineLevel="0" max="13051" min="13051" style="108" width="5.43"/>
    <col collapsed="false" customWidth="true" hidden="false" outlineLevel="0" max="13052" min="13052" style="108" width="8.29"/>
    <col collapsed="false" customWidth="true" hidden="false" outlineLevel="0" max="13053" min="13053" style="108" width="7.14"/>
    <col collapsed="false" customWidth="true" hidden="false" outlineLevel="0" max="13054" min="13054" style="108" width="9.14"/>
    <col collapsed="false" customWidth="true" hidden="false" outlineLevel="0" max="13055" min="13055" style="108" width="5.43"/>
    <col collapsed="false" customWidth="false" hidden="false" outlineLevel="0" max="13303" min="13056" style="108" width="11.43"/>
    <col collapsed="false" customWidth="true" hidden="false" outlineLevel="0" max="13304" min="13304" style="108" width="5.43"/>
    <col collapsed="false" customWidth="true" hidden="false" outlineLevel="0" max="13305" min="13305" style="108" width="5.57"/>
    <col collapsed="false" customWidth="true" hidden="false" outlineLevel="0" max="13306" min="13306" style="108" width="8.29"/>
    <col collapsed="false" customWidth="true" hidden="false" outlineLevel="0" max="13307" min="13307" style="108" width="5.43"/>
    <col collapsed="false" customWidth="true" hidden="false" outlineLevel="0" max="13308" min="13308" style="108" width="8.29"/>
    <col collapsed="false" customWidth="true" hidden="false" outlineLevel="0" max="13309" min="13309" style="108" width="7.14"/>
    <col collapsed="false" customWidth="true" hidden="false" outlineLevel="0" max="13310" min="13310" style="108" width="9.14"/>
    <col collapsed="false" customWidth="true" hidden="false" outlineLevel="0" max="13311" min="13311" style="108" width="5.43"/>
    <col collapsed="false" customWidth="false" hidden="false" outlineLevel="0" max="13559" min="13312" style="108" width="11.43"/>
    <col collapsed="false" customWidth="true" hidden="false" outlineLevel="0" max="13560" min="13560" style="108" width="5.43"/>
    <col collapsed="false" customWidth="true" hidden="false" outlineLevel="0" max="13561" min="13561" style="108" width="5.57"/>
    <col collapsed="false" customWidth="true" hidden="false" outlineLevel="0" max="13562" min="13562" style="108" width="8.29"/>
    <col collapsed="false" customWidth="true" hidden="false" outlineLevel="0" max="13563" min="13563" style="108" width="5.43"/>
    <col collapsed="false" customWidth="true" hidden="false" outlineLevel="0" max="13564" min="13564" style="108" width="8.29"/>
    <col collapsed="false" customWidth="true" hidden="false" outlineLevel="0" max="13565" min="13565" style="108" width="7.14"/>
    <col collapsed="false" customWidth="true" hidden="false" outlineLevel="0" max="13566" min="13566" style="108" width="9.14"/>
    <col collapsed="false" customWidth="true" hidden="false" outlineLevel="0" max="13567" min="13567" style="108" width="5.43"/>
    <col collapsed="false" customWidth="false" hidden="false" outlineLevel="0" max="13815" min="13568" style="108" width="11.43"/>
    <col collapsed="false" customWidth="true" hidden="false" outlineLevel="0" max="13816" min="13816" style="108" width="5.43"/>
    <col collapsed="false" customWidth="true" hidden="false" outlineLevel="0" max="13817" min="13817" style="108" width="5.57"/>
    <col collapsed="false" customWidth="true" hidden="false" outlineLevel="0" max="13818" min="13818" style="108" width="8.29"/>
    <col collapsed="false" customWidth="true" hidden="false" outlineLevel="0" max="13819" min="13819" style="108" width="5.43"/>
    <col collapsed="false" customWidth="true" hidden="false" outlineLevel="0" max="13820" min="13820" style="108" width="8.29"/>
    <col collapsed="false" customWidth="true" hidden="false" outlineLevel="0" max="13821" min="13821" style="108" width="7.14"/>
    <col collapsed="false" customWidth="true" hidden="false" outlineLevel="0" max="13822" min="13822" style="108" width="9.14"/>
    <col collapsed="false" customWidth="true" hidden="false" outlineLevel="0" max="13823" min="13823" style="108" width="5.43"/>
    <col collapsed="false" customWidth="false" hidden="false" outlineLevel="0" max="14071" min="13824" style="108" width="11.43"/>
    <col collapsed="false" customWidth="true" hidden="false" outlineLevel="0" max="14072" min="14072" style="108" width="5.43"/>
    <col collapsed="false" customWidth="true" hidden="false" outlineLevel="0" max="14073" min="14073" style="108" width="5.57"/>
    <col collapsed="false" customWidth="true" hidden="false" outlineLevel="0" max="14074" min="14074" style="108" width="8.29"/>
    <col collapsed="false" customWidth="true" hidden="false" outlineLevel="0" max="14075" min="14075" style="108" width="5.43"/>
    <col collapsed="false" customWidth="true" hidden="false" outlineLevel="0" max="14076" min="14076" style="108" width="8.29"/>
    <col collapsed="false" customWidth="true" hidden="false" outlineLevel="0" max="14077" min="14077" style="108" width="7.14"/>
    <col collapsed="false" customWidth="true" hidden="false" outlineLevel="0" max="14078" min="14078" style="108" width="9.14"/>
    <col collapsed="false" customWidth="true" hidden="false" outlineLevel="0" max="14079" min="14079" style="108" width="5.43"/>
    <col collapsed="false" customWidth="false" hidden="false" outlineLevel="0" max="14327" min="14080" style="108" width="11.43"/>
    <col collapsed="false" customWidth="true" hidden="false" outlineLevel="0" max="14328" min="14328" style="108" width="5.43"/>
    <col collapsed="false" customWidth="true" hidden="false" outlineLevel="0" max="14329" min="14329" style="108" width="5.57"/>
    <col collapsed="false" customWidth="true" hidden="false" outlineLevel="0" max="14330" min="14330" style="108" width="8.29"/>
    <col collapsed="false" customWidth="true" hidden="false" outlineLevel="0" max="14331" min="14331" style="108" width="5.43"/>
    <col collapsed="false" customWidth="true" hidden="false" outlineLevel="0" max="14332" min="14332" style="108" width="8.29"/>
    <col collapsed="false" customWidth="true" hidden="false" outlineLevel="0" max="14333" min="14333" style="108" width="7.14"/>
    <col collapsed="false" customWidth="true" hidden="false" outlineLevel="0" max="14334" min="14334" style="108" width="9.14"/>
    <col collapsed="false" customWidth="true" hidden="false" outlineLevel="0" max="14335" min="14335" style="108" width="5.43"/>
    <col collapsed="false" customWidth="false" hidden="false" outlineLevel="0" max="14583" min="14336" style="108" width="11.43"/>
    <col collapsed="false" customWidth="true" hidden="false" outlineLevel="0" max="14584" min="14584" style="108" width="5.43"/>
    <col collapsed="false" customWidth="true" hidden="false" outlineLevel="0" max="14585" min="14585" style="108" width="5.57"/>
    <col collapsed="false" customWidth="true" hidden="false" outlineLevel="0" max="14586" min="14586" style="108" width="8.29"/>
    <col collapsed="false" customWidth="true" hidden="false" outlineLevel="0" max="14587" min="14587" style="108" width="5.43"/>
    <col collapsed="false" customWidth="true" hidden="false" outlineLevel="0" max="14588" min="14588" style="108" width="8.29"/>
    <col collapsed="false" customWidth="true" hidden="false" outlineLevel="0" max="14589" min="14589" style="108" width="7.14"/>
    <col collapsed="false" customWidth="true" hidden="false" outlineLevel="0" max="14590" min="14590" style="108" width="9.14"/>
    <col collapsed="false" customWidth="true" hidden="false" outlineLevel="0" max="14591" min="14591" style="108" width="5.43"/>
    <col collapsed="false" customWidth="false" hidden="false" outlineLevel="0" max="14839" min="14592" style="108" width="11.43"/>
    <col collapsed="false" customWidth="true" hidden="false" outlineLevel="0" max="14840" min="14840" style="108" width="5.43"/>
    <col collapsed="false" customWidth="true" hidden="false" outlineLevel="0" max="14841" min="14841" style="108" width="5.57"/>
    <col collapsed="false" customWidth="true" hidden="false" outlineLevel="0" max="14842" min="14842" style="108" width="8.29"/>
    <col collapsed="false" customWidth="true" hidden="false" outlineLevel="0" max="14843" min="14843" style="108" width="5.43"/>
    <col collapsed="false" customWidth="true" hidden="false" outlineLevel="0" max="14844" min="14844" style="108" width="8.29"/>
    <col collapsed="false" customWidth="true" hidden="false" outlineLevel="0" max="14845" min="14845" style="108" width="7.14"/>
    <col collapsed="false" customWidth="true" hidden="false" outlineLevel="0" max="14846" min="14846" style="108" width="9.14"/>
    <col collapsed="false" customWidth="true" hidden="false" outlineLevel="0" max="14847" min="14847" style="108" width="5.43"/>
    <col collapsed="false" customWidth="false" hidden="false" outlineLevel="0" max="15095" min="14848" style="108" width="11.43"/>
    <col collapsed="false" customWidth="true" hidden="false" outlineLevel="0" max="15096" min="15096" style="108" width="5.43"/>
    <col collapsed="false" customWidth="true" hidden="false" outlineLevel="0" max="15097" min="15097" style="108" width="5.57"/>
    <col collapsed="false" customWidth="true" hidden="false" outlineLevel="0" max="15098" min="15098" style="108" width="8.29"/>
    <col collapsed="false" customWidth="true" hidden="false" outlineLevel="0" max="15099" min="15099" style="108" width="5.43"/>
    <col collapsed="false" customWidth="true" hidden="false" outlineLevel="0" max="15100" min="15100" style="108" width="8.29"/>
    <col collapsed="false" customWidth="true" hidden="false" outlineLevel="0" max="15101" min="15101" style="108" width="7.14"/>
    <col collapsed="false" customWidth="true" hidden="false" outlineLevel="0" max="15102" min="15102" style="108" width="9.14"/>
    <col collapsed="false" customWidth="true" hidden="false" outlineLevel="0" max="15103" min="15103" style="108" width="5.43"/>
    <col collapsed="false" customWidth="false" hidden="false" outlineLevel="0" max="15351" min="15104" style="108" width="11.43"/>
    <col collapsed="false" customWidth="true" hidden="false" outlineLevel="0" max="15352" min="15352" style="108" width="5.43"/>
    <col collapsed="false" customWidth="true" hidden="false" outlineLevel="0" max="15353" min="15353" style="108" width="5.57"/>
    <col collapsed="false" customWidth="true" hidden="false" outlineLevel="0" max="15354" min="15354" style="108" width="8.29"/>
    <col collapsed="false" customWidth="true" hidden="false" outlineLevel="0" max="15355" min="15355" style="108" width="5.43"/>
    <col collapsed="false" customWidth="true" hidden="false" outlineLevel="0" max="15356" min="15356" style="108" width="8.29"/>
    <col collapsed="false" customWidth="true" hidden="false" outlineLevel="0" max="15357" min="15357" style="108" width="7.14"/>
    <col collapsed="false" customWidth="true" hidden="false" outlineLevel="0" max="15358" min="15358" style="108" width="9.14"/>
    <col collapsed="false" customWidth="true" hidden="false" outlineLevel="0" max="15359" min="15359" style="108" width="5.43"/>
    <col collapsed="false" customWidth="false" hidden="false" outlineLevel="0" max="15607" min="15360" style="108" width="11.43"/>
    <col collapsed="false" customWidth="true" hidden="false" outlineLevel="0" max="15608" min="15608" style="108" width="5.43"/>
    <col collapsed="false" customWidth="true" hidden="false" outlineLevel="0" max="15609" min="15609" style="108" width="5.57"/>
    <col collapsed="false" customWidth="true" hidden="false" outlineLevel="0" max="15610" min="15610" style="108" width="8.29"/>
    <col collapsed="false" customWidth="true" hidden="false" outlineLevel="0" max="15611" min="15611" style="108" width="5.43"/>
    <col collapsed="false" customWidth="true" hidden="false" outlineLevel="0" max="15612" min="15612" style="108" width="8.29"/>
    <col collapsed="false" customWidth="true" hidden="false" outlineLevel="0" max="15613" min="15613" style="108" width="7.14"/>
    <col collapsed="false" customWidth="true" hidden="false" outlineLevel="0" max="15614" min="15614" style="108" width="9.14"/>
    <col collapsed="false" customWidth="true" hidden="false" outlineLevel="0" max="15615" min="15615" style="108" width="5.43"/>
    <col collapsed="false" customWidth="false" hidden="false" outlineLevel="0" max="15863" min="15616" style="108" width="11.43"/>
    <col collapsed="false" customWidth="true" hidden="false" outlineLevel="0" max="15864" min="15864" style="108" width="5.43"/>
    <col collapsed="false" customWidth="true" hidden="false" outlineLevel="0" max="15865" min="15865" style="108" width="5.57"/>
    <col collapsed="false" customWidth="true" hidden="false" outlineLevel="0" max="15866" min="15866" style="108" width="8.29"/>
    <col collapsed="false" customWidth="true" hidden="false" outlineLevel="0" max="15867" min="15867" style="108" width="5.43"/>
    <col collapsed="false" customWidth="true" hidden="false" outlineLevel="0" max="15868" min="15868" style="108" width="8.29"/>
    <col collapsed="false" customWidth="true" hidden="false" outlineLevel="0" max="15869" min="15869" style="108" width="7.14"/>
    <col collapsed="false" customWidth="true" hidden="false" outlineLevel="0" max="15870" min="15870" style="108" width="9.14"/>
    <col collapsed="false" customWidth="true" hidden="false" outlineLevel="0" max="15871" min="15871" style="108" width="5.43"/>
    <col collapsed="false" customWidth="false" hidden="false" outlineLevel="0" max="16119" min="15872" style="108" width="11.43"/>
    <col collapsed="false" customWidth="true" hidden="false" outlineLevel="0" max="16120" min="16120" style="108" width="5.43"/>
    <col collapsed="false" customWidth="true" hidden="false" outlineLevel="0" max="16121" min="16121" style="108" width="5.57"/>
    <col collapsed="false" customWidth="true" hidden="false" outlineLevel="0" max="16122" min="16122" style="108" width="8.29"/>
    <col collapsed="false" customWidth="true" hidden="false" outlineLevel="0" max="16123" min="16123" style="108" width="5.43"/>
    <col collapsed="false" customWidth="true" hidden="false" outlineLevel="0" max="16124" min="16124" style="108" width="8.29"/>
    <col collapsed="false" customWidth="true" hidden="false" outlineLevel="0" max="16125" min="16125" style="108" width="7.14"/>
    <col collapsed="false" customWidth="true" hidden="false" outlineLevel="0" max="16126" min="16126" style="108" width="9.14"/>
    <col collapsed="false" customWidth="true" hidden="false" outlineLevel="0" max="16127" min="16127" style="108" width="5.43"/>
    <col collapsed="false" customWidth="false" hidden="false" outlineLevel="0" max="16384" min="16128" style="108" width="11.43"/>
  </cols>
  <sheetData>
    <row r="1" s="21" customFormat="true" ht="12.75" hidden="false" customHeight="false" outlineLevel="0" collapsed="false">
      <c r="B1" s="22"/>
      <c r="C1" s="22"/>
      <c r="D1" s="22"/>
      <c r="E1" s="22"/>
      <c r="F1" s="22"/>
      <c r="G1" s="22"/>
      <c r="H1" s="22"/>
      <c r="I1" s="22"/>
      <c r="J1" s="22"/>
      <c r="K1" s="22"/>
    </row>
    <row r="2" s="24" customFormat="true" ht="12.75" hidden="false" customHeight="false" outlineLevel="0" collapsed="false">
      <c r="A2" s="14" t="s">
        <v>26</v>
      </c>
      <c r="B2" s="23"/>
      <c r="C2" s="23"/>
      <c r="D2" s="23"/>
      <c r="E2" s="23"/>
      <c r="F2" s="23"/>
      <c r="G2" s="23"/>
      <c r="H2" s="23"/>
      <c r="I2" s="23"/>
      <c r="J2" s="23"/>
      <c r="K2" s="23"/>
    </row>
    <row r="3" s="21" customFormat="true" ht="12.75" hidden="false" customHeight="false" outlineLevel="0" collapsed="false">
      <c r="B3" s="22"/>
      <c r="C3" s="22"/>
      <c r="D3" s="22"/>
      <c r="E3" s="22"/>
      <c r="F3" s="22"/>
      <c r="G3" s="22"/>
      <c r="H3" s="22"/>
      <c r="I3" s="22"/>
      <c r="J3" s="22"/>
      <c r="K3" s="22"/>
    </row>
    <row r="4" s="21" customFormat="true" ht="12.75" hidden="false" customHeight="false" outlineLevel="0" collapsed="false">
      <c r="B4" s="22"/>
      <c r="C4" s="22"/>
      <c r="D4" s="22"/>
      <c r="E4" s="22"/>
      <c r="F4" s="22"/>
      <c r="G4" s="22"/>
      <c r="H4" s="22"/>
      <c r="I4" s="22"/>
      <c r="J4" s="22"/>
      <c r="K4" s="22"/>
    </row>
    <row r="5" s="21" customFormat="true" ht="12.75" hidden="false" customHeight="false" outlineLevel="0" collapsed="false">
      <c r="A5" s="25" t="s">
        <v>123</v>
      </c>
      <c r="B5" s="158"/>
      <c r="C5" s="158"/>
      <c r="D5" s="158"/>
      <c r="E5" s="158"/>
      <c r="F5" s="158"/>
      <c r="G5" s="158"/>
      <c r="H5" s="158"/>
      <c r="I5" s="158"/>
    </row>
    <row r="6" customFormat="false" ht="3" hidden="false" customHeight="true" outlineLevel="0" collapsed="false"/>
    <row r="7" s="21" customFormat="true" ht="12.75" hidden="false" customHeight="false" outlineLevel="0" collapsed="false">
      <c r="A7" s="25" t="s">
        <v>124</v>
      </c>
      <c r="B7" s="158"/>
      <c r="C7" s="158"/>
      <c r="D7" s="158"/>
      <c r="E7" s="158"/>
      <c r="F7" s="158"/>
      <c r="G7" s="158"/>
      <c r="H7" s="158"/>
      <c r="I7" s="158"/>
    </row>
    <row r="8" customFormat="false" ht="3" hidden="false" customHeight="true" outlineLevel="0" collapsed="false"/>
    <row r="9" customFormat="false" ht="12" hidden="false" customHeight="false" outlineLevel="0" collapsed="false">
      <c r="A9" s="34" t="s">
        <v>125</v>
      </c>
      <c r="B9" s="159" t="s">
        <v>126</v>
      </c>
      <c r="C9" s="159" t="s">
        <v>127</v>
      </c>
      <c r="D9" s="159" t="s">
        <v>128</v>
      </c>
      <c r="E9" s="159" t="s">
        <v>129</v>
      </c>
      <c r="F9" s="159" t="s">
        <v>130</v>
      </c>
      <c r="G9" s="159" t="s">
        <v>131</v>
      </c>
      <c r="H9" s="159" t="s">
        <v>132</v>
      </c>
      <c r="I9" s="159" t="s">
        <v>65</v>
      </c>
    </row>
    <row r="10" customFormat="false" ht="12" hidden="false" customHeight="false" outlineLevel="0" collapsed="false">
      <c r="A10" s="33" t="n">
        <v>1980</v>
      </c>
      <c r="B10" s="160" t="n">
        <v>5.5</v>
      </c>
      <c r="C10" s="160" t="n">
        <v>11.2</v>
      </c>
      <c r="D10" s="160" t="n">
        <v>11.4</v>
      </c>
      <c r="E10" s="160" t="n">
        <v>9.7</v>
      </c>
      <c r="F10" s="160" t="n">
        <v>17.9</v>
      </c>
      <c r="G10" s="160" t="n">
        <v>25</v>
      </c>
      <c r="H10" s="160" t="n">
        <v>19.3</v>
      </c>
      <c r="I10" s="161" t="n">
        <f aca="false">SUM(B10:H10)</f>
        <v>100</v>
      </c>
    </row>
    <row r="11" customFormat="false" ht="12" hidden="false" customHeight="false" outlineLevel="0" collapsed="false">
      <c r="A11" s="33" t="n">
        <v>1985</v>
      </c>
      <c r="B11" s="160" t="n">
        <v>19</v>
      </c>
      <c r="C11" s="160" t="n">
        <v>7.8</v>
      </c>
      <c r="D11" s="160" t="n">
        <v>11.4</v>
      </c>
      <c r="E11" s="160" t="n">
        <v>8.6</v>
      </c>
      <c r="F11" s="160" t="n">
        <v>13.8</v>
      </c>
      <c r="G11" s="160" t="n">
        <v>25.2</v>
      </c>
      <c r="H11" s="160" t="n">
        <v>14.2</v>
      </c>
      <c r="I11" s="161" t="n">
        <f aca="false">SUM(B11:H11)</f>
        <v>100</v>
      </c>
    </row>
    <row r="12" customFormat="false" ht="12" hidden="false" customHeight="false" outlineLevel="0" collapsed="false">
      <c r="A12" s="33" t="n">
        <v>1986</v>
      </c>
      <c r="B12" s="160" t="n">
        <v>16.3</v>
      </c>
      <c r="C12" s="160" t="n">
        <v>10</v>
      </c>
      <c r="D12" s="160" t="n">
        <v>12.5</v>
      </c>
      <c r="E12" s="160" t="n">
        <v>10.2</v>
      </c>
      <c r="F12" s="160" t="n">
        <v>12.5</v>
      </c>
      <c r="G12" s="160" t="n">
        <v>24.3</v>
      </c>
      <c r="H12" s="160" t="n">
        <v>14.2</v>
      </c>
      <c r="I12" s="161" t="n">
        <f aca="false">SUM(B12:H12)</f>
        <v>100</v>
      </c>
    </row>
    <row r="13" customFormat="false" ht="12" hidden="false" customHeight="false" outlineLevel="0" collapsed="false">
      <c r="A13" s="33" t="n">
        <v>1987</v>
      </c>
      <c r="B13" s="160" t="n">
        <v>15.7</v>
      </c>
      <c r="C13" s="160" t="n">
        <v>7.7</v>
      </c>
      <c r="D13" s="160" t="n">
        <v>11.3</v>
      </c>
      <c r="E13" s="160" t="n">
        <v>9.2</v>
      </c>
      <c r="F13" s="160" t="n">
        <v>14.9</v>
      </c>
      <c r="G13" s="160" t="n">
        <v>23.2</v>
      </c>
      <c r="H13" s="160" t="n">
        <v>18</v>
      </c>
      <c r="I13" s="161" t="n">
        <f aca="false">SUM(B13:H13)</f>
        <v>100</v>
      </c>
    </row>
    <row r="14" customFormat="false" ht="12" hidden="false" customHeight="false" outlineLevel="0" collapsed="false">
      <c r="A14" s="33" t="n">
        <v>1988</v>
      </c>
      <c r="B14" s="160" t="n">
        <v>13.6</v>
      </c>
      <c r="C14" s="160" t="n">
        <v>8.6</v>
      </c>
      <c r="D14" s="160" t="n">
        <v>13.6</v>
      </c>
      <c r="E14" s="160" t="n">
        <v>10</v>
      </c>
      <c r="F14" s="160" t="n">
        <v>13.7</v>
      </c>
      <c r="G14" s="160" t="n">
        <v>26.5</v>
      </c>
      <c r="H14" s="160" t="n">
        <v>14</v>
      </c>
      <c r="I14" s="161" t="n">
        <f aca="false">SUM(B14:H14)</f>
        <v>100</v>
      </c>
    </row>
    <row r="15" customFormat="false" ht="12" hidden="false" customHeight="false" outlineLevel="0" collapsed="false">
      <c r="A15" s="33" t="n">
        <v>1989</v>
      </c>
      <c r="B15" s="160" t="n">
        <v>15.2</v>
      </c>
      <c r="C15" s="160" t="n">
        <v>9.1</v>
      </c>
      <c r="D15" s="160" t="n">
        <v>13</v>
      </c>
      <c r="E15" s="160" t="n">
        <v>9.3</v>
      </c>
      <c r="F15" s="160" t="n">
        <v>11.8</v>
      </c>
      <c r="G15" s="160" t="n">
        <v>27</v>
      </c>
      <c r="H15" s="160" t="n">
        <v>14.6</v>
      </c>
      <c r="I15" s="161" t="n">
        <f aca="false">SUM(B15:H15)</f>
        <v>100</v>
      </c>
    </row>
    <row r="16" customFormat="false" ht="12" hidden="false" customHeight="false" outlineLevel="0" collapsed="false">
      <c r="A16" s="33" t="n">
        <v>1990</v>
      </c>
      <c r="B16" s="160" t="n">
        <v>16.5</v>
      </c>
      <c r="C16" s="160" t="n">
        <v>8.3</v>
      </c>
      <c r="D16" s="160" t="n">
        <v>10.8</v>
      </c>
      <c r="E16" s="160" t="n">
        <v>10</v>
      </c>
      <c r="F16" s="160" t="n">
        <v>14.7</v>
      </c>
      <c r="G16" s="160" t="n">
        <v>23.7</v>
      </c>
      <c r="H16" s="160" t="n">
        <v>16</v>
      </c>
      <c r="I16" s="161" t="n">
        <f aca="false">SUM(B16:H16)</f>
        <v>100</v>
      </c>
    </row>
    <row r="17" customFormat="false" ht="12" hidden="false" customHeight="false" outlineLevel="0" collapsed="false">
      <c r="A17" s="33" t="n">
        <v>1991</v>
      </c>
      <c r="B17" s="160" t="n">
        <v>14.7</v>
      </c>
      <c r="C17" s="160" t="n">
        <v>9.3</v>
      </c>
      <c r="D17" s="160" t="n">
        <v>11.3</v>
      </c>
      <c r="E17" s="160" t="n">
        <v>9.4</v>
      </c>
      <c r="F17" s="160" t="n">
        <v>15.7</v>
      </c>
      <c r="G17" s="160" t="n">
        <v>23.9</v>
      </c>
      <c r="H17" s="160" t="n">
        <v>15.7</v>
      </c>
      <c r="I17" s="161" t="n">
        <f aca="false">SUM(B17:H17)</f>
        <v>100</v>
      </c>
    </row>
    <row r="18" customFormat="false" ht="12" hidden="false" customHeight="false" outlineLevel="0" collapsed="false">
      <c r="A18" s="33" t="n">
        <v>1992</v>
      </c>
      <c r="B18" s="160" t="n">
        <v>14.4</v>
      </c>
      <c r="C18" s="160" t="n">
        <v>8.7</v>
      </c>
      <c r="D18" s="160" t="n">
        <v>12.6</v>
      </c>
      <c r="E18" s="160" t="n">
        <v>10.7</v>
      </c>
      <c r="F18" s="160" t="n">
        <v>14.9</v>
      </c>
      <c r="G18" s="160" t="n">
        <v>24.4</v>
      </c>
      <c r="H18" s="160" t="n">
        <v>14.3</v>
      </c>
      <c r="I18" s="161" t="n">
        <f aca="false">SUM(B18:H18)</f>
        <v>100</v>
      </c>
    </row>
    <row r="19" customFormat="false" ht="12" hidden="false" customHeight="false" outlineLevel="0" collapsed="false">
      <c r="A19" s="162" t="s">
        <v>133</v>
      </c>
    </row>
    <row r="21" customFormat="false" ht="12" hidden="false" customHeight="false" outlineLevel="0" collapsed="false">
      <c r="A21" s="34" t="s">
        <v>125</v>
      </c>
      <c r="B21" s="159" t="s">
        <v>126</v>
      </c>
      <c r="C21" s="159" t="s">
        <v>127</v>
      </c>
      <c r="D21" s="159" t="s">
        <v>128</v>
      </c>
      <c r="E21" s="159" t="s">
        <v>129</v>
      </c>
      <c r="F21" s="159" t="s">
        <v>130</v>
      </c>
      <c r="G21" s="159" t="s">
        <v>131</v>
      </c>
      <c r="H21" s="159" t="s">
        <v>132</v>
      </c>
      <c r="I21" s="159" t="s">
        <v>65</v>
      </c>
    </row>
    <row r="22" customFormat="false" ht="12" hidden="false" customHeight="false" outlineLevel="0" collapsed="false">
      <c r="A22" s="33" t="n">
        <v>1993</v>
      </c>
      <c r="B22" s="160" t="n">
        <v>10.1</v>
      </c>
      <c r="C22" s="160" t="n">
        <v>11.2</v>
      </c>
      <c r="D22" s="160" t="n">
        <v>14.5</v>
      </c>
      <c r="E22" s="160" t="n">
        <v>9.5</v>
      </c>
      <c r="F22" s="160" t="n">
        <v>13.3</v>
      </c>
      <c r="G22" s="160" t="n">
        <v>23.2</v>
      </c>
      <c r="H22" s="160" t="n">
        <v>18.2</v>
      </c>
      <c r="I22" s="161" t="n">
        <f aca="false">SUM(B22:H22)</f>
        <v>100</v>
      </c>
    </row>
    <row r="23" customFormat="false" ht="12" hidden="false" customHeight="false" outlineLevel="0" collapsed="false">
      <c r="A23" s="33" t="n">
        <v>1994</v>
      </c>
      <c r="B23" s="160" t="n">
        <v>9.5</v>
      </c>
      <c r="C23" s="160" t="n">
        <v>11.8</v>
      </c>
      <c r="D23" s="160" t="n">
        <v>13.5</v>
      </c>
      <c r="E23" s="160" t="n">
        <v>9.1</v>
      </c>
      <c r="F23" s="160" t="n">
        <v>14</v>
      </c>
      <c r="G23" s="160" t="n">
        <v>25.6</v>
      </c>
      <c r="H23" s="160" t="n">
        <v>16.5</v>
      </c>
      <c r="I23" s="161" t="n">
        <f aca="false">SUM(B23:H23)</f>
        <v>100</v>
      </c>
    </row>
    <row r="24" customFormat="false" ht="12" hidden="false" customHeight="false" outlineLevel="0" collapsed="false">
      <c r="A24" s="33" t="n">
        <v>1995</v>
      </c>
      <c r="B24" s="160" t="n">
        <v>9</v>
      </c>
      <c r="C24" s="160" t="n">
        <v>11.55</v>
      </c>
      <c r="D24" s="160" t="n">
        <v>14.15</v>
      </c>
      <c r="E24" s="160" t="n">
        <v>11.7</v>
      </c>
      <c r="F24" s="160" t="n">
        <v>13.1</v>
      </c>
      <c r="G24" s="160" t="n">
        <v>24.4</v>
      </c>
      <c r="H24" s="160" t="n">
        <v>16.1</v>
      </c>
      <c r="I24" s="161" t="n">
        <f aca="false">SUM(B24:H24)</f>
        <v>100</v>
      </c>
    </row>
    <row r="25" customFormat="false" ht="12" hidden="false" customHeight="false" outlineLevel="0" collapsed="false">
      <c r="A25" s="33" t="n">
        <v>1996</v>
      </c>
      <c r="B25" s="160" t="n">
        <v>12</v>
      </c>
      <c r="C25" s="160" t="n">
        <v>11</v>
      </c>
      <c r="D25" s="160" t="n">
        <v>13.3</v>
      </c>
      <c r="E25" s="160" t="n">
        <v>11.3</v>
      </c>
      <c r="F25" s="160" t="n">
        <v>12.9</v>
      </c>
      <c r="G25" s="160" t="n">
        <v>23.3</v>
      </c>
      <c r="H25" s="160" t="n">
        <v>16.2</v>
      </c>
      <c r="I25" s="161" t="n">
        <f aca="false">SUM(B25:H25)</f>
        <v>100</v>
      </c>
    </row>
    <row r="26" customFormat="false" ht="12" hidden="false" customHeight="false" outlineLevel="0" collapsed="false">
      <c r="A26" s="33" t="n">
        <v>1997</v>
      </c>
      <c r="B26" s="160" t="n">
        <v>9.8</v>
      </c>
      <c r="C26" s="160" t="n">
        <v>11.7</v>
      </c>
      <c r="D26" s="160" t="n">
        <v>12.5</v>
      </c>
      <c r="E26" s="160" t="n">
        <v>9</v>
      </c>
      <c r="F26" s="160" t="n">
        <v>15.2</v>
      </c>
      <c r="G26" s="160" t="n">
        <v>25.8</v>
      </c>
      <c r="H26" s="160" t="n">
        <v>16</v>
      </c>
      <c r="I26" s="161" t="n">
        <f aca="false">SUM(B26:H26)</f>
        <v>100</v>
      </c>
    </row>
    <row r="27" customFormat="false" ht="12" hidden="false" customHeight="false" outlineLevel="0" collapsed="false">
      <c r="A27" s="33" t="n">
        <v>1998</v>
      </c>
      <c r="B27" s="160" t="n">
        <v>12.7</v>
      </c>
      <c r="C27" s="160" t="n">
        <v>10.2</v>
      </c>
      <c r="D27" s="160" t="n">
        <v>13</v>
      </c>
      <c r="E27" s="160" t="n">
        <v>12.1</v>
      </c>
      <c r="F27" s="160" t="n">
        <v>15</v>
      </c>
      <c r="G27" s="160" t="n">
        <v>20.1</v>
      </c>
      <c r="H27" s="160" t="n">
        <v>16.9</v>
      </c>
      <c r="I27" s="161" t="n">
        <f aca="false">SUM(B27:H27)</f>
        <v>100</v>
      </c>
    </row>
    <row r="28" customFormat="false" ht="12" hidden="false" customHeight="false" outlineLevel="0" collapsed="false">
      <c r="A28" s="33" t="n">
        <v>1999</v>
      </c>
      <c r="B28" s="160" t="n">
        <v>11.7</v>
      </c>
      <c r="C28" s="160" t="n">
        <v>10.6</v>
      </c>
      <c r="D28" s="160" t="n">
        <v>12.4</v>
      </c>
      <c r="E28" s="160" t="n">
        <v>9.5</v>
      </c>
      <c r="F28" s="160" t="n">
        <v>14.2</v>
      </c>
      <c r="G28" s="160" t="n">
        <v>22.3</v>
      </c>
      <c r="H28" s="160" t="n">
        <v>19.3</v>
      </c>
      <c r="I28" s="161" t="n">
        <f aca="false">SUM(B28:H28)</f>
        <v>100</v>
      </c>
    </row>
    <row r="29" customFormat="false" ht="12" hidden="false" customHeight="false" outlineLevel="0" collapsed="false">
      <c r="A29" s="33" t="n">
        <v>2000</v>
      </c>
      <c r="B29" s="160" t="n">
        <v>10.8</v>
      </c>
      <c r="C29" s="160" t="n">
        <v>9.8</v>
      </c>
      <c r="D29" s="160" t="n">
        <v>15.5</v>
      </c>
      <c r="E29" s="160" t="n">
        <v>10.5</v>
      </c>
      <c r="F29" s="160" t="n">
        <v>12.8</v>
      </c>
      <c r="G29" s="160" t="n">
        <v>23.3</v>
      </c>
      <c r="H29" s="160" t="n">
        <v>17.3</v>
      </c>
      <c r="I29" s="161" t="n">
        <f aca="false">SUM(B29:H29)</f>
        <v>100</v>
      </c>
    </row>
    <row r="30" customFormat="false" ht="12" hidden="false" customHeight="false" outlineLevel="0" collapsed="false">
      <c r="A30" s="33" t="n">
        <v>2001</v>
      </c>
      <c r="B30" s="160" t="n">
        <v>8.9</v>
      </c>
      <c r="C30" s="160" t="n">
        <v>9.6</v>
      </c>
      <c r="D30" s="160" t="n">
        <v>13.3</v>
      </c>
      <c r="E30" s="160" t="n">
        <v>11.4</v>
      </c>
      <c r="F30" s="160" t="n">
        <v>15.8</v>
      </c>
      <c r="G30" s="160" t="n">
        <v>24.6</v>
      </c>
      <c r="H30" s="160" t="n">
        <v>16.4</v>
      </c>
      <c r="I30" s="161" t="n">
        <f aca="false">SUM(B30:H30)</f>
        <v>100</v>
      </c>
    </row>
    <row r="31" customFormat="false" ht="12" hidden="false" customHeight="false" outlineLevel="0" collapsed="false">
      <c r="A31" s="33" t="n">
        <v>2002</v>
      </c>
      <c r="B31" s="160" t="n">
        <v>9.2</v>
      </c>
      <c r="C31" s="160" t="n">
        <v>11.2</v>
      </c>
      <c r="D31" s="160" t="n">
        <v>13.9</v>
      </c>
      <c r="E31" s="160" t="n">
        <v>10.3</v>
      </c>
      <c r="F31" s="160" t="n">
        <v>14.6</v>
      </c>
      <c r="G31" s="160" t="n">
        <v>20.5</v>
      </c>
      <c r="H31" s="160" t="n">
        <v>20.3</v>
      </c>
      <c r="I31" s="161" t="n">
        <f aca="false">SUM(B31:H31)</f>
        <v>100</v>
      </c>
    </row>
    <row r="32" customFormat="false" ht="12" hidden="false" customHeight="false" outlineLevel="0" collapsed="false">
      <c r="A32" s="33" t="n">
        <v>2003</v>
      </c>
      <c r="B32" s="160" t="n">
        <v>10.3</v>
      </c>
      <c r="C32" s="160" t="n">
        <v>9.8</v>
      </c>
      <c r="D32" s="160" t="n">
        <v>14.3</v>
      </c>
      <c r="E32" s="160" t="n">
        <v>8.9</v>
      </c>
      <c r="F32" s="160" t="n">
        <v>14.2</v>
      </c>
      <c r="G32" s="160" t="n">
        <v>23.3</v>
      </c>
      <c r="H32" s="160" t="n">
        <v>19.2</v>
      </c>
      <c r="I32" s="161" t="n">
        <f aca="false">SUM(B32:H32)</f>
        <v>100</v>
      </c>
    </row>
    <row r="33" customFormat="false" ht="12" hidden="false" customHeight="false" outlineLevel="0" collapsed="false">
      <c r="A33" s="33" t="n">
        <v>2004</v>
      </c>
      <c r="B33" s="160" t="n">
        <v>9.8</v>
      </c>
      <c r="C33" s="160" t="n">
        <v>9.3</v>
      </c>
      <c r="D33" s="160" t="n">
        <v>14.3</v>
      </c>
      <c r="E33" s="160" t="n">
        <v>10.3</v>
      </c>
      <c r="F33" s="160" t="n">
        <v>12.3</v>
      </c>
      <c r="G33" s="160" t="n">
        <v>22.6</v>
      </c>
      <c r="H33" s="160" t="n">
        <v>21.4</v>
      </c>
      <c r="I33" s="161" t="n">
        <f aca="false">SUM(B33:H33)</f>
        <v>100</v>
      </c>
    </row>
    <row r="34" customFormat="false" ht="12" hidden="false" customHeight="false" outlineLevel="0" collapsed="false">
      <c r="A34" s="163" t="s">
        <v>134</v>
      </c>
    </row>
    <row r="35" customFormat="false" ht="12" hidden="false" customHeight="false" outlineLevel="0" collapsed="false">
      <c r="A35" s="163"/>
    </row>
    <row r="36" customFormat="false" ht="12" hidden="false" customHeight="false" outlineLevel="0" collapsed="false">
      <c r="A36" s="34" t="s">
        <v>125</v>
      </c>
      <c r="B36" s="159" t="s">
        <v>126</v>
      </c>
      <c r="C36" s="159" t="s">
        <v>127</v>
      </c>
      <c r="D36" s="159" t="s">
        <v>128</v>
      </c>
      <c r="E36" s="159" t="s">
        <v>129</v>
      </c>
      <c r="F36" s="159" t="s">
        <v>130</v>
      </c>
      <c r="G36" s="159" t="s">
        <v>131</v>
      </c>
      <c r="H36" s="159" t="s">
        <v>132</v>
      </c>
      <c r="I36" s="159" t="s">
        <v>65</v>
      </c>
    </row>
    <row r="37" customFormat="false" ht="12" hidden="false" customHeight="false" outlineLevel="0" collapsed="false">
      <c r="A37" s="33" t="n">
        <v>2005</v>
      </c>
      <c r="B37" s="164" t="n">
        <v>10.9174980660024</v>
      </c>
      <c r="C37" s="164" t="n">
        <v>10.5528979002648</v>
      </c>
      <c r="D37" s="164" t="n">
        <v>13.0554505149808</v>
      </c>
      <c r="E37" s="164" t="n">
        <v>10.8558212888325</v>
      </c>
      <c r="F37" s="164" t="n">
        <v>13.472978801769</v>
      </c>
      <c r="G37" s="164" t="n">
        <v>20.7923977455559</v>
      </c>
      <c r="H37" s="164" t="n">
        <v>20.3529556825947</v>
      </c>
      <c r="I37" s="165" t="n">
        <f aca="false">SUM(B37:H37)</f>
        <v>100</v>
      </c>
      <c r="K37" s="157"/>
      <c r="L37" s="157"/>
    </row>
    <row r="38" customFormat="false" ht="12.75" hidden="false" customHeight="false" outlineLevel="0" collapsed="false">
      <c r="A38" s="44" t="n">
        <v>2006</v>
      </c>
      <c r="B38" s="164" t="n">
        <v>10.8783321361928</v>
      </c>
      <c r="C38" s="164" t="n">
        <v>9.94949841793038</v>
      </c>
      <c r="D38" s="164" t="n">
        <v>12.7775183063981</v>
      </c>
      <c r="E38" s="164" t="n">
        <v>10.9961141734712</v>
      </c>
      <c r="F38" s="164" t="n">
        <v>13.3510600665315</v>
      </c>
      <c r="G38" s="164" t="n">
        <v>20.9750193717684</v>
      </c>
      <c r="H38" s="164" t="n">
        <v>21.0724575277077</v>
      </c>
      <c r="I38" s="165" t="n">
        <f aca="false">SUM(B38:H38)</f>
        <v>100</v>
      </c>
      <c r="K38" s="157"/>
      <c r="L38" s="157"/>
      <c r="N38" s="157"/>
      <c r="O38" s="157"/>
      <c r="P38" s="157"/>
      <c r="Q38" s="157"/>
      <c r="R38" s="157"/>
      <c r="S38" s="158"/>
      <c r="U38" s="116"/>
    </row>
    <row r="39" customFormat="false" ht="12.75" hidden="false" customHeight="false" outlineLevel="0" collapsed="false">
      <c r="A39" s="44" t="n">
        <v>2007</v>
      </c>
      <c r="B39" s="164" t="n">
        <v>11.1826049826679</v>
      </c>
      <c r="C39" s="164" t="n">
        <v>11.3478830780372</v>
      </c>
      <c r="D39" s="164" t="n">
        <v>13.263890516478</v>
      </c>
      <c r="E39" s="164" t="n">
        <v>11.0564979935205</v>
      </c>
      <c r="F39" s="164" t="n">
        <v>13.1656761721133</v>
      </c>
      <c r="G39" s="164" t="n">
        <v>20.1577644976357</v>
      </c>
      <c r="H39" s="164" t="n">
        <v>19.8256827595475</v>
      </c>
      <c r="I39" s="165" t="n">
        <f aca="false">SUM(B39:H39)</f>
        <v>100</v>
      </c>
      <c r="K39" s="157"/>
      <c r="L39" s="157"/>
      <c r="N39" s="157"/>
      <c r="O39" s="157"/>
      <c r="P39" s="157"/>
      <c r="Q39" s="157"/>
      <c r="R39" s="157"/>
      <c r="S39" s="166"/>
      <c r="T39" s="167"/>
    </row>
    <row r="40" customFormat="false" ht="12" hidden="false" customHeight="false" outlineLevel="0" collapsed="false">
      <c r="A40" s="44" t="n">
        <v>2008</v>
      </c>
      <c r="B40" s="164" t="n">
        <v>11.0414956655931</v>
      </c>
      <c r="C40" s="164" t="n">
        <v>10.8847486752175</v>
      </c>
      <c r="D40" s="164" t="n">
        <v>12.3898974532301</v>
      </c>
      <c r="E40" s="164" t="n">
        <v>10.4849127172621</v>
      </c>
      <c r="F40" s="164" t="n">
        <v>13.4636128775208</v>
      </c>
      <c r="G40" s="164" t="n">
        <v>20.7596030468086</v>
      </c>
      <c r="H40" s="164" t="n">
        <v>20.9757295643678</v>
      </c>
      <c r="I40" s="165" t="n">
        <f aca="false">SUM(B40:H40)</f>
        <v>100</v>
      </c>
      <c r="K40" s="157"/>
      <c r="L40" s="157"/>
    </row>
    <row r="41" customFormat="false" ht="12" hidden="false" customHeight="false" outlineLevel="0" collapsed="false">
      <c r="A41" s="44" t="n">
        <v>2009</v>
      </c>
      <c r="B41" s="164" t="n">
        <v>10.5553229484054</v>
      </c>
      <c r="C41" s="164" t="n">
        <v>10.5876451177801</v>
      </c>
      <c r="D41" s="164" t="n">
        <v>13.3303360628545</v>
      </c>
      <c r="E41" s="164" t="n">
        <v>10.6289731686762</v>
      </c>
      <c r="F41" s="164" t="n">
        <v>13.6414497807542</v>
      </c>
      <c r="G41" s="164" t="n">
        <v>20.9045345542908</v>
      </c>
      <c r="H41" s="164" t="n">
        <v>20.3517383672387</v>
      </c>
      <c r="I41" s="165" t="n">
        <f aca="false">SUM(B41:H41)</f>
        <v>100</v>
      </c>
      <c r="K41" s="157"/>
      <c r="L41" s="157"/>
    </row>
    <row r="42" customFormat="false" ht="12" hidden="false" customHeight="false" outlineLevel="0" collapsed="false">
      <c r="A42" s="44" t="n">
        <v>2010</v>
      </c>
      <c r="B42" s="164" t="n">
        <v>10.5517553259193</v>
      </c>
      <c r="C42" s="164" t="n">
        <v>10.3145760221492</v>
      </c>
      <c r="D42" s="164" t="n">
        <v>12.9329385966745</v>
      </c>
      <c r="E42" s="164" t="n">
        <v>11.2413088350762</v>
      </c>
      <c r="F42" s="164" t="n">
        <v>13.1546303960795</v>
      </c>
      <c r="G42" s="164" t="n">
        <v>20.6878773530513</v>
      </c>
      <c r="H42" s="164" t="n">
        <v>21.11691347105</v>
      </c>
      <c r="I42" s="165" t="n">
        <f aca="false">SUM(B42:H42)</f>
        <v>100</v>
      </c>
      <c r="K42" s="157"/>
      <c r="L42" s="157"/>
    </row>
    <row r="43" customFormat="false" ht="12" hidden="false" customHeight="false" outlineLevel="0" collapsed="false">
      <c r="A43" s="44" t="n">
        <v>2011</v>
      </c>
      <c r="B43" s="164" t="n">
        <v>10.3005406229475</v>
      </c>
      <c r="C43" s="164" t="n">
        <v>11.0197790545397</v>
      </c>
      <c r="D43" s="164" t="n">
        <v>12.6489742784154</v>
      </c>
      <c r="E43" s="164" t="n">
        <v>11.1533956131344</v>
      </c>
      <c r="F43" s="164" t="n">
        <v>13.7464935161874</v>
      </c>
      <c r="G43" s="164" t="n">
        <v>20.7271925490291</v>
      </c>
      <c r="H43" s="164" t="n">
        <v>20.4036243657466</v>
      </c>
      <c r="I43" s="165" t="n">
        <f aca="false">SUM(B43:H43)</f>
        <v>100</v>
      </c>
      <c r="K43" s="157"/>
      <c r="L43" s="157"/>
    </row>
    <row r="44" customFormat="false" ht="12.75" hidden="false" customHeight="false" outlineLevel="0" collapsed="false">
      <c r="A44" s="44" t="n">
        <v>2012</v>
      </c>
      <c r="B44" s="160" t="n">
        <v>10.3271381356165</v>
      </c>
      <c r="C44" s="160" t="n">
        <v>11.7710179645464</v>
      </c>
      <c r="D44" s="160" t="n">
        <v>12.3209960124734</v>
      </c>
      <c r="E44" s="160" t="n">
        <v>10.7122559921235</v>
      </c>
      <c r="F44" s="160" t="n">
        <v>13.0971638615145</v>
      </c>
      <c r="G44" s="160" t="n">
        <v>20.5948890423622</v>
      </c>
      <c r="H44" s="160" t="n">
        <v>21.1765389913635</v>
      </c>
      <c r="I44" s="161" t="n">
        <f aca="false">SUM(B44:H44)</f>
        <v>100</v>
      </c>
      <c r="K44" s="158"/>
      <c r="L44" s="166"/>
      <c r="M44" s="167"/>
      <c r="N44" s="167"/>
      <c r="O44" s="167"/>
      <c r="P44" s="167"/>
      <c r="Q44" s="167"/>
      <c r="R44" s="167"/>
      <c r="S44" s="167"/>
      <c r="U44" s="21"/>
      <c r="V44" s="21"/>
      <c r="W44" s="21"/>
      <c r="X44" s="21"/>
      <c r="Y44" s="21"/>
      <c r="Z44" s="21"/>
      <c r="AA44" s="21"/>
      <c r="AB44" s="21"/>
      <c r="AC44" s="21"/>
      <c r="AD44" s="21"/>
    </row>
    <row r="45" customFormat="false" ht="12.75" hidden="false" customHeight="false" outlineLevel="0" collapsed="false">
      <c r="A45" s="44" t="n">
        <v>2013</v>
      </c>
      <c r="B45" s="160" t="n">
        <v>10.2359116952392</v>
      </c>
      <c r="C45" s="160" t="n">
        <v>12.4250293322529</v>
      </c>
      <c r="D45" s="160" t="n">
        <v>12.6185815176981</v>
      </c>
      <c r="E45" s="160" t="n">
        <v>10.6659498086401</v>
      </c>
      <c r="F45" s="160" t="n">
        <v>13.1826869043275</v>
      </c>
      <c r="G45" s="160" t="n">
        <v>20.3359105913441</v>
      </c>
      <c r="H45" s="160" t="n">
        <v>20.5359301504982</v>
      </c>
      <c r="I45" s="161" t="n">
        <f aca="false">SUM(B45:H45)</f>
        <v>100</v>
      </c>
      <c r="L45" s="167"/>
      <c r="M45" s="167"/>
      <c r="N45" s="167"/>
      <c r="O45" s="167"/>
      <c r="P45" s="167"/>
      <c r="Q45" s="167"/>
      <c r="R45" s="167"/>
      <c r="S45" s="167"/>
      <c r="U45" s="157"/>
      <c r="V45" s="157"/>
      <c r="W45" s="157"/>
      <c r="X45" s="157"/>
      <c r="Y45" s="157"/>
      <c r="Z45" s="157"/>
      <c r="AA45" s="157"/>
      <c r="AB45" s="157"/>
      <c r="AC45" s="157"/>
      <c r="AD45" s="157"/>
    </row>
    <row r="46" customFormat="false" ht="12" hidden="false" customHeight="false" outlineLevel="0" collapsed="false">
      <c r="A46" s="44" t="n">
        <v>2014</v>
      </c>
      <c r="B46" s="164" t="n">
        <v>9.92874794411594</v>
      </c>
      <c r="C46" s="164" t="n">
        <v>13.2450000565874</v>
      </c>
      <c r="D46" s="164" t="n">
        <v>12.6591720567129</v>
      </c>
      <c r="E46" s="164" t="n">
        <v>11.0817951670716</v>
      </c>
      <c r="F46" s="164" t="n">
        <v>13.1795208686982</v>
      </c>
      <c r="G46" s="164" t="n">
        <v>20.068497882298</v>
      </c>
      <c r="H46" s="164" t="n">
        <v>19.837266024516</v>
      </c>
      <c r="I46" s="161" t="n">
        <f aca="false">SUM(B46:H46)</f>
        <v>100</v>
      </c>
      <c r="J46" s="116"/>
      <c r="K46" s="116"/>
    </row>
    <row r="47" customFormat="false" ht="12" hidden="false" customHeight="false" outlineLevel="0" collapsed="false">
      <c r="A47" s="44" t="n">
        <v>2015</v>
      </c>
      <c r="B47" s="164" t="n">
        <v>9.95677398577906</v>
      </c>
      <c r="C47" s="164" t="n">
        <v>12.7472968292015</v>
      </c>
      <c r="D47" s="164" t="n">
        <v>13.1656277049312</v>
      </c>
      <c r="E47" s="164" t="n">
        <v>10.8349644690728</v>
      </c>
      <c r="F47" s="164" t="n">
        <v>13.1738443359378</v>
      </c>
      <c r="G47" s="164" t="n">
        <v>20.2767252047126</v>
      </c>
      <c r="H47" s="164" t="n">
        <v>19.8447674703652</v>
      </c>
      <c r="I47" s="161" t="n">
        <f aca="false">SUM(B47:H47)</f>
        <v>100</v>
      </c>
      <c r="J47" s="116"/>
      <c r="K47" s="116"/>
    </row>
    <row r="48" customFormat="false" ht="12" hidden="false" customHeight="false" outlineLevel="0" collapsed="false">
      <c r="A48" s="44" t="n">
        <v>2016</v>
      </c>
      <c r="B48" s="164" t="n">
        <v>9.96556308463405</v>
      </c>
      <c r="C48" s="164" t="n">
        <v>12.1862636407516</v>
      </c>
      <c r="D48" s="164" t="n">
        <v>12.9647797374161</v>
      </c>
      <c r="E48" s="164" t="n">
        <v>11.019251835242</v>
      </c>
      <c r="F48" s="164" t="n">
        <v>13.2865470499559</v>
      </c>
      <c r="G48" s="164" t="n">
        <v>20.3740111647597</v>
      </c>
      <c r="H48" s="164" t="n">
        <v>20.2035834872407</v>
      </c>
      <c r="I48" s="161" t="n">
        <f aca="false">SUM(B48:H48)</f>
        <v>100</v>
      </c>
      <c r="J48" s="116"/>
      <c r="K48" s="116"/>
    </row>
    <row r="49" customFormat="false" ht="12" hidden="false" customHeight="false" outlineLevel="0" collapsed="false">
      <c r="A49" s="44" t="n">
        <v>2017</v>
      </c>
      <c r="B49" s="164" t="n">
        <v>9.94663314505489</v>
      </c>
      <c r="C49" s="164" t="n">
        <v>12.2088017158212</v>
      </c>
      <c r="D49" s="164" t="n">
        <v>13.0617332865712</v>
      </c>
      <c r="E49" s="164" t="n">
        <v>10.781376208325</v>
      </c>
      <c r="F49" s="164" t="n">
        <v>12.842552194518</v>
      </c>
      <c r="G49" s="164" t="n">
        <v>20.65182291676</v>
      </c>
      <c r="H49" s="164" t="n">
        <v>20.5070805329497</v>
      </c>
      <c r="I49" s="161" t="n">
        <f aca="false">SUM(B49:H49)</f>
        <v>100</v>
      </c>
      <c r="J49" s="116"/>
      <c r="K49" s="116"/>
    </row>
    <row r="50" customFormat="false" ht="12" hidden="false" customHeight="false" outlineLevel="0" collapsed="false">
      <c r="A50" s="44" t="n">
        <v>2018</v>
      </c>
      <c r="B50" s="164" t="n">
        <v>10.1336750286317</v>
      </c>
      <c r="C50" s="164" t="n">
        <v>12.233895568753</v>
      </c>
      <c r="D50" s="164" t="n">
        <v>12.6070760506105</v>
      </c>
      <c r="E50" s="164" t="n">
        <v>11.2032398083308</v>
      </c>
      <c r="F50" s="164" t="n">
        <v>12.8748223219662</v>
      </c>
      <c r="G50" s="164" t="n">
        <v>20.2899248150203</v>
      </c>
      <c r="H50" s="164" t="n">
        <v>20.6573664066874</v>
      </c>
      <c r="I50" s="161" t="n">
        <f aca="false">SUM(B50:H50)</f>
        <v>100</v>
      </c>
      <c r="J50" s="116"/>
      <c r="K50" s="116"/>
    </row>
    <row r="51" customFormat="false" ht="12" hidden="false" customHeight="false" outlineLevel="0" collapsed="false">
      <c r="A51" s="44" t="n">
        <v>2019</v>
      </c>
      <c r="B51" s="164" t="n">
        <v>9.79563018004396</v>
      </c>
      <c r="C51" s="164" t="n">
        <v>12.2206227930411</v>
      </c>
      <c r="D51" s="164" t="n">
        <v>13.0983440625681</v>
      </c>
      <c r="E51" s="164" t="n">
        <v>11.2062993211388</v>
      </c>
      <c r="F51" s="164" t="n">
        <v>12.8669772136729</v>
      </c>
      <c r="G51" s="164" t="n">
        <v>20.056239736762</v>
      </c>
      <c r="H51" s="164" t="n">
        <v>20.7558866927731</v>
      </c>
      <c r="I51" s="161" t="n">
        <f aca="false">SUM(B51:H51)</f>
        <v>100</v>
      </c>
      <c r="J51" s="116"/>
      <c r="K51" s="116"/>
    </row>
    <row r="52" customFormat="false" ht="12" hidden="false" customHeight="false" outlineLevel="0" collapsed="false">
      <c r="A52" s="44" t="n">
        <v>2020</v>
      </c>
      <c r="B52" s="164" t="n">
        <v>9.42526557735302</v>
      </c>
      <c r="C52" s="164" t="n">
        <v>12.3106057123693</v>
      </c>
      <c r="D52" s="164" t="n">
        <v>12.9195799181194</v>
      </c>
      <c r="E52" s="164" t="n">
        <v>12.1395998593279</v>
      </c>
      <c r="F52" s="164" t="n">
        <v>13.2635559582696</v>
      </c>
      <c r="G52" s="164" t="n">
        <v>20.3861301589204</v>
      </c>
      <c r="H52" s="164" t="n">
        <v>19.5552628156403</v>
      </c>
      <c r="I52" s="161" t="n">
        <f aca="false">SUM(B52:H52)</f>
        <v>100</v>
      </c>
      <c r="J52" s="116"/>
      <c r="K52" s="116"/>
    </row>
    <row r="53" customFormat="false" ht="12" hidden="false" customHeight="false" outlineLevel="0" collapsed="false">
      <c r="A53" s="44" t="n">
        <v>2021</v>
      </c>
      <c r="B53" s="164" t="n">
        <v>10.7303141258728</v>
      </c>
      <c r="C53" s="164" t="n">
        <v>12.831352479259</v>
      </c>
      <c r="D53" s="164" t="n">
        <v>14.2703429325715</v>
      </c>
      <c r="E53" s="164" t="n">
        <v>11.7688643678284</v>
      </c>
      <c r="F53" s="164" t="n">
        <v>12.5118409261402</v>
      </c>
      <c r="G53" s="164" t="n">
        <v>18.6570012304951</v>
      </c>
      <c r="H53" s="164" t="n">
        <v>19.230283937833</v>
      </c>
      <c r="I53" s="161" t="n">
        <f aca="false">SUM(B53:H53)</f>
        <v>100</v>
      </c>
      <c r="J53" s="116"/>
      <c r="K53" s="116"/>
    </row>
    <row r="54" customFormat="false" ht="12" hidden="false" customHeight="false" outlineLevel="0" collapsed="false">
      <c r="A54" s="44" t="n">
        <v>2022</v>
      </c>
      <c r="B54" s="164" t="n">
        <v>10.8078877550808</v>
      </c>
      <c r="C54" s="164" t="n">
        <v>11.9633128294619</v>
      </c>
      <c r="D54" s="164" t="n">
        <v>13.1500195321938</v>
      </c>
      <c r="E54" s="164" t="n">
        <v>11.7451555464157</v>
      </c>
      <c r="F54" s="164" t="n">
        <v>14.0599644793161</v>
      </c>
      <c r="G54" s="164" t="n">
        <v>19.7732981877475</v>
      </c>
      <c r="H54" s="164" t="n">
        <v>18.5003616697841</v>
      </c>
      <c r="I54" s="161" t="n">
        <f aca="false">SUM(B54:H54)</f>
        <v>100</v>
      </c>
      <c r="J54" s="116"/>
      <c r="K54" s="116"/>
    </row>
    <row r="55" customFormat="false" ht="12" hidden="false" customHeight="false" outlineLevel="0" collapsed="false">
      <c r="A55" s="44" t="n">
        <v>2023</v>
      </c>
      <c r="B55" s="164" t="n">
        <v>10.7154413830043</v>
      </c>
      <c r="C55" s="164" t="n">
        <v>11.458140770557</v>
      </c>
      <c r="D55" s="164" t="n">
        <v>12.7275868515723</v>
      </c>
      <c r="E55" s="164" t="n">
        <v>11.1947629884656</v>
      </c>
      <c r="F55" s="164" t="n">
        <v>13.3914804239089</v>
      </c>
      <c r="G55" s="164" t="n">
        <v>20.2030730736279</v>
      </c>
      <c r="H55" s="164" t="n">
        <v>20.3095145088641</v>
      </c>
      <c r="I55" s="161" t="n">
        <f aca="false">SUM(B55:H55)</f>
        <v>100</v>
      </c>
      <c r="J55" s="116"/>
      <c r="K55" s="116"/>
    </row>
    <row r="56" s="169" customFormat="true" ht="12" hidden="false" customHeight="false" outlineLevel="0" collapsed="false">
      <c r="A56" s="163" t="s">
        <v>135</v>
      </c>
      <c r="B56" s="168"/>
      <c r="C56" s="168"/>
      <c r="D56" s="168"/>
      <c r="E56" s="168"/>
      <c r="F56" s="168"/>
      <c r="G56" s="168"/>
      <c r="H56" s="168"/>
      <c r="I56" s="168"/>
      <c r="K56" s="108"/>
      <c r="L56" s="108"/>
      <c r="M56" s="108"/>
      <c r="N56" s="108"/>
      <c r="O56" s="108"/>
      <c r="P56" s="108"/>
      <c r="Q56" s="108"/>
      <c r="R56" s="108"/>
      <c r="S56" s="108"/>
      <c r="T56" s="108"/>
      <c r="U56" s="157"/>
      <c r="V56" s="157"/>
      <c r="W56" s="157"/>
      <c r="X56" s="157"/>
      <c r="Y56" s="157"/>
      <c r="Z56" s="157"/>
      <c r="AA56" s="157"/>
      <c r="AB56" s="157"/>
      <c r="AC56" s="157"/>
      <c r="AD56" s="157"/>
    </row>
    <row r="57" s="169" customFormat="true" ht="12" hidden="false" customHeight="false" outlineLevel="0" collapsed="false">
      <c r="A57" s="163"/>
      <c r="B57" s="168"/>
      <c r="C57" s="168"/>
      <c r="D57" s="168"/>
      <c r="E57" s="168"/>
      <c r="F57" s="168"/>
      <c r="G57" s="168"/>
      <c r="H57" s="168"/>
      <c r="I57" s="168"/>
      <c r="K57" s="108"/>
      <c r="L57" s="108"/>
      <c r="M57" s="108"/>
      <c r="N57" s="108"/>
      <c r="O57" s="108"/>
      <c r="P57" s="108"/>
      <c r="Q57" s="108"/>
      <c r="R57" s="108"/>
      <c r="S57" s="108"/>
      <c r="T57" s="108"/>
      <c r="U57" s="157"/>
      <c r="V57" s="157"/>
      <c r="W57" s="157"/>
      <c r="X57" s="157"/>
      <c r="Y57" s="157"/>
      <c r="Z57" s="157"/>
      <c r="AA57" s="157"/>
      <c r="AB57" s="157"/>
      <c r="AC57" s="157"/>
      <c r="AD57" s="157"/>
    </row>
    <row r="58" s="169" customFormat="true" ht="12" hidden="false" customHeight="false" outlineLevel="0" collapsed="false">
      <c r="A58" s="163"/>
      <c r="B58" s="168"/>
      <c r="C58" s="168"/>
      <c r="D58" s="168"/>
      <c r="E58" s="168"/>
      <c r="F58" s="168"/>
      <c r="G58" s="168"/>
      <c r="H58" s="168"/>
      <c r="I58" s="168"/>
      <c r="K58" s="108"/>
      <c r="L58" s="108"/>
      <c r="M58" s="108"/>
      <c r="N58" s="108"/>
      <c r="O58" s="108"/>
      <c r="P58" s="108"/>
      <c r="Q58" s="108"/>
      <c r="R58" s="108"/>
      <c r="S58" s="108"/>
      <c r="T58" s="108"/>
      <c r="U58" s="157"/>
      <c r="V58" s="157"/>
      <c r="W58" s="157"/>
      <c r="X58" s="157"/>
      <c r="Y58" s="157"/>
      <c r="Z58" s="157"/>
      <c r="AA58" s="157"/>
      <c r="AB58" s="157"/>
      <c r="AC58" s="157"/>
      <c r="AD58" s="157"/>
    </row>
    <row r="59" s="21" customFormat="true" ht="12.75" hidden="false" customHeight="false" outlineLevel="0" collapsed="false">
      <c r="A59" s="25" t="s">
        <v>136</v>
      </c>
      <c r="B59" s="158"/>
      <c r="C59" s="158"/>
      <c r="D59" s="158"/>
      <c r="E59" s="158"/>
      <c r="F59" s="158"/>
      <c r="G59" s="158"/>
      <c r="H59" s="158"/>
      <c r="I59" s="158"/>
      <c r="K59" s="108"/>
      <c r="L59" s="108"/>
      <c r="M59" s="108"/>
      <c r="N59" s="108"/>
      <c r="O59" s="108"/>
      <c r="P59" s="108"/>
      <c r="Q59" s="108"/>
      <c r="R59" s="108"/>
      <c r="S59" s="108"/>
      <c r="T59" s="108"/>
      <c r="U59" s="157"/>
      <c r="V59" s="157"/>
      <c r="W59" s="157"/>
      <c r="X59" s="157"/>
      <c r="Y59" s="157"/>
      <c r="Z59" s="157"/>
      <c r="AA59" s="157"/>
      <c r="AB59" s="157"/>
      <c r="AC59" s="157"/>
      <c r="AD59" s="157"/>
    </row>
    <row r="60" customFormat="false" ht="3" hidden="false" customHeight="true" outlineLevel="0" collapsed="false">
      <c r="B60" s="170"/>
      <c r="C60" s="170"/>
      <c r="D60" s="170"/>
      <c r="E60" s="170"/>
      <c r="F60" s="170"/>
      <c r="G60" s="170"/>
      <c r="H60" s="170"/>
      <c r="I60" s="170"/>
      <c r="J60" s="116"/>
      <c r="K60" s="116"/>
      <c r="U60" s="157"/>
      <c r="V60" s="157"/>
      <c r="W60" s="157"/>
      <c r="X60" s="157"/>
      <c r="Y60" s="157"/>
      <c r="Z60" s="157"/>
      <c r="AA60" s="157"/>
      <c r="AB60" s="157"/>
      <c r="AC60" s="157"/>
      <c r="AD60" s="157"/>
    </row>
    <row r="61" customFormat="false" ht="12" hidden="false" customHeight="false" outlineLevel="0" collapsed="false">
      <c r="A61" s="34" t="s">
        <v>125</v>
      </c>
      <c r="B61" s="171" t="s">
        <v>126</v>
      </c>
      <c r="C61" s="171" t="s">
        <v>127</v>
      </c>
      <c r="D61" s="171" t="s">
        <v>128</v>
      </c>
      <c r="E61" s="171" t="s">
        <v>129</v>
      </c>
      <c r="F61" s="171" t="s">
        <v>130</v>
      </c>
      <c r="G61" s="171" t="s">
        <v>131</v>
      </c>
      <c r="H61" s="171" t="s">
        <v>132</v>
      </c>
      <c r="I61" s="171" t="s">
        <v>65</v>
      </c>
      <c r="J61" s="116"/>
      <c r="K61" s="116"/>
      <c r="U61" s="157"/>
      <c r="V61" s="157"/>
      <c r="W61" s="157"/>
      <c r="X61" s="157"/>
      <c r="Y61" s="157"/>
      <c r="Z61" s="157"/>
      <c r="AA61" s="157"/>
      <c r="AB61" s="157"/>
      <c r="AC61" s="157"/>
      <c r="AD61" s="157"/>
    </row>
    <row r="62" customFormat="false" ht="12" hidden="false" customHeight="false" outlineLevel="0" collapsed="false">
      <c r="A62" s="33" t="n">
        <v>2005</v>
      </c>
      <c r="B62" s="164" t="n">
        <v>13.6701666315133</v>
      </c>
      <c r="C62" s="164" t="n">
        <v>13.455209853376</v>
      </c>
      <c r="D62" s="164" t="n">
        <v>14.5708400703894</v>
      </c>
      <c r="E62" s="164" t="n">
        <v>13.3026213547938</v>
      </c>
      <c r="F62" s="164" t="n">
        <v>14.0176231594371</v>
      </c>
      <c r="G62" s="164" t="n">
        <v>15.3249444692999</v>
      </c>
      <c r="H62" s="164" t="n">
        <v>15.6585944611904</v>
      </c>
      <c r="I62" s="165" t="n">
        <f aca="false">SUM(B62:H62)</f>
        <v>100</v>
      </c>
      <c r="J62" s="116"/>
      <c r="K62" s="116"/>
      <c r="U62" s="157"/>
      <c r="V62" s="157"/>
      <c r="W62" s="157"/>
      <c r="X62" s="157"/>
      <c r="Y62" s="157"/>
      <c r="Z62" s="157"/>
      <c r="AA62" s="157"/>
      <c r="AB62" s="157"/>
      <c r="AC62" s="157"/>
      <c r="AD62" s="157"/>
    </row>
    <row r="63" customFormat="false" ht="12" hidden="false" customHeight="false" outlineLevel="0" collapsed="false">
      <c r="A63" s="44" t="n">
        <v>2006</v>
      </c>
      <c r="B63" s="164" t="n">
        <v>13.5041112585543</v>
      </c>
      <c r="C63" s="164" t="n">
        <v>13.2745342511336</v>
      </c>
      <c r="D63" s="164" t="n">
        <v>14.6134494882475</v>
      </c>
      <c r="E63" s="164" t="n">
        <v>13.1785781580118</v>
      </c>
      <c r="F63" s="164" t="n">
        <v>14.0183493226747</v>
      </c>
      <c r="G63" s="164" t="n">
        <v>15.3584071328632</v>
      </c>
      <c r="H63" s="164" t="n">
        <v>16.0525703885149</v>
      </c>
      <c r="I63" s="165" t="n">
        <f aca="false">SUM(B63:H63)</f>
        <v>100</v>
      </c>
      <c r="J63" s="116"/>
      <c r="K63" s="116"/>
    </row>
    <row r="64" customFormat="false" ht="12" hidden="false" customHeight="false" outlineLevel="0" collapsed="false">
      <c r="A64" s="44" t="n">
        <v>2007</v>
      </c>
      <c r="B64" s="164" t="n">
        <v>13.7082983996861</v>
      </c>
      <c r="C64" s="164" t="n">
        <v>13.2472095426021</v>
      </c>
      <c r="D64" s="164" t="n">
        <v>14.6995318185539</v>
      </c>
      <c r="E64" s="164" t="n">
        <v>12.9950521252361</v>
      </c>
      <c r="F64" s="164" t="n">
        <v>13.9509108154572</v>
      </c>
      <c r="G64" s="164" t="n">
        <v>15.4290275319484</v>
      </c>
      <c r="H64" s="164" t="n">
        <v>15.9699697665162</v>
      </c>
      <c r="I64" s="165" t="n">
        <f aca="false">SUM(B64:H64)</f>
        <v>100</v>
      </c>
      <c r="J64" s="116"/>
      <c r="K64" s="116"/>
    </row>
    <row r="65" customFormat="false" ht="12" hidden="false" customHeight="false" outlineLevel="0" collapsed="false">
      <c r="A65" s="44" t="n">
        <v>2008</v>
      </c>
      <c r="B65" s="164" t="n">
        <v>13.5028138015888</v>
      </c>
      <c r="C65" s="164" t="n">
        <v>13.5306551866227</v>
      </c>
      <c r="D65" s="164" t="n">
        <v>14.8729420428451</v>
      </c>
      <c r="E65" s="164" t="n">
        <v>12.8776965195528</v>
      </c>
      <c r="F65" s="164" t="n">
        <v>13.9189514228286</v>
      </c>
      <c r="G65" s="164" t="n">
        <v>15.3873063919435</v>
      </c>
      <c r="H65" s="164" t="n">
        <v>15.9096346346185</v>
      </c>
      <c r="I65" s="165" t="n">
        <f aca="false">SUM(B65:H65)</f>
        <v>100</v>
      </c>
      <c r="J65" s="116"/>
      <c r="K65" s="116"/>
    </row>
    <row r="66" customFormat="false" ht="12" hidden="false" customHeight="false" outlineLevel="0" collapsed="false">
      <c r="A66" s="44" t="n">
        <v>2009</v>
      </c>
      <c r="B66" s="164" t="n">
        <v>13.517567424239</v>
      </c>
      <c r="C66" s="164" t="n">
        <v>13.3538295545302</v>
      </c>
      <c r="D66" s="164" t="n">
        <v>14.7338770453452</v>
      </c>
      <c r="E66" s="164" t="n">
        <v>13.1505392991851</v>
      </c>
      <c r="F66" s="164" t="n">
        <v>13.9461991275492</v>
      </c>
      <c r="G66" s="164" t="n">
        <v>15.3945742574688</v>
      </c>
      <c r="H66" s="164" t="n">
        <v>15.9034132916825</v>
      </c>
      <c r="I66" s="165" t="n">
        <f aca="false">SUM(B66:H66)</f>
        <v>100</v>
      </c>
      <c r="J66" s="116"/>
      <c r="K66" s="172"/>
      <c r="L66" s="169"/>
      <c r="M66" s="169"/>
      <c r="N66" s="169"/>
      <c r="O66" s="169"/>
      <c r="P66" s="169"/>
      <c r="Q66" s="169"/>
      <c r="R66" s="169"/>
      <c r="S66" s="169"/>
      <c r="AC66" s="169"/>
      <c r="AD66" s="169"/>
    </row>
    <row r="67" customFormat="false" ht="12.75" hidden="false" customHeight="false" outlineLevel="0" collapsed="false">
      <c r="A67" s="44" t="n">
        <v>2010</v>
      </c>
      <c r="B67" s="164" t="n">
        <v>13.5308876986524</v>
      </c>
      <c r="C67" s="164" t="n">
        <v>13.3695420058946</v>
      </c>
      <c r="D67" s="164" t="n">
        <v>14.7036474278247</v>
      </c>
      <c r="E67" s="164" t="n">
        <v>13.1105239019588</v>
      </c>
      <c r="F67" s="164" t="n">
        <v>14.1490441348949</v>
      </c>
      <c r="G67" s="164" t="n">
        <v>15.2926252824376</v>
      </c>
      <c r="H67" s="164" t="n">
        <v>15.8437295483372</v>
      </c>
      <c r="I67" s="165" t="n">
        <f aca="false">SUM(B67:H67)</f>
        <v>100</v>
      </c>
      <c r="J67" s="116"/>
      <c r="K67" s="172"/>
      <c r="L67" s="169"/>
      <c r="M67" s="169"/>
      <c r="N67" s="169"/>
      <c r="O67" s="169"/>
      <c r="P67" s="169"/>
      <c r="Q67" s="169"/>
      <c r="R67" s="169"/>
      <c r="S67" s="169"/>
      <c r="T67" s="21"/>
      <c r="U67" s="157"/>
      <c r="V67" s="157"/>
      <c r="W67" s="157"/>
      <c r="X67" s="157"/>
      <c r="Y67" s="157"/>
      <c r="Z67" s="157"/>
      <c r="AA67" s="157"/>
      <c r="AB67" s="157"/>
      <c r="AC67" s="169"/>
      <c r="AD67" s="169"/>
    </row>
    <row r="68" customFormat="false" ht="12.75" hidden="false" customHeight="false" outlineLevel="0" collapsed="false">
      <c r="A68" s="44" t="n">
        <v>2011</v>
      </c>
      <c r="B68" s="164" t="n">
        <v>13.5584679663778</v>
      </c>
      <c r="C68" s="164" t="n">
        <v>13.3950883555614</v>
      </c>
      <c r="D68" s="164" t="n">
        <v>14.6627670450081</v>
      </c>
      <c r="E68" s="164" t="n">
        <v>13.1557933901499</v>
      </c>
      <c r="F68" s="164" t="n">
        <v>14.0842302764798</v>
      </c>
      <c r="G68" s="164" t="n">
        <v>15.4569264034752</v>
      </c>
      <c r="H68" s="164" t="n">
        <v>15.6867265629478</v>
      </c>
      <c r="I68" s="165" t="n">
        <f aca="false">SUM(B68:H68)</f>
        <v>100</v>
      </c>
      <c r="J68" s="116"/>
      <c r="K68" s="172"/>
      <c r="L68" s="169"/>
      <c r="M68" s="169"/>
      <c r="N68" s="169"/>
      <c r="O68" s="169"/>
      <c r="P68" s="169"/>
      <c r="Q68" s="169"/>
      <c r="R68" s="169"/>
      <c r="S68" s="169"/>
      <c r="T68" s="21"/>
      <c r="U68" s="157"/>
      <c r="V68" s="157"/>
      <c r="W68" s="157"/>
      <c r="X68" s="157"/>
      <c r="Y68" s="157"/>
      <c r="Z68" s="157"/>
      <c r="AA68" s="157"/>
      <c r="AB68" s="157"/>
      <c r="AC68" s="169"/>
      <c r="AD68" s="169"/>
    </row>
    <row r="69" customFormat="false" ht="12.75" hidden="false" customHeight="false" outlineLevel="0" collapsed="false">
      <c r="A69" s="44" t="n">
        <v>2012</v>
      </c>
      <c r="B69" s="164" t="n">
        <v>13.7518537718539</v>
      </c>
      <c r="C69" s="164" t="n">
        <v>13.3712093282209</v>
      </c>
      <c r="D69" s="164" t="n">
        <v>14.650532195888</v>
      </c>
      <c r="E69" s="164" t="n">
        <v>13.1073283677601</v>
      </c>
      <c r="F69" s="164" t="n">
        <v>13.9607084252847</v>
      </c>
      <c r="G69" s="164" t="n">
        <v>15.2173186666067</v>
      </c>
      <c r="H69" s="164" t="n">
        <v>15.9410492443857</v>
      </c>
      <c r="I69" s="165" t="n">
        <f aca="false">SUM(B69:H69)</f>
        <v>100</v>
      </c>
      <c r="J69" s="116"/>
      <c r="K69" s="132"/>
      <c r="L69" s="21"/>
      <c r="M69" s="21"/>
      <c r="N69" s="21"/>
      <c r="O69" s="21"/>
      <c r="P69" s="21"/>
      <c r="Q69" s="21"/>
      <c r="R69" s="21"/>
      <c r="S69" s="21"/>
      <c r="T69" s="21"/>
      <c r="U69" s="157"/>
      <c r="V69" s="157"/>
      <c r="W69" s="157"/>
      <c r="X69" s="157"/>
      <c r="Y69" s="157"/>
      <c r="Z69" s="157"/>
      <c r="AA69" s="157"/>
      <c r="AB69" s="157"/>
      <c r="AC69" s="21"/>
      <c r="AD69" s="21"/>
    </row>
    <row r="70" s="116" customFormat="true" ht="12.75" hidden="false" customHeight="false" outlineLevel="0" collapsed="false">
      <c r="A70" s="44" t="n">
        <v>2013</v>
      </c>
      <c r="B70" s="164" t="n">
        <v>13.549531717412</v>
      </c>
      <c r="C70" s="164" t="n">
        <v>13.6770215414412</v>
      </c>
      <c r="D70" s="164" t="n">
        <v>14.5888238987731</v>
      </c>
      <c r="E70" s="164" t="n">
        <v>13.2000609121119</v>
      </c>
      <c r="F70" s="164" t="n">
        <v>14.036096230082</v>
      </c>
      <c r="G70" s="164" t="n">
        <v>15.2178575297762</v>
      </c>
      <c r="H70" s="164" t="n">
        <v>15.7306081704036</v>
      </c>
      <c r="I70" s="165" t="n">
        <f aca="false">SUM(B70:H70)</f>
        <v>100</v>
      </c>
      <c r="T70" s="132"/>
      <c r="U70" s="170"/>
      <c r="V70" s="170"/>
      <c r="W70" s="170"/>
      <c r="X70" s="170"/>
      <c r="Y70" s="170"/>
      <c r="Z70" s="170"/>
      <c r="AA70" s="170"/>
      <c r="AB70" s="170"/>
    </row>
    <row r="71" s="116" customFormat="true" ht="12" hidden="false" customHeight="false" outlineLevel="0" collapsed="false">
      <c r="A71" s="44" t="n">
        <v>2014</v>
      </c>
      <c r="B71" s="164" t="n">
        <v>13.5033881246133</v>
      </c>
      <c r="C71" s="164" t="n">
        <v>13.6233476544311</v>
      </c>
      <c r="D71" s="164" t="n">
        <v>14.802417658085</v>
      </c>
      <c r="E71" s="164" t="n">
        <v>13.1355157507892</v>
      </c>
      <c r="F71" s="164" t="n">
        <v>14.0603280089805</v>
      </c>
      <c r="G71" s="164" t="n">
        <v>15.1799854634482</v>
      </c>
      <c r="H71" s="164" t="n">
        <v>15.6950173396527</v>
      </c>
      <c r="I71" s="165" t="n">
        <f aca="false">SUM(B71:H71)</f>
        <v>100</v>
      </c>
    </row>
    <row r="72" s="116" customFormat="true" ht="12" hidden="false" customHeight="false" outlineLevel="0" collapsed="false">
      <c r="A72" s="44" t="n">
        <v>2015</v>
      </c>
      <c r="B72" s="164" t="n">
        <v>13.5182738655171</v>
      </c>
      <c r="C72" s="164" t="n">
        <v>13.6136792535888</v>
      </c>
      <c r="D72" s="164" t="n">
        <v>14.6826874372709</v>
      </c>
      <c r="E72" s="164" t="n">
        <v>13.3313317438005</v>
      </c>
      <c r="F72" s="164" t="n">
        <v>13.9775255597885</v>
      </c>
      <c r="G72" s="164" t="n">
        <v>15.1764742625876</v>
      </c>
      <c r="H72" s="164" t="n">
        <v>15.7000278774467</v>
      </c>
      <c r="I72" s="165" t="n">
        <f aca="false">SUM(B72:H72)</f>
        <v>100</v>
      </c>
    </row>
    <row r="73" customFormat="false" ht="12" hidden="false" customHeight="false" outlineLevel="0" collapsed="false">
      <c r="A73" s="44" t="n">
        <v>2016</v>
      </c>
      <c r="B73" s="164" t="n">
        <v>13.4715800310547</v>
      </c>
      <c r="C73" s="164" t="n">
        <v>13.6046842091211</v>
      </c>
      <c r="D73" s="164" t="n">
        <v>14.636756215375</v>
      </c>
      <c r="E73" s="164" t="n">
        <v>13.2026394774342</v>
      </c>
      <c r="F73" s="164" t="n">
        <v>14.2694815037716</v>
      </c>
      <c r="G73" s="164" t="n">
        <v>15.2941678437572</v>
      </c>
      <c r="H73" s="164" t="n">
        <v>15.5206907194862</v>
      </c>
      <c r="I73" s="165" t="n">
        <f aca="false">SUM(B73:H73)</f>
        <v>100</v>
      </c>
      <c r="J73" s="116"/>
      <c r="K73" s="116"/>
    </row>
    <row r="74" customFormat="false" ht="12" hidden="false" customHeight="false" outlineLevel="0" collapsed="false">
      <c r="A74" s="44" t="n">
        <v>2017</v>
      </c>
      <c r="B74" s="164" t="n">
        <v>13.4951855719562</v>
      </c>
      <c r="C74" s="164" t="n">
        <v>13.6596072696908</v>
      </c>
      <c r="D74" s="164" t="n">
        <v>14.659331865491</v>
      </c>
      <c r="E74" s="164" t="n">
        <v>13.2402774231772</v>
      </c>
      <c r="F74" s="164" t="n">
        <v>14.0821223960949</v>
      </c>
      <c r="G74" s="164" t="n">
        <v>15.1080275423801</v>
      </c>
      <c r="H74" s="164" t="n">
        <v>15.7554479312097</v>
      </c>
      <c r="I74" s="165" t="n">
        <f aca="false">SUM(B74:H74)</f>
        <v>100</v>
      </c>
      <c r="J74" s="116"/>
      <c r="K74" s="116"/>
    </row>
    <row r="75" customFormat="false" ht="12" hidden="false" customHeight="false" outlineLevel="0" collapsed="false">
      <c r="A75" s="44" t="n">
        <v>2018</v>
      </c>
      <c r="B75" s="164" t="n">
        <v>13.7526572076918</v>
      </c>
      <c r="C75" s="164" t="n">
        <v>13.6724364906502</v>
      </c>
      <c r="D75" s="164" t="n">
        <v>14.632209079475</v>
      </c>
      <c r="E75" s="164" t="n">
        <v>13.3307942336241</v>
      </c>
      <c r="F75" s="164" t="n">
        <v>14.1405879309837</v>
      </c>
      <c r="G75" s="164" t="n">
        <v>15.0339281083664</v>
      </c>
      <c r="H75" s="164" t="n">
        <v>15.437386949209</v>
      </c>
      <c r="I75" s="165" t="n">
        <f aca="false">SUM(B75:H75)</f>
        <v>100</v>
      </c>
      <c r="J75" s="116"/>
      <c r="K75" s="116"/>
    </row>
    <row r="76" customFormat="false" ht="12" hidden="false" customHeight="false" outlineLevel="0" collapsed="false">
      <c r="A76" s="44" t="n">
        <v>2019</v>
      </c>
      <c r="B76" s="164" t="n">
        <v>13.6091755996767</v>
      </c>
      <c r="C76" s="164" t="n">
        <v>13.8888551872432</v>
      </c>
      <c r="D76" s="164" t="n">
        <v>14.5739733493608</v>
      </c>
      <c r="E76" s="164" t="n">
        <v>13.3376738460505</v>
      </c>
      <c r="F76" s="164" t="n">
        <v>14.1014788696904</v>
      </c>
      <c r="G76" s="164" t="n">
        <v>15.0305554674128</v>
      </c>
      <c r="H76" s="164" t="n">
        <v>15.4582876805656</v>
      </c>
      <c r="I76" s="165" t="n">
        <v>100</v>
      </c>
      <c r="J76" s="116"/>
      <c r="K76" s="116"/>
    </row>
    <row r="77" customFormat="false" ht="12" hidden="false" customHeight="false" outlineLevel="0" collapsed="false">
      <c r="A77" s="44" t="n">
        <v>2020</v>
      </c>
      <c r="B77" s="164" t="n">
        <v>13.3460408539775</v>
      </c>
      <c r="C77" s="164" t="n">
        <v>13.4811222869944</v>
      </c>
      <c r="D77" s="164" t="n">
        <v>14.8937327085009</v>
      </c>
      <c r="E77" s="164" t="n">
        <v>13.4854248457639</v>
      </c>
      <c r="F77" s="164" t="n">
        <v>14.0588235433179</v>
      </c>
      <c r="G77" s="164" t="n">
        <v>15.3425226847683</v>
      </c>
      <c r="H77" s="164" t="n">
        <v>15.392333076677</v>
      </c>
      <c r="I77" s="165" t="n">
        <v>100</v>
      </c>
      <c r="J77" s="116"/>
      <c r="K77" s="116"/>
    </row>
    <row r="78" customFormat="false" ht="12" hidden="false" customHeight="false" outlineLevel="0" collapsed="false">
      <c r="A78" s="44" t="n">
        <v>2021</v>
      </c>
      <c r="B78" s="164" t="n">
        <v>13.3164575841604</v>
      </c>
      <c r="C78" s="164" t="n">
        <v>13.5158447655857</v>
      </c>
      <c r="D78" s="164" t="n">
        <v>15.0862097177104</v>
      </c>
      <c r="E78" s="164" t="n">
        <v>13.6461713515944</v>
      </c>
      <c r="F78" s="164" t="n">
        <v>14.1637291452175</v>
      </c>
      <c r="G78" s="164" t="n">
        <v>14.7229771661713</v>
      </c>
      <c r="H78" s="164" t="n">
        <v>15.5486102695604</v>
      </c>
      <c r="I78" s="165" t="n">
        <v>100</v>
      </c>
      <c r="J78" s="116"/>
      <c r="K78" s="116"/>
    </row>
    <row r="79" customFormat="false" ht="12" hidden="false" customHeight="false" outlineLevel="0" collapsed="false">
      <c r="A79" s="44" t="n">
        <v>2022</v>
      </c>
      <c r="B79" s="164" t="n">
        <v>13.4079589259723</v>
      </c>
      <c r="C79" s="164" t="n">
        <v>13.6523417741857</v>
      </c>
      <c r="D79" s="164" t="n">
        <v>14.7259529729041</v>
      </c>
      <c r="E79" s="164" t="n">
        <v>13.2734971835394</v>
      </c>
      <c r="F79" s="164" t="n">
        <v>14.0748882163289</v>
      </c>
      <c r="G79" s="164" t="n">
        <v>15.194260204537</v>
      </c>
      <c r="H79" s="164" t="n">
        <v>15.6711007225325</v>
      </c>
      <c r="I79" s="165" t="n">
        <v>100</v>
      </c>
      <c r="J79" s="116"/>
      <c r="K79" s="116"/>
    </row>
    <row r="80" customFormat="false" ht="12" hidden="false" customHeight="false" outlineLevel="0" collapsed="false">
      <c r="A80" s="44" t="n">
        <v>2023</v>
      </c>
      <c r="B80" s="164" t="n">
        <v>13.3013145700693</v>
      </c>
      <c r="C80" s="164" t="n">
        <v>13.5576910730938</v>
      </c>
      <c r="D80" s="164" t="n">
        <v>14.7692065480227</v>
      </c>
      <c r="E80" s="164" t="n">
        <v>13.189140100129</v>
      </c>
      <c r="F80" s="164" t="n">
        <v>14.0498403601775</v>
      </c>
      <c r="G80" s="164" t="n">
        <v>15.1451014208166</v>
      </c>
      <c r="H80" s="164" t="n">
        <v>15.9877059276911</v>
      </c>
      <c r="I80" s="165" t="n">
        <v>100</v>
      </c>
      <c r="J80" s="116"/>
      <c r="K80" s="116"/>
    </row>
    <row r="81" s="169" customFormat="true" ht="12.75" hidden="false" customHeight="false" outlineLevel="0" collapsed="false">
      <c r="A81" s="163" t="s">
        <v>135</v>
      </c>
      <c r="B81" s="173"/>
      <c r="C81" s="173"/>
      <c r="D81" s="173"/>
      <c r="E81" s="173"/>
      <c r="F81" s="173"/>
      <c r="G81" s="173"/>
      <c r="H81" s="173"/>
      <c r="I81" s="173"/>
      <c r="J81" s="172"/>
      <c r="K81" s="116"/>
      <c r="L81" s="108"/>
      <c r="M81" s="108"/>
      <c r="N81" s="108"/>
      <c r="O81" s="108"/>
      <c r="P81" s="108"/>
      <c r="Q81" s="108"/>
      <c r="R81" s="108"/>
      <c r="S81" s="108"/>
      <c r="T81" s="21"/>
      <c r="U81" s="157"/>
      <c r="V81" s="157"/>
      <c r="W81" s="157"/>
      <c r="X81" s="157"/>
      <c r="Y81" s="157"/>
      <c r="Z81" s="157"/>
      <c r="AA81" s="157"/>
      <c r="AB81" s="157"/>
      <c r="AC81" s="108"/>
      <c r="AD81" s="108"/>
    </row>
    <row r="82" s="169" customFormat="true" ht="12.75" hidden="false" customHeight="false" outlineLevel="0" collapsed="false">
      <c r="A82" s="163"/>
      <c r="B82" s="168"/>
      <c r="C82" s="168"/>
      <c r="D82" s="168"/>
      <c r="E82" s="168"/>
      <c r="F82" s="168"/>
      <c r="G82" s="168"/>
      <c r="H82" s="168"/>
      <c r="I82" s="168"/>
      <c r="K82" s="108"/>
      <c r="L82" s="108"/>
      <c r="M82" s="108"/>
      <c r="N82" s="108"/>
      <c r="O82" s="108"/>
      <c r="P82" s="108"/>
      <c r="Q82" s="108"/>
      <c r="R82" s="108"/>
      <c r="S82" s="108"/>
      <c r="T82" s="21"/>
      <c r="U82" s="157"/>
      <c r="V82" s="157"/>
      <c r="W82" s="157"/>
      <c r="X82" s="157"/>
      <c r="Y82" s="157"/>
      <c r="Z82" s="157"/>
      <c r="AA82" s="157"/>
      <c r="AB82" s="157"/>
      <c r="AC82" s="108"/>
      <c r="AD82" s="108"/>
    </row>
    <row r="83" s="169" customFormat="true" ht="12.75" hidden="false" customHeight="false" outlineLevel="0" collapsed="false">
      <c r="A83" s="163"/>
      <c r="B83" s="168"/>
      <c r="C83" s="168"/>
      <c r="D83" s="168"/>
      <c r="E83" s="168"/>
      <c r="F83" s="168"/>
      <c r="G83" s="168"/>
      <c r="H83" s="168"/>
      <c r="I83" s="168"/>
      <c r="K83" s="108"/>
      <c r="L83" s="108"/>
      <c r="M83" s="108"/>
      <c r="N83" s="108"/>
      <c r="O83" s="108"/>
      <c r="P83" s="108"/>
      <c r="Q83" s="108"/>
      <c r="R83" s="108"/>
      <c r="S83" s="108"/>
      <c r="T83" s="21"/>
      <c r="U83" s="157"/>
      <c r="V83" s="157"/>
      <c r="W83" s="157"/>
      <c r="X83" s="157"/>
      <c r="Y83" s="157"/>
      <c r="Z83" s="157"/>
      <c r="AA83" s="157"/>
      <c r="AB83" s="157"/>
      <c r="AC83" s="108"/>
      <c r="AD83" s="108"/>
    </row>
    <row r="84" s="21" customFormat="true" ht="12.75" hidden="false" customHeight="false" outlineLevel="0" collapsed="false">
      <c r="A84" s="25" t="s">
        <v>137</v>
      </c>
      <c r="B84" s="174"/>
      <c r="C84" s="174"/>
      <c r="D84" s="174"/>
      <c r="E84" s="174"/>
      <c r="F84" s="174"/>
      <c r="G84" s="174"/>
      <c r="H84" s="174"/>
      <c r="I84" s="174"/>
      <c r="J84" s="132"/>
      <c r="K84" s="116"/>
      <c r="L84" s="108"/>
      <c r="M84" s="108"/>
      <c r="N84" s="108"/>
      <c r="O84" s="108"/>
      <c r="P84" s="108"/>
      <c r="Q84" s="108"/>
      <c r="R84" s="108"/>
      <c r="S84" s="108"/>
      <c r="U84" s="157"/>
      <c r="V84" s="157"/>
      <c r="W84" s="157"/>
      <c r="X84" s="157"/>
      <c r="Y84" s="157"/>
      <c r="Z84" s="157"/>
      <c r="AA84" s="157"/>
      <c r="AB84" s="157"/>
      <c r="AC84" s="108"/>
      <c r="AD84" s="108"/>
    </row>
    <row r="85" customFormat="false" ht="3" hidden="false" customHeight="true" outlineLevel="0" collapsed="false">
      <c r="B85" s="170"/>
      <c r="C85" s="170"/>
      <c r="D85" s="170"/>
      <c r="E85" s="170"/>
      <c r="F85" s="170"/>
      <c r="G85" s="170"/>
      <c r="H85" s="170"/>
      <c r="I85" s="170"/>
      <c r="J85" s="116"/>
      <c r="K85" s="116"/>
      <c r="T85" s="21"/>
      <c r="U85" s="157"/>
      <c r="V85" s="157"/>
      <c r="W85" s="157"/>
      <c r="X85" s="157"/>
      <c r="Y85" s="157"/>
      <c r="Z85" s="157"/>
      <c r="AA85" s="157"/>
      <c r="AB85" s="157"/>
    </row>
    <row r="86" customFormat="false" ht="12.75" hidden="false" customHeight="false" outlineLevel="0" collapsed="false">
      <c r="A86" s="34" t="s">
        <v>125</v>
      </c>
      <c r="B86" s="171" t="s">
        <v>126</v>
      </c>
      <c r="C86" s="171" t="s">
        <v>127</v>
      </c>
      <c r="D86" s="171" t="s">
        <v>128</v>
      </c>
      <c r="E86" s="171" t="s">
        <v>129</v>
      </c>
      <c r="F86" s="171" t="s">
        <v>130</v>
      </c>
      <c r="G86" s="171" t="s">
        <v>131</v>
      </c>
      <c r="H86" s="171" t="s">
        <v>132</v>
      </c>
      <c r="I86" s="171" t="s">
        <v>65</v>
      </c>
      <c r="J86" s="116"/>
      <c r="K86" s="116"/>
      <c r="T86" s="21"/>
      <c r="U86" s="157"/>
      <c r="V86" s="157"/>
      <c r="W86" s="157"/>
      <c r="X86" s="157"/>
      <c r="Y86" s="157"/>
      <c r="Z86" s="157"/>
      <c r="AA86" s="157"/>
      <c r="AB86" s="157"/>
    </row>
    <row r="87" customFormat="false" ht="12" hidden="false" customHeight="false" outlineLevel="0" collapsed="false">
      <c r="A87" s="33" t="n">
        <v>2005</v>
      </c>
      <c r="B87" s="164" t="n">
        <v>10.1192707565148</v>
      </c>
      <c r="C87" s="164" t="n">
        <v>9.82811203052266</v>
      </c>
      <c r="D87" s="164" t="n">
        <v>12.9407651034404</v>
      </c>
      <c r="E87" s="164" t="n">
        <v>10.6904089057452</v>
      </c>
      <c r="F87" s="164" t="n">
        <v>13.5385988633053</v>
      </c>
      <c r="G87" s="164" t="n">
        <v>22.0920050098447</v>
      </c>
      <c r="H87" s="164" t="n">
        <v>20.790839330627</v>
      </c>
      <c r="I87" s="165" t="n">
        <f aca="false">SUM(B87:H87)</f>
        <v>100</v>
      </c>
      <c r="J87" s="116"/>
      <c r="K87" s="116"/>
    </row>
    <row r="88" customFormat="false" ht="12" hidden="false" customHeight="false" outlineLevel="0" collapsed="false">
      <c r="A88" s="44" t="n">
        <v>2006</v>
      </c>
      <c r="B88" s="164" t="n">
        <v>10.1041949132741</v>
      </c>
      <c r="C88" s="164" t="n">
        <v>9.24436313821964</v>
      </c>
      <c r="D88" s="164" t="n">
        <v>12.6601358783545</v>
      </c>
      <c r="E88" s="164" t="n">
        <v>10.8037369719656</v>
      </c>
      <c r="F88" s="164" t="n">
        <v>13.3300869136362</v>
      </c>
      <c r="G88" s="164" t="n">
        <v>22.2191739396129</v>
      </c>
      <c r="H88" s="164" t="n">
        <v>21.6383082449371</v>
      </c>
      <c r="I88" s="165" t="n">
        <f aca="false">SUM(B88:H88)</f>
        <v>100</v>
      </c>
      <c r="J88" s="116"/>
      <c r="K88" s="116"/>
    </row>
    <row r="89" customFormat="false" ht="12" hidden="false" customHeight="false" outlineLevel="0" collapsed="false">
      <c r="A89" s="44" t="n">
        <v>2007</v>
      </c>
      <c r="B89" s="164" t="n">
        <v>10.4492774262337</v>
      </c>
      <c r="C89" s="164" t="n">
        <v>10.6522650359929</v>
      </c>
      <c r="D89" s="164" t="n">
        <v>13.2270139387335</v>
      </c>
      <c r="E89" s="164" t="n">
        <v>10.8552996133437</v>
      </c>
      <c r="F89" s="164" t="n">
        <v>13.0989723106963</v>
      </c>
      <c r="G89" s="164" t="n">
        <v>21.4180126431798</v>
      </c>
      <c r="H89" s="164" t="n">
        <v>20.2991590318202</v>
      </c>
      <c r="I89" s="165" t="n">
        <f aca="false">SUM(B89:H89)</f>
        <v>100</v>
      </c>
      <c r="J89" s="116"/>
      <c r="K89" s="116"/>
      <c r="R89" s="169"/>
      <c r="S89" s="169"/>
    </row>
    <row r="90" customFormat="false" ht="12" hidden="false" customHeight="false" outlineLevel="0" collapsed="false">
      <c r="A90" s="44" t="n">
        <v>2008</v>
      </c>
      <c r="B90" s="164" t="n">
        <v>10.2422489547377</v>
      </c>
      <c r="C90" s="164" t="n">
        <v>10.0767121381451</v>
      </c>
      <c r="D90" s="164" t="n">
        <v>12.3385828474173</v>
      </c>
      <c r="E90" s="164" t="n">
        <v>10.3591491610275</v>
      </c>
      <c r="F90" s="164" t="n">
        <v>13.5129643106155</v>
      </c>
      <c r="G90" s="164" t="n">
        <v>22.1912013572982</v>
      </c>
      <c r="H90" s="164" t="n">
        <v>21.2791412307587</v>
      </c>
      <c r="I90" s="165" t="n">
        <f aca="false">SUM(B90:H90)</f>
        <v>100</v>
      </c>
      <c r="J90" s="116"/>
      <c r="K90" s="116"/>
      <c r="R90" s="169"/>
      <c r="S90" s="169"/>
    </row>
    <row r="91" customFormat="false" ht="12" hidden="false" customHeight="false" outlineLevel="0" collapsed="false">
      <c r="A91" s="44" t="n">
        <v>2009</v>
      </c>
      <c r="B91" s="164" t="n">
        <v>9.91679477600343</v>
      </c>
      <c r="C91" s="164" t="n">
        <v>9.94760739720245</v>
      </c>
      <c r="D91" s="164" t="n">
        <v>13.2172879347763</v>
      </c>
      <c r="E91" s="164" t="n">
        <v>10.3615509000038</v>
      </c>
      <c r="F91" s="164" t="n">
        <v>13.4913613806558</v>
      </c>
      <c r="G91" s="164" t="n">
        <v>22.2224055457447</v>
      </c>
      <c r="H91" s="164" t="n">
        <v>20.8429920656135</v>
      </c>
      <c r="I91" s="165" t="n">
        <f aca="false">SUM(B91:H91)</f>
        <v>100</v>
      </c>
      <c r="J91" s="116"/>
      <c r="K91" s="172"/>
      <c r="L91" s="169"/>
      <c r="M91" s="169"/>
      <c r="N91" s="169"/>
      <c r="O91" s="169"/>
      <c r="P91" s="169"/>
      <c r="Q91" s="169"/>
      <c r="R91" s="169"/>
      <c r="S91" s="169"/>
      <c r="T91" s="169"/>
      <c r="U91" s="169"/>
      <c r="V91" s="169"/>
      <c r="W91" s="169"/>
      <c r="X91" s="169"/>
      <c r="Y91" s="169"/>
      <c r="Z91" s="169"/>
      <c r="AA91" s="169"/>
      <c r="AB91" s="169"/>
      <c r="AC91" s="169"/>
      <c r="AD91" s="169"/>
    </row>
    <row r="92" customFormat="false" ht="12" hidden="false" customHeight="false" outlineLevel="0" collapsed="false">
      <c r="A92" s="44" t="n">
        <v>2010</v>
      </c>
      <c r="B92" s="164" t="n">
        <v>9.89938187034287</v>
      </c>
      <c r="C92" s="164" t="n">
        <v>9.65986389584088</v>
      </c>
      <c r="D92" s="164" t="n">
        <v>12.8009338921121</v>
      </c>
      <c r="E92" s="164" t="n">
        <v>10.8815888000001</v>
      </c>
      <c r="F92" s="164" t="n">
        <v>12.9750099120932</v>
      </c>
      <c r="G92" s="164" t="n">
        <v>22.0374187522364</v>
      </c>
      <c r="H92" s="164" t="n">
        <v>21.7458028773745</v>
      </c>
      <c r="I92" s="165" t="n">
        <f aca="false">SUM(B92:H92)</f>
        <v>100</v>
      </c>
      <c r="J92" s="116"/>
      <c r="K92" s="172"/>
      <c r="L92" s="169"/>
      <c r="M92" s="169"/>
      <c r="N92" s="169"/>
      <c r="O92" s="169"/>
      <c r="P92" s="169"/>
      <c r="Q92" s="169"/>
      <c r="R92" s="169"/>
      <c r="S92" s="169"/>
      <c r="T92" s="169"/>
      <c r="U92" s="169"/>
      <c r="V92" s="169"/>
      <c r="W92" s="169"/>
      <c r="X92" s="169"/>
      <c r="Y92" s="169"/>
      <c r="Z92" s="169"/>
      <c r="AA92" s="169"/>
      <c r="AB92" s="169"/>
      <c r="AC92" s="169"/>
      <c r="AD92" s="169"/>
    </row>
    <row r="93" customFormat="false" ht="12" hidden="false" customHeight="false" outlineLevel="0" collapsed="false">
      <c r="A93" s="44" t="n">
        <v>2011</v>
      </c>
      <c r="B93" s="164" t="n">
        <v>9.69626479672291</v>
      </c>
      <c r="C93" s="164" t="n">
        <v>10.4208109958135</v>
      </c>
      <c r="D93" s="164" t="n">
        <v>12.5202122869592</v>
      </c>
      <c r="E93" s="164" t="n">
        <v>10.8808477284358</v>
      </c>
      <c r="F93" s="164" t="n">
        <v>13.5882449144117</v>
      </c>
      <c r="G93" s="164" t="n">
        <v>21.9399075970444</v>
      </c>
      <c r="H93" s="164" t="n">
        <v>20.9537116806125</v>
      </c>
      <c r="I93" s="165" t="n">
        <f aca="false">SUM(B93:H93)</f>
        <v>100</v>
      </c>
      <c r="J93" s="116"/>
      <c r="K93" s="116"/>
    </row>
    <row r="94" customFormat="false" ht="12" hidden="false" customHeight="false" outlineLevel="0" collapsed="false">
      <c r="A94" s="44" t="n">
        <v>2012</v>
      </c>
      <c r="B94" s="164" t="n">
        <v>9.72943533029549</v>
      </c>
      <c r="C94" s="164" t="n">
        <v>11.0774638853982</v>
      </c>
      <c r="D94" s="164" t="n">
        <v>12.1214102307573</v>
      </c>
      <c r="E94" s="164" t="n">
        <v>10.4865387698754</v>
      </c>
      <c r="F94" s="164" t="n">
        <v>12.9364873282443</v>
      </c>
      <c r="G94" s="164" t="n">
        <v>21.863567654176</v>
      </c>
      <c r="H94" s="164" t="n">
        <v>21.7850968012534</v>
      </c>
      <c r="I94" s="165" t="n">
        <f aca="false">SUM(B94:H94)</f>
        <v>100</v>
      </c>
      <c r="J94" s="116"/>
      <c r="K94" s="116"/>
    </row>
    <row r="95" customFormat="false" ht="12" hidden="false" customHeight="false" outlineLevel="0" collapsed="false">
      <c r="A95" s="44" t="n">
        <v>2013</v>
      </c>
      <c r="B95" s="164" t="n">
        <v>9.63328258799775</v>
      </c>
      <c r="C95" s="164" t="n">
        <v>11.5526530922777</v>
      </c>
      <c r="D95" s="164" t="n">
        <v>12.4151646874041</v>
      </c>
      <c r="E95" s="164" t="n">
        <v>10.4731754312637</v>
      </c>
      <c r="F95" s="164" t="n">
        <v>13.1249149992584</v>
      </c>
      <c r="G95" s="164" t="n">
        <v>21.7713402834945</v>
      </c>
      <c r="H95" s="164" t="n">
        <v>21.0294689183039</v>
      </c>
      <c r="I95" s="165" t="n">
        <f aca="false">SUM(B95:H95)</f>
        <v>100</v>
      </c>
      <c r="J95" s="116"/>
      <c r="K95" s="116"/>
    </row>
    <row r="96" customFormat="false" ht="12" hidden="false" customHeight="false" outlineLevel="0" collapsed="false">
      <c r="A96" s="44" t="n">
        <v>2014</v>
      </c>
      <c r="B96" s="164" t="n">
        <v>9.30136902972327</v>
      </c>
      <c r="C96" s="164" t="n">
        <v>12.3574297242417</v>
      </c>
      <c r="D96" s="164" t="n">
        <v>12.3713581963842</v>
      </c>
      <c r="E96" s="164" t="n">
        <v>11.0122630398968</v>
      </c>
      <c r="F96" s="164" t="n">
        <v>13.1907462947468</v>
      </c>
      <c r="G96" s="164" t="n">
        <v>21.4836589404849</v>
      </c>
      <c r="H96" s="164" t="n">
        <v>20.2831747745223</v>
      </c>
      <c r="I96" s="165" t="n">
        <f aca="false">SUM(B96:H96)</f>
        <v>100</v>
      </c>
      <c r="J96" s="116"/>
      <c r="K96" s="116"/>
    </row>
    <row r="97" customFormat="false" ht="12" hidden="false" customHeight="false" outlineLevel="0" collapsed="false">
      <c r="A97" s="44" t="n">
        <v>2015</v>
      </c>
      <c r="B97" s="164" t="n">
        <v>9.36558560231738</v>
      </c>
      <c r="C97" s="164" t="n">
        <v>11.9936480203955</v>
      </c>
      <c r="D97" s="164" t="n">
        <v>12.8480954771181</v>
      </c>
      <c r="E97" s="164" t="n">
        <v>10.7130229149844</v>
      </c>
      <c r="F97" s="164" t="n">
        <v>13.2364812452832</v>
      </c>
      <c r="G97" s="164" t="n">
        <v>21.6047730261801</v>
      </c>
      <c r="H97" s="164" t="n">
        <v>20.2383937137214</v>
      </c>
      <c r="I97" s="165" t="n">
        <f aca="false">SUM(B97:H97)</f>
        <v>100</v>
      </c>
      <c r="J97" s="116"/>
      <c r="K97" s="116"/>
    </row>
    <row r="98" customFormat="false" ht="12" hidden="false" customHeight="false" outlineLevel="0" collapsed="false">
      <c r="A98" s="44" t="n">
        <v>2016</v>
      </c>
      <c r="B98" s="164" t="n">
        <v>9.37485749089902</v>
      </c>
      <c r="C98" s="164" t="n">
        <v>11.4314392302827</v>
      </c>
      <c r="D98" s="164" t="n">
        <v>12.4966243007582</v>
      </c>
      <c r="E98" s="164" t="n">
        <v>10.7860667695499</v>
      </c>
      <c r="F98" s="164" t="n">
        <v>13.3229549032107</v>
      </c>
      <c r="G98" s="164" t="n">
        <v>21.8414861184322</v>
      </c>
      <c r="H98" s="164" t="n">
        <v>20.7465711868673</v>
      </c>
      <c r="I98" s="165" t="n">
        <f aca="false">SUM(B98:H98)</f>
        <v>100</v>
      </c>
      <c r="J98" s="116"/>
      <c r="K98" s="116"/>
    </row>
    <row r="99" customFormat="false" ht="12" hidden="false" customHeight="false" outlineLevel="0" collapsed="false">
      <c r="A99" s="44" t="n">
        <v>2017</v>
      </c>
      <c r="B99" s="164" t="n">
        <v>9.45423206380342</v>
      </c>
      <c r="C99" s="164" t="n">
        <v>11.3950808108277</v>
      </c>
      <c r="D99" s="164" t="n">
        <v>12.708053055573</v>
      </c>
      <c r="E99" s="164" t="n">
        <v>10.5363700468246</v>
      </c>
      <c r="F99" s="164" t="n">
        <v>12.7735206744487</v>
      </c>
      <c r="G99" s="164" t="n">
        <v>22.1369803590891</v>
      </c>
      <c r="H99" s="164" t="n">
        <v>20.9957629894334</v>
      </c>
      <c r="I99" s="165" t="n">
        <f aca="false">SUM(B99:H99)</f>
        <v>100</v>
      </c>
      <c r="J99" s="116"/>
      <c r="K99" s="116"/>
    </row>
    <row r="100" customFormat="false" ht="12" hidden="false" customHeight="false" outlineLevel="0" collapsed="false">
      <c r="A100" s="44" t="n">
        <v>2018</v>
      </c>
      <c r="B100" s="164" t="n">
        <v>9.63682113595102</v>
      </c>
      <c r="C100" s="164" t="n">
        <v>11.4548968610385</v>
      </c>
      <c r="D100" s="164" t="n">
        <v>12.1973990672422</v>
      </c>
      <c r="E100" s="164" t="n">
        <v>10.9765049112816</v>
      </c>
      <c r="F100" s="164" t="n">
        <v>12.7298057903745</v>
      </c>
      <c r="G100" s="164" t="n">
        <v>21.7980426443222</v>
      </c>
      <c r="H100" s="164" t="n">
        <v>21.20652958979</v>
      </c>
      <c r="I100" s="165" t="n">
        <f aca="false">SUM(B100:H100)</f>
        <v>100</v>
      </c>
      <c r="J100" s="116"/>
      <c r="K100" s="116"/>
    </row>
    <row r="101" customFormat="false" ht="12" hidden="false" customHeight="false" outlineLevel="0" collapsed="false">
      <c r="A101" s="44" t="n">
        <v>2019</v>
      </c>
      <c r="B101" s="164" t="n">
        <v>9.21911291453745</v>
      </c>
      <c r="C101" s="164" t="n">
        <v>11.3240451819179</v>
      </c>
      <c r="D101" s="164" t="n">
        <v>12.8500377172775</v>
      </c>
      <c r="E101" s="164" t="n">
        <v>11.146669424559</v>
      </c>
      <c r="F101" s="164" t="n">
        <v>12.7492748448458</v>
      </c>
      <c r="G101" s="164" t="n">
        <v>21.4642004837098</v>
      </c>
      <c r="H101" s="164" t="n">
        <v>21.2466594331525</v>
      </c>
      <c r="I101" s="165" t="n">
        <v>100</v>
      </c>
      <c r="J101" s="116"/>
      <c r="K101" s="116"/>
    </row>
    <row r="102" customFormat="false" ht="12" hidden="false" customHeight="false" outlineLevel="0" collapsed="false">
      <c r="A102" s="44" t="n">
        <v>2020</v>
      </c>
      <c r="B102" s="164" t="n">
        <v>8.90319350673801</v>
      </c>
      <c r="C102" s="164" t="n">
        <v>11.4271582835461</v>
      </c>
      <c r="D102" s="164" t="n">
        <v>12.557356253997</v>
      </c>
      <c r="E102" s="164" t="n">
        <v>11.7018775781869</v>
      </c>
      <c r="F102" s="164" t="n">
        <v>13.049627113291</v>
      </c>
      <c r="G102" s="164" t="n">
        <v>21.8915916120043</v>
      </c>
      <c r="H102" s="164" t="n">
        <v>20.4691956522367</v>
      </c>
      <c r="I102" s="165" t="n">
        <v>100</v>
      </c>
      <c r="J102" s="116"/>
      <c r="K102" s="116"/>
    </row>
    <row r="103" customFormat="false" ht="12" hidden="false" customHeight="false" outlineLevel="0" collapsed="false">
      <c r="A103" s="44" t="n">
        <v>2021</v>
      </c>
      <c r="B103" s="164" t="n">
        <v>10.4423149924901</v>
      </c>
      <c r="C103" s="164" t="n">
        <v>12.2771088010539</v>
      </c>
      <c r="D103" s="164" t="n">
        <v>14.1125794813571</v>
      </c>
      <c r="E103" s="164" t="n">
        <v>11.3811010428478</v>
      </c>
      <c r="F103" s="164" t="n">
        <v>12.218342118066</v>
      </c>
      <c r="G103" s="164" t="n">
        <v>19.7558921557872</v>
      </c>
      <c r="H103" s="164" t="n">
        <v>19.8126614083979</v>
      </c>
      <c r="I103" s="165" t="n">
        <v>100</v>
      </c>
      <c r="J103" s="116"/>
      <c r="K103" s="116"/>
    </row>
    <row r="104" customFormat="false" ht="12" hidden="false" customHeight="false" outlineLevel="0" collapsed="false">
      <c r="A104" s="44" t="n">
        <v>2022</v>
      </c>
      <c r="B104" s="164" t="n">
        <v>10.1152867243626</v>
      </c>
      <c r="C104" s="164" t="n">
        <v>10.9536512962962</v>
      </c>
      <c r="D104" s="164" t="n">
        <v>12.854879294112</v>
      </c>
      <c r="E104" s="164" t="n">
        <v>11.5030995711991</v>
      </c>
      <c r="F104" s="164" t="n">
        <v>14.0381925180967</v>
      </c>
      <c r="G104" s="164" t="n">
        <v>21.636893272114</v>
      </c>
      <c r="H104" s="164" t="n">
        <v>18.8979973238195</v>
      </c>
      <c r="I104" s="165" t="n">
        <v>100</v>
      </c>
      <c r="J104" s="116"/>
      <c r="K104" s="116"/>
    </row>
    <row r="105" customFormat="false" ht="12" hidden="false" customHeight="false" outlineLevel="0" collapsed="false">
      <c r="A105" s="44" t="n">
        <v>2023</v>
      </c>
      <c r="B105" s="164" t="n">
        <v>10.2162821124648</v>
      </c>
      <c r="C105" s="164" t="n">
        <v>10.5825896367459</v>
      </c>
      <c r="D105" s="164" t="n">
        <v>12.4047779280702</v>
      </c>
      <c r="E105" s="164" t="n">
        <v>10.794025507249</v>
      </c>
      <c r="F105" s="164" t="n">
        <v>13.1835002532757</v>
      </c>
      <c r="G105" s="164" t="n">
        <v>21.8044657552435</v>
      </c>
      <c r="H105" s="164" t="n">
        <v>21.0143588069509</v>
      </c>
      <c r="I105" s="165" t="n">
        <v>100</v>
      </c>
      <c r="J105" s="116"/>
      <c r="K105" s="116"/>
    </row>
    <row r="106" s="169" customFormat="true" ht="12" hidden="false" customHeight="false" outlineLevel="0" collapsed="false">
      <c r="A106" s="163" t="s">
        <v>135</v>
      </c>
      <c r="B106" s="173"/>
      <c r="C106" s="173"/>
      <c r="D106" s="173"/>
      <c r="E106" s="173"/>
      <c r="F106" s="173"/>
      <c r="G106" s="173"/>
      <c r="H106" s="173"/>
      <c r="I106" s="173"/>
      <c r="J106" s="172"/>
      <c r="K106" s="116"/>
      <c r="L106" s="108"/>
      <c r="M106" s="108"/>
      <c r="N106" s="108"/>
      <c r="O106" s="108"/>
      <c r="P106" s="108"/>
      <c r="Q106" s="108"/>
      <c r="R106" s="108"/>
      <c r="S106" s="108"/>
      <c r="T106" s="108"/>
      <c r="U106" s="108"/>
      <c r="V106" s="108"/>
      <c r="W106" s="108"/>
      <c r="X106" s="108"/>
      <c r="Y106" s="108"/>
      <c r="Z106" s="108"/>
      <c r="AA106" s="108"/>
      <c r="AB106" s="108"/>
      <c r="AC106" s="108"/>
      <c r="AD106" s="108"/>
    </row>
    <row r="107" s="169" customFormat="true" ht="12" hidden="false" customHeight="false" outlineLevel="0" collapsed="false">
      <c r="A107" s="163"/>
      <c r="B107" s="168"/>
      <c r="C107" s="168"/>
      <c r="D107" s="168"/>
      <c r="E107" s="168"/>
      <c r="F107" s="168"/>
      <c r="G107" s="168"/>
      <c r="H107" s="168"/>
      <c r="I107" s="168"/>
      <c r="K107" s="108"/>
      <c r="L107" s="108"/>
      <c r="M107" s="108"/>
      <c r="N107" s="108"/>
      <c r="O107" s="108"/>
      <c r="P107" s="108"/>
      <c r="Q107" s="108"/>
      <c r="R107" s="108"/>
      <c r="S107" s="108"/>
      <c r="T107" s="108"/>
      <c r="U107" s="108"/>
      <c r="V107" s="108"/>
      <c r="W107" s="108"/>
      <c r="X107" s="108"/>
      <c r="Y107" s="108"/>
      <c r="Z107" s="108"/>
      <c r="AA107" s="108"/>
      <c r="AB107" s="108"/>
      <c r="AC107" s="108"/>
      <c r="AD107" s="108"/>
    </row>
    <row r="108" customFormat="false" ht="12" hidden="false" customHeight="false" outlineLevel="0" collapsed="false">
      <c r="A108" s="152"/>
    </row>
    <row r="109" customFormat="false" ht="12" hidden="false" customHeight="false" outlineLevel="0" collapsed="false">
      <c r="L109" s="157"/>
      <c r="M109" s="157"/>
    </row>
    <row r="110" customFormat="false" ht="12" hidden="false" customHeight="false" outlineLevel="0" collapsed="false">
      <c r="L110" s="157"/>
      <c r="M110" s="157"/>
    </row>
    <row r="111" customFormat="false" ht="12" hidden="false" customHeight="false" outlineLevel="0" collapsed="false">
      <c r="L111" s="157"/>
      <c r="M111" s="157"/>
    </row>
    <row r="112" customFormat="false" ht="12" hidden="false" customHeight="false" outlineLevel="0" collapsed="false">
      <c r="L112" s="157"/>
      <c r="M112" s="157"/>
    </row>
    <row r="113" customFormat="false" ht="12" hidden="false" customHeight="false" outlineLevel="0" collapsed="false">
      <c r="L113" s="157"/>
      <c r="M113" s="157"/>
    </row>
    <row r="114" customFormat="false" ht="12" hidden="false" customHeight="false" outlineLevel="0" collapsed="false">
      <c r="L114" s="157"/>
      <c r="M114" s="157"/>
    </row>
  </sheetData>
  <hyperlinks>
    <hyperlink ref="A2" location="Sommaire!A1" display="Retour au menu &quot;Fréquentation et films dans les salles de cinéma&quot;"/>
  </hyperlinks>
  <printOptions headings="false" gridLines="false" gridLinesSet="true" horizontalCentered="false" verticalCentered="false"/>
  <pageMargins left="0.590277777777778" right="0.590277777777778" top="0.590277777777778" bottom="0.59027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&amp;RFréquentation et films dans les salles de cinéma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7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 zeroHeight="false" outlineLevelRow="0" outlineLevelCol="0"/>
  <cols>
    <col collapsed="false" customWidth="true" hidden="false" outlineLevel="0" max="1" min="1" style="19" width="7.71"/>
    <col collapsed="false" customWidth="true" hidden="false" outlineLevel="0" max="2" min="2" style="19" width="11.71"/>
    <col collapsed="false" customWidth="true" hidden="false" outlineLevel="0" max="3" min="3" style="20" width="12.14"/>
    <col collapsed="false" customWidth="true" hidden="false" outlineLevel="0" max="4" min="4" style="20" width="16.57"/>
    <col collapsed="false" customWidth="true" hidden="false" outlineLevel="0" max="5" min="5" style="20" width="16.86"/>
    <col collapsed="false" customWidth="true" hidden="false" outlineLevel="0" max="6" min="6" style="20" width="15.14"/>
    <col collapsed="false" customWidth="true" hidden="false" outlineLevel="0" max="16" min="7" style="20" width="9.29"/>
    <col collapsed="false" customWidth="false" hidden="false" outlineLevel="0" max="252" min="17" style="20" width="11.43"/>
    <col collapsed="false" customWidth="true" hidden="false" outlineLevel="0" max="253" min="253" style="20" width="7.71"/>
    <col collapsed="false" customWidth="true" hidden="false" outlineLevel="0" max="254" min="254" style="20" width="11.71"/>
    <col collapsed="false" customWidth="true" hidden="false" outlineLevel="0" max="255" min="255" style="20" width="11.57"/>
    <col collapsed="false" customWidth="true" hidden="false" outlineLevel="0" max="258" min="256" style="20" width="15.14"/>
    <col collapsed="false" customWidth="true" hidden="false" outlineLevel="0" max="259" min="259" style="20" width="16.14"/>
    <col collapsed="false" customWidth="true" hidden="false" outlineLevel="0" max="260" min="260" style="20" width="21"/>
    <col collapsed="false" customWidth="true" hidden="false" outlineLevel="0" max="272" min="261" style="20" width="9.29"/>
    <col collapsed="false" customWidth="false" hidden="false" outlineLevel="0" max="508" min="273" style="20" width="11.43"/>
    <col collapsed="false" customWidth="true" hidden="false" outlineLevel="0" max="509" min="509" style="20" width="7.71"/>
    <col collapsed="false" customWidth="true" hidden="false" outlineLevel="0" max="510" min="510" style="20" width="11.71"/>
    <col collapsed="false" customWidth="true" hidden="false" outlineLevel="0" max="511" min="511" style="20" width="11.57"/>
    <col collapsed="false" customWidth="true" hidden="false" outlineLevel="0" max="514" min="512" style="20" width="15.14"/>
    <col collapsed="false" customWidth="true" hidden="false" outlineLevel="0" max="515" min="515" style="20" width="16.14"/>
    <col collapsed="false" customWidth="true" hidden="false" outlineLevel="0" max="516" min="516" style="20" width="21"/>
    <col collapsed="false" customWidth="true" hidden="false" outlineLevel="0" max="528" min="517" style="20" width="9.29"/>
    <col collapsed="false" customWidth="false" hidden="false" outlineLevel="0" max="764" min="529" style="20" width="11.43"/>
    <col collapsed="false" customWidth="true" hidden="false" outlineLevel="0" max="765" min="765" style="20" width="7.71"/>
    <col collapsed="false" customWidth="true" hidden="false" outlineLevel="0" max="766" min="766" style="20" width="11.71"/>
    <col collapsed="false" customWidth="true" hidden="false" outlineLevel="0" max="767" min="767" style="20" width="11.57"/>
    <col collapsed="false" customWidth="true" hidden="false" outlineLevel="0" max="770" min="768" style="20" width="15.14"/>
    <col collapsed="false" customWidth="true" hidden="false" outlineLevel="0" max="771" min="771" style="20" width="16.14"/>
    <col collapsed="false" customWidth="true" hidden="false" outlineLevel="0" max="772" min="772" style="20" width="21"/>
    <col collapsed="false" customWidth="true" hidden="false" outlineLevel="0" max="784" min="773" style="20" width="9.29"/>
    <col collapsed="false" customWidth="false" hidden="false" outlineLevel="0" max="1020" min="785" style="20" width="11.43"/>
    <col collapsed="false" customWidth="true" hidden="false" outlineLevel="0" max="1021" min="1021" style="20" width="7.71"/>
    <col collapsed="false" customWidth="true" hidden="false" outlineLevel="0" max="1022" min="1022" style="20" width="11.71"/>
    <col collapsed="false" customWidth="true" hidden="false" outlineLevel="0" max="1023" min="1023" style="20" width="11.57"/>
    <col collapsed="false" customWidth="true" hidden="false" outlineLevel="0" max="1026" min="1024" style="20" width="15.14"/>
    <col collapsed="false" customWidth="true" hidden="false" outlineLevel="0" max="1027" min="1027" style="20" width="16.14"/>
    <col collapsed="false" customWidth="true" hidden="false" outlineLevel="0" max="1028" min="1028" style="20" width="21"/>
    <col collapsed="false" customWidth="true" hidden="false" outlineLevel="0" max="1040" min="1029" style="20" width="9.29"/>
    <col collapsed="false" customWidth="false" hidden="false" outlineLevel="0" max="1276" min="1041" style="20" width="11.43"/>
    <col collapsed="false" customWidth="true" hidden="false" outlineLevel="0" max="1277" min="1277" style="20" width="7.71"/>
    <col collapsed="false" customWidth="true" hidden="false" outlineLevel="0" max="1278" min="1278" style="20" width="11.71"/>
    <col collapsed="false" customWidth="true" hidden="false" outlineLevel="0" max="1279" min="1279" style="20" width="11.57"/>
    <col collapsed="false" customWidth="true" hidden="false" outlineLevel="0" max="1282" min="1280" style="20" width="15.14"/>
    <col collapsed="false" customWidth="true" hidden="false" outlineLevel="0" max="1283" min="1283" style="20" width="16.14"/>
    <col collapsed="false" customWidth="true" hidden="false" outlineLevel="0" max="1284" min="1284" style="20" width="21"/>
    <col collapsed="false" customWidth="true" hidden="false" outlineLevel="0" max="1296" min="1285" style="20" width="9.29"/>
    <col collapsed="false" customWidth="false" hidden="false" outlineLevel="0" max="1532" min="1297" style="20" width="11.43"/>
    <col collapsed="false" customWidth="true" hidden="false" outlineLevel="0" max="1533" min="1533" style="20" width="7.71"/>
    <col collapsed="false" customWidth="true" hidden="false" outlineLevel="0" max="1534" min="1534" style="20" width="11.71"/>
    <col collapsed="false" customWidth="true" hidden="false" outlineLevel="0" max="1535" min="1535" style="20" width="11.57"/>
    <col collapsed="false" customWidth="true" hidden="false" outlineLevel="0" max="1538" min="1536" style="20" width="15.14"/>
    <col collapsed="false" customWidth="true" hidden="false" outlineLevel="0" max="1539" min="1539" style="20" width="16.14"/>
    <col collapsed="false" customWidth="true" hidden="false" outlineLevel="0" max="1540" min="1540" style="20" width="21"/>
    <col collapsed="false" customWidth="true" hidden="false" outlineLevel="0" max="1552" min="1541" style="20" width="9.29"/>
    <col collapsed="false" customWidth="false" hidden="false" outlineLevel="0" max="1788" min="1553" style="20" width="11.43"/>
    <col collapsed="false" customWidth="true" hidden="false" outlineLevel="0" max="1789" min="1789" style="20" width="7.71"/>
    <col collapsed="false" customWidth="true" hidden="false" outlineLevel="0" max="1790" min="1790" style="20" width="11.71"/>
    <col collapsed="false" customWidth="true" hidden="false" outlineLevel="0" max="1791" min="1791" style="20" width="11.57"/>
    <col collapsed="false" customWidth="true" hidden="false" outlineLevel="0" max="1794" min="1792" style="20" width="15.14"/>
    <col collapsed="false" customWidth="true" hidden="false" outlineLevel="0" max="1795" min="1795" style="20" width="16.14"/>
    <col collapsed="false" customWidth="true" hidden="false" outlineLevel="0" max="1796" min="1796" style="20" width="21"/>
    <col collapsed="false" customWidth="true" hidden="false" outlineLevel="0" max="1808" min="1797" style="20" width="9.29"/>
    <col collapsed="false" customWidth="false" hidden="false" outlineLevel="0" max="2044" min="1809" style="20" width="11.43"/>
    <col collapsed="false" customWidth="true" hidden="false" outlineLevel="0" max="2045" min="2045" style="20" width="7.71"/>
    <col collapsed="false" customWidth="true" hidden="false" outlineLevel="0" max="2046" min="2046" style="20" width="11.71"/>
    <col collapsed="false" customWidth="true" hidden="false" outlineLevel="0" max="2047" min="2047" style="20" width="11.57"/>
    <col collapsed="false" customWidth="true" hidden="false" outlineLevel="0" max="2050" min="2048" style="20" width="15.14"/>
    <col collapsed="false" customWidth="true" hidden="false" outlineLevel="0" max="2051" min="2051" style="20" width="16.14"/>
    <col collapsed="false" customWidth="true" hidden="false" outlineLevel="0" max="2052" min="2052" style="20" width="21"/>
    <col collapsed="false" customWidth="true" hidden="false" outlineLevel="0" max="2064" min="2053" style="20" width="9.29"/>
    <col collapsed="false" customWidth="false" hidden="false" outlineLevel="0" max="2300" min="2065" style="20" width="11.43"/>
    <col collapsed="false" customWidth="true" hidden="false" outlineLevel="0" max="2301" min="2301" style="20" width="7.71"/>
    <col collapsed="false" customWidth="true" hidden="false" outlineLevel="0" max="2302" min="2302" style="20" width="11.71"/>
    <col collapsed="false" customWidth="true" hidden="false" outlineLevel="0" max="2303" min="2303" style="20" width="11.57"/>
    <col collapsed="false" customWidth="true" hidden="false" outlineLevel="0" max="2306" min="2304" style="20" width="15.14"/>
    <col collapsed="false" customWidth="true" hidden="false" outlineLevel="0" max="2307" min="2307" style="20" width="16.14"/>
    <col collapsed="false" customWidth="true" hidden="false" outlineLevel="0" max="2308" min="2308" style="20" width="21"/>
    <col collapsed="false" customWidth="true" hidden="false" outlineLevel="0" max="2320" min="2309" style="20" width="9.29"/>
    <col collapsed="false" customWidth="false" hidden="false" outlineLevel="0" max="2556" min="2321" style="20" width="11.43"/>
    <col collapsed="false" customWidth="true" hidden="false" outlineLevel="0" max="2557" min="2557" style="20" width="7.71"/>
    <col collapsed="false" customWidth="true" hidden="false" outlineLevel="0" max="2558" min="2558" style="20" width="11.71"/>
    <col collapsed="false" customWidth="true" hidden="false" outlineLevel="0" max="2559" min="2559" style="20" width="11.57"/>
    <col collapsed="false" customWidth="true" hidden="false" outlineLevel="0" max="2562" min="2560" style="20" width="15.14"/>
    <col collapsed="false" customWidth="true" hidden="false" outlineLevel="0" max="2563" min="2563" style="20" width="16.14"/>
    <col collapsed="false" customWidth="true" hidden="false" outlineLevel="0" max="2564" min="2564" style="20" width="21"/>
    <col collapsed="false" customWidth="true" hidden="false" outlineLevel="0" max="2576" min="2565" style="20" width="9.29"/>
    <col collapsed="false" customWidth="false" hidden="false" outlineLevel="0" max="2812" min="2577" style="20" width="11.43"/>
    <col collapsed="false" customWidth="true" hidden="false" outlineLevel="0" max="2813" min="2813" style="20" width="7.71"/>
    <col collapsed="false" customWidth="true" hidden="false" outlineLevel="0" max="2814" min="2814" style="20" width="11.71"/>
    <col collapsed="false" customWidth="true" hidden="false" outlineLevel="0" max="2815" min="2815" style="20" width="11.57"/>
    <col collapsed="false" customWidth="true" hidden="false" outlineLevel="0" max="2818" min="2816" style="20" width="15.14"/>
    <col collapsed="false" customWidth="true" hidden="false" outlineLevel="0" max="2819" min="2819" style="20" width="16.14"/>
    <col collapsed="false" customWidth="true" hidden="false" outlineLevel="0" max="2820" min="2820" style="20" width="21"/>
    <col collapsed="false" customWidth="true" hidden="false" outlineLevel="0" max="2832" min="2821" style="20" width="9.29"/>
    <col collapsed="false" customWidth="false" hidden="false" outlineLevel="0" max="3068" min="2833" style="20" width="11.43"/>
    <col collapsed="false" customWidth="true" hidden="false" outlineLevel="0" max="3069" min="3069" style="20" width="7.71"/>
    <col collapsed="false" customWidth="true" hidden="false" outlineLevel="0" max="3070" min="3070" style="20" width="11.71"/>
    <col collapsed="false" customWidth="true" hidden="false" outlineLevel="0" max="3071" min="3071" style="20" width="11.57"/>
    <col collapsed="false" customWidth="true" hidden="false" outlineLevel="0" max="3074" min="3072" style="20" width="15.14"/>
    <col collapsed="false" customWidth="true" hidden="false" outlineLevel="0" max="3075" min="3075" style="20" width="16.14"/>
    <col collapsed="false" customWidth="true" hidden="false" outlineLevel="0" max="3076" min="3076" style="20" width="21"/>
    <col collapsed="false" customWidth="true" hidden="false" outlineLevel="0" max="3088" min="3077" style="20" width="9.29"/>
    <col collapsed="false" customWidth="false" hidden="false" outlineLevel="0" max="3324" min="3089" style="20" width="11.43"/>
    <col collapsed="false" customWidth="true" hidden="false" outlineLevel="0" max="3325" min="3325" style="20" width="7.71"/>
    <col collapsed="false" customWidth="true" hidden="false" outlineLevel="0" max="3326" min="3326" style="20" width="11.71"/>
    <col collapsed="false" customWidth="true" hidden="false" outlineLevel="0" max="3327" min="3327" style="20" width="11.57"/>
    <col collapsed="false" customWidth="true" hidden="false" outlineLevel="0" max="3330" min="3328" style="20" width="15.14"/>
    <col collapsed="false" customWidth="true" hidden="false" outlineLevel="0" max="3331" min="3331" style="20" width="16.14"/>
    <col collapsed="false" customWidth="true" hidden="false" outlineLevel="0" max="3332" min="3332" style="20" width="21"/>
    <col collapsed="false" customWidth="true" hidden="false" outlineLevel="0" max="3344" min="3333" style="20" width="9.29"/>
    <col collapsed="false" customWidth="false" hidden="false" outlineLevel="0" max="3580" min="3345" style="20" width="11.43"/>
    <col collapsed="false" customWidth="true" hidden="false" outlineLevel="0" max="3581" min="3581" style="20" width="7.71"/>
    <col collapsed="false" customWidth="true" hidden="false" outlineLevel="0" max="3582" min="3582" style="20" width="11.71"/>
    <col collapsed="false" customWidth="true" hidden="false" outlineLevel="0" max="3583" min="3583" style="20" width="11.57"/>
    <col collapsed="false" customWidth="true" hidden="false" outlineLevel="0" max="3586" min="3584" style="20" width="15.14"/>
    <col collapsed="false" customWidth="true" hidden="false" outlineLevel="0" max="3587" min="3587" style="20" width="16.14"/>
    <col collapsed="false" customWidth="true" hidden="false" outlineLevel="0" max="3588" min="3588" style="20" width="21"/>
    <col collapsed="false" customWidth="true" hidden="false" outlineLevel="0" max="3600" min="3589" style="20" width="9.29"/>
    <col collapsed="false" customWidth="false" hidden="false" outlineLevel="0" max="3836" min="3601" style="20" width="11.43"/>
    <col collapsed="false" customWidth="true" hidden="false" outlineLevel="0" max="3837" min="3837" style="20" width="7.71"/>
    <col collapsed="false" customWidth="true" hidden="false" outlineLevel="0" max="3838" min="3838" style="20" width="11.71"/>
    <col collapsed="false" customWidth="true" hidden="false" outlineLevel="0" max="3839" min="3839" style="20" width="11.57"/>
    <col collapsed="false" customWidth="true" hidden="false" outlineLevel="0" max="3842" min="3840" style="20" width="15.14"/>
    <col collapsed="false" customWidth="true" hidden="false" outlineLevel="0" max="3843" min="3843" style="20" width="16.14"/>
    <col collapsed="false" customWidth="true" hidden="false" outlineLevel="0" max="3844" min="3844" style="20" width="21"/>
    <col collapsed="false" customWidth="true" hidden="false" outlineLevel="0" max="3856" min="3845" style="20" width="9.29"/>
    <col collapsed="false" customWidth="false" hidden="false" outlineLevel="0" max="4092" min="3857" style="20" width="11.43"/>
    <col collapsed="false" customWidth="true" hidden="false" outlineLevel="0" max="4093" min="4093" style="20" width="7.71"/>
    <col collapsed="false" customWidth="true" hidden="false" outlineLevel="0" max="4094" min="4094" style="20" width="11.71"/>
    <col collapsed="false" customWidth="true" hidden="false" outlineLevel="0" max="4095" min="4095" style="20" width="11.57"/>
    <col collapsed="false" customWidth="true" hidden="false" outlineLevel="0" max="4098" min="4096" style="20" width="15.14"/>
    <col collapsed="false" customWidth="true" hidden="false" outlineLevel="0" max="4099" min="4099" style="20" width="16.14"/>
    <col collapsed="false" customWidth="true" hidden="false" outlineLevel="0" max="4100" min="4100" style="20" width="21"/>
    <col collapsed="false" customWidth="true" hidden="false" outlineLevel="0" max="4112" min="4101" style="20" width="9.29"/>
    <col collapsed="false" customWidth="false" hidden="false" outlineLevel="0" max="4348" min="4113" style="20" width="11.43"/>
    <col collapsed="false" customWidth="true" hidden="false" outlineLevel="0" max="4349" min="4349" style="20" width="7.71"/>
    <col collapsed="false" customWidth="true" hidden="false" outlineLevel="0" max="4350" min="4350" style="20" width="11.71"/>
    <col collapsed="false" customWidth="true" hidden="false" outlineLevel="0" max="4351" min="4351" style="20" width="11.57"/>
    <col collapsed="false" customWidth="true" hidden="false" outlineLevel="0" max="4354" min="4352" style="20" width="15.14"/>
    <col collapsed="false" customWidth="true" hidden="false" outlineLevel="0" max="4355" min="4355" style="20" width="16.14"/>
    <col collapsed="false" customWidth="true" hidden="false" outlineLevel="0" max="4356" min="4356" style="20" width="21"/>
    <col collapsed="false" customWidth="true" hidden="false" outlineLevel="0" max="4368" min="4357" style="20" width="9.29"/>
    <col collapsed="false" customWidth="false" hidden="false" outlineLevel="0" max="4604" min="4369" style="20" width="11.43"/>
    <col collapsed="false" customWidth="true" hidden="false" outlineLevel="0" max="4605" min="4605" style="20" width="7.71"/>
    <col collapsed="false" customWidth="true" hidden="false" outlineLevel="0" max="4606" min="4606" style="20" width="11.71"/>
    <col collapsed="false" customWidth="true" hidden="false" outlineLevel="0" max="4607" min="4607" style="20" width="11.57"/>
    <col collapsed="false" customWidth="true" hidden="false" outlineLevel="0" max="4610" min="4608" style="20" width="15.14"/>
    <col collapsed="false" customWidth="true" hidden="false" outlineLevel="0" max="4611" min="4611" style="20" width="16.14"/>
    <col collapsed="false" customWidth="true" hidden="false" outlineLevel="0" max="4612" min="4612" style="20" width="21"/>
    <col collapsed="false" customWidth="true" hidden="false" outlineLevel="0" max="4624" min="4613" style="20" width="9.29"/>
    <col collapsed="false" customWidth="false" hidden="false" outlineLevel="0" max="4860" min="4625" style="20" width="11.43"/>
    <col collapsed="false" customWidth="true" hidden="false" outlineLevel="0" max="4861" min="4861" style="20" width="7.71"/>
    <col collapsed="false" customWidth="true" hidden="false" outlineLevel="0" max="4862" min="4862" style="20" width="11.71"/>
    <col collapsed="false" customWidth="true" hidden="false" outlineLevel="0" max="4863" min="4863" style="20" width="11.57"/>
    <col collapsed="false" customWidth="true" hidden="false" outlineLevel="0" max="4866" min="4864" style="20" width="15.14"/>
    <col collapsed="false" customWidth="true" hidden="false" outlineLevel="0" max="4867" min="4867" style="20" width="16.14"/>
    <col collapsed="false" customWidth="true" hidden="false" outlineLevel="0" max="4868" min="4868" style="20" width="21"/>
    <col collapsed="false" customWidth="true" hidden="false" outlineLevel="0" max="4880" min="4869" style="20" width="9.29"/>
    <col collapsed="false" customWidth="false" hidden="false" outlineLevel="0" max="5116" min="4881" style="20" width="11.43"/>
    <col collapsed="false" customWidth="true" hidden="false" outlineLevel="0" max="5117" min="5117" style="20" width="7.71"/>
    <col collapsed="false" customWidth="true" hidden="false" outlineLevel="0" max="5118" min="5118" style="20" width="11.71"/>
    <col collapsed="false" customWidth="true" hidden="false" outlineLevel="0" max="5119" min="5119" style="20" width="11.57"/>
    <col collapsed="false" customWidth="true" hidden="false" outlineLevel="0" max="5122" min="5120" style="20" width="15.14"/>
    <col collapsed="false" customWidth="true" hidden="false" outlineLevel="0" max="5123" min="5123" style="20" width="16.14"/>
    <col collapsed="false" customWidth="true" hidden="false" outlineLevel="0" max="5124" min="5124" style="20" width="21"/>
    <col collapsed="false" customWidth="true" hidden="false" outlineLevel="0" max="5136" min="5125" style="20" width="9.29"/>
    <col collapsed="false" customWidth="false" hidden="false" outlineLevel="0" max="5372" min="5137" style="20" width="11.43"/>
    <col collapsed="false" customWidth="true" hidden="false" outlineLevel="0" max="5373" min="5373" style="20" width="7.71"/>
    <col collapsed="false" customWidth="true" hidden="false" outlineLevel="0" max="5374" min="5374" style="20" width="11.71"/>
    <col collapsed="false" customWidth="true" hidden="false" outlineLevel="0" max="5375" min="5375" style="20" width="11.57"/>
    <col collapsed="false" customWidth="true" hidden="false" outlineLevel="0" max="5378" min="5376" style="20" width="15.14"/>
    <col collapsed="false" customWidth="true" hidden="false" outlineLevel="0" max="5379" min="5379" style="20" width="16.14"/>
    <col collapsed="false" customWidth="true" hidden="false" outlineLevel="0" max="5380" min="5380" style="20" width="21"/>
    <col collapsed="false" customWidth="true" hidden="false" outlineLevel="0" max="5392" min="5381" style="20" width="9.29"/>
    <col collapsed="false" customWidth="false" hidden="false" outlineLevel="0" max="5628" min="5393" style="20" width="11.43"/>
    <col collapsed="false" customWidth="true" hidden="false" outlineLevel="0" max="5629" min="5629" style="20" width="7.71"/>
    <col collapsed="false" customWidth="true" hidden="false" outlineLevel="0" max="5630" min="5630" style="20" width="11.71"/>
    <col collapsed="false" customWidth="true" hidden="false" outlineLevel="0" max="5631" min="5631" style="20" width="11.57"/>
    <col collapsed="false" customWidth="true" hidden="false" outlineLevel="0" max="5634" min="5632" style="20" width="15.14"/>
    <col collapsed="false" customWidth="true" hidden="false" outlineLevel="0" max="5635" min="5635" style="20" width="16.14"/>
    <col collapsed="false" customWidth="true" hidden="false" outlineLevel="0" max="5636" min="5636" style="20" width="21"/>
    <col collapsed="false" customWidth="true" hidden="false" outlineLevel="0" max="5648" min="5637" style="20" width="9.29"/>
    <col collapsed="false" customWidth="false" hidden="false" outlineLevel="0" max="5884" min="5649" style="20" width="11.43"/>
    <col collapsed="false" customWidth="true" hidden="false" outlineLevel="0" max="5885" min="5885" style="20" width="7.71"/>
    <col collapsed="false" customWidth="true" hidden="false" outlineLevel="0" max="5886" min="5886" style="20" width="11.71"/>
    <col collapsed="false" customWidth="true" hidden="false" outlineLevel="0" max="5887" min="5887" style="20" width="11.57"/>
    <col collapsed="false" customWidth="true" hidden="false" outlineLevel="0" max="5890" min="5888" style="20" width="15.14"/>
    <col collapsed="false" customWidth="true" hidden="false" outlineLevel="0" max="5891" min="5891" style="20" width="16.14"/>
    <col collapsed="false" customWidth="true" hidden="false" outlineLevel="0" max="5892" min="5892" style="20" width="21"/>
    <col collapsed="false" customWidth="true" hidden="false" outlineLevel="0" max="5904" min="5893" style="20" width="9.29"/>
    <col collapsed="false" customWidth="false" hidden="false" outlineLevel="0" max="6140" min="5905" style="20" width="11.43"/>
    <col collapsed="false" customWidth="true" hidden="false" outlineLevel="0" max="6141" min="6141" style="20" width="7.71"/>
    <col collapsed="false" customWidth="true" hidden="false" outlineLevel="0" max="6142" min="6142" style="20" width="11.71"/>
    <col collapsed="false" customWidth="true" hidden="false" outlineLevel="0" max="6143" min="6143" style="20" width="11.57"/>
    <col collapsed="false" customWidth="true" hidden="false" outlineLevel="0" max="6146" min="6144" style="20" width="15.14"/>
    <col collapsed="false" customWidth="true" hidden="false" outlineLevel="0" max="6147" min="6147" style="20" width="16.14"/>
    <col collapsed="false" customWidth="true" hidden="false" outlineLevel="0" max="6148" min="6148" style="20" width="21"/>
    <col collapsed="false" customWidth="true" hidden="false" outlineLevel="0" max="6160" min="6149" style="20" width="9.29"/>
    <col collapsed="false" customWidth="false" hidden="false" outlineLevel="0" max="6396" min="6161" style="20" width="11.43"/>
    <col collapsed="false" customWidth="true" hidden="false" outlineLevel="0" max="6397" min="6397" style="20" width="7.71"/>
    <col collapsed="false" customWidth="true" hidden="false" outlineLevel="0" max="6398" min="6398" style="20" width="11.71"/>
    <col collapsed="false" customWidth="true" hidden="false" outlineLevel="0" max="6399" min="6399" style="20" width="11.57"/>
    <col collapsed="false" customWidth="true" hidden="false" outlineLevel="0" max="6402" min="6400" style="20" width="15.14"/>
    <col collapsed="false" customWidth="true" hidden="false" outlineLevel="0" max="6403" min="6403" style="20" width="16.14"/>
    <col collapsed="false" customWidth="true" hidden="false" outlineLevel="0" max="6404" min="6404" style="20" width="21"/>
    <col collapsed="false" customWidth="true" hidden="false" outlineLevel="0" max="6416" min="6405" style="20" width="9.29"/>
    <col collapsed="false" customWidth="false" hidden="false" outlineLevel="0" max="6652" min="6417" style="20" width="11.43"/>
    <col collapsed="false" customWidth="true" hidden="false" outlineLevel="0" max="6653" min="6653" style="20" width="7.71"/>
    <col collapsed="false" customWidth="true" hidden="false" outlineLevel="0" max="6654" min="6654" style="20" width="11.71"/>
    <col collapsed="false" customWidth="true" hidden="false" outlineLevel="0" max="6655" min="6655" style="20" width="11.57"/>
    <col collapsed="false" customWidth="true" hidden="false" outlineLevel="0" max="6658" min="6656" style="20" width="15.14"/>
    <col collapsed="false" customWidth="true" hidden="false" outlineLevel="0" max="6659" min="6659" style="20" width="16.14"/>
    <col collapsed="false" customWidth="true" hidden="false" outlineLevel="0" max="6660" min="6660" style="20" width="21"/>
    <col collapsed="false" customWidth="true" hidden="false" outlineLevel="0" max="6672" min="6661" style="20" width="9.29"/>
    <col collapsed="false" customWidth="false" hidden="false" outlineLevel="0" max="6908" min="6673" style="20" width="11.43"/>
    <col collapsed="false" customWidth="true" hidden="false" outlineLevel="0" max="6909" min="6909" style="20" width="7.71"/>
    <col collapsed="false" customWidth="true" hidden="false" outlineLevel="0" max="6910" min="6910" style="20" width="11.71"/>
    <col collapsed="false" customWidth="true" hidden="false" outlineLevel="0" max="6911" min="6911" style="20" width="11.57"/>
    <col collapsed="false" customWidth="true" hidden="false" outlineLevel="0" max="6914" min="6912" style="20" width="15.14"/>
    <col collapsed="false" customWidth="true" hidden="false" outlineLevel="0" max="6915" min="6915" style="20" width="16.14"/>
    <col collapsed="false" customWidth="true" hidden="false" outlineLevel="0" max="6916" min="6916" style="20" width="21"/>
    <col collapsed="false" customWidth="true" hidden="false" outlineLevel="0" max="6928" min="6917" style="20" width="9.29"/>
    <col collapsed="false" customWidth="false" hidden="false" outlineLevel="0" max="7164" min="6929" style="20" width="11.43"/>
    <col collapsed="false" customWidth="true" hidden="false" outlineLevel="0" max="7165" min="7165" style="20" width="7.71"/>
    <col collapsed="false" customWidth="true" hidden="false" outlineLevel="0" max="7166" min="7166" style="20" width="11.71"/>
    <col collapsed="false" customWidth="true" hidden="false" outlineLevel="0" max="7167" min="7167" style="20" width="11.57"/>
    <col collapsed="false" customWidth="true" hidden="false" outlineLevel="0" max="7170" min="7168" style="20" width="15.14"/>
    <col collapsed="false" customWidth="true" hidden="false" outlineLevel="0" max="7171" min="7171" style="20" width="16.14"/>
    <col collapsed="false" customWidth="true" hidden="false" outlineLevel="0" max="7172" min="7172" style="20" width="21"/>
    <col collapsed="false" customWidth="true" hidden="false" outlineLevel="0" max="7184" min="7173" style="20" width="9.29"/>
    <col collapsed="false" customWidth="false" hidden="false" outlineLevel="0" max="7420" min="7185" style="20" width="11.43"/>
    <col collapsed="false" customWidth="true" hidden="false" outlineLevel="0" max="7421" min="7421" style="20" width="7.71"/>
    <col collapsed="false" customWidth="true" hidden="false" outlineLevel="0" max="7422" min="7422" style="20" width="11.71"/>
    <col collapsed="false" customWidth="true" hidden="false" outlineLevel="0" max="7423" min="7423" style="20" width="11.57"/>
    <col collapsed="false" customWidth="true" hidden="false" outlineLevel="0" max="7426" min="7424" style="20" width="15.14"/>
    <col collapsed="false" customWidth="true" hidden="false" outlineLevel="0" max="7427" min="7427" style="20" width="16.14"/>
    <col collapsed="false" customWidth="true" hidden="false" outlineLevel="0" max="7428" min="7428" style="20" width="21"/>
    <col collapsed="false" customWidth="true" hidden="false" outlineLevel="0" max="7440" min="7429" style="20" width="9.29"/>
    <col collapsed="false" customWidth="false" hidden="false" outlineLevel="0" max="7676" min="7441" style="20" width="11.43"/>
    <col collapsed="false" customWidth="true" hidden="false" outlineLevel="0" max="7677" min="7677" style="20" width="7.71"/>
    <col collapsed="false" customWidth="true" hidden="false" outlineLevel="0" max="7678" min="7678" style="20" width="11.71"/>
    <col collapsed="false" customWidth="true" hidden="false" outlineLevel="0" max="7679" min="7679" style="20" width="11.57"/>
    <col collapsed="false" customWidth="true" hidden="false" outlineLevel="0" max="7682" min="7680" style="20" width="15.14"/>
    <col collapsed="false" customWidth="true" hidden="false" outlineLevel="0" max="7683" min="7683" style="20" width="16.14"/>
    <col collapsed="false" customWidth="true" hidden="false" outlineLevel="0" max="7684" min="7684" style="20" width="21"/>
    <col collapsed="false" customWidth="true" hidden="false" outlineLevel="0" max="7696" min="7685" style="20" width="9.29"/>
    <col collapsed="false" customWidth="false" hidden="false" outlineLevel="0" max="7932" min="7697" style="20" width="11.43"/>
    <col collapsed="false" customWidth="true" hidden="false" outlineLevel="0" max="7933" min="7933" style="20" width="7.71"/>
    <col collapsed="false" customWidth="true" hidden="false" outlineLevel="0" max="7934" min="7934" style="20" width="11.71"/>
    <col collapsed="false" customWidth="true" hidden="false" outlineLevel="0" max="7935" min="7935" style="20" width="11.57"/>
    <col collapsed="false" customWidth="true" hidden="false" outlineLevel="0" max="7938" min="7936" style="20" width="15.14"/>
    <col collapsed="false" customWidth="true" hidden="false" outlineLevel="0" max="7939" min="7939" style="20" width="16.14"/>
    <col collapsed="false" customWidth="true" hidden="false" outlineLevel="0" max="7940" min="7940" style="20" width="21"/>
    <col collapsed="false" customWidth="true" hidden="false" outlineLevel="0" max="7952" min="7941" style="20" width="9.29"/>
    <col collapsed="false" customWidth="false" hidden="false" outlineLevel="0" max="8188" min="7953" style="20" width="11.43"/>
    <col collapsed="false" customWidth="true" hidden="false" outlineLevel="0" max="8189" min="8189" style="20" width="7.71"/>
    <col collapsed="false" customWidth="true" hidden="false" outlineLevel="0" max="8190" min="8190" style="20" width="11.71"/>
    <col collapsed="false" customWidth="true" hidden="false" outlineLevel="0" max="8191" min="8191" style="20" width="11.57"/>
    <col collapsed="false" customWidth="true" hidden="false" outlineLevel="0" max="8194" min="8192" style="20" width="15.14"/>
    <col collapsed="false" customWidth="true" hidden="false" outlineLevel="0" max="8195" min="8195" style="20" width="16.14"/>
    <col collapsed="false" customWidth="true" hidden="false" outlineLevel="0" max="8196" min="8196" style="20" width="21"/>
    <col collapsed="false" customWidth="true" hidden="false" outlineLevel="0" max="8208" min="8197" style="20" width="9.29"/>
    <col collapsed="false" customWidth="false" hidden="false" outlineLevel="0" max="8444" min="8209" style="20" width="11.43"/>
    <col collapsed="false" customWidth="true" hidden="false" outlineLevel="0" max="8445" min="8445" style="20" width="7.71"/>
    <col collapsed="false" customWidth="true" hidden="false" outlineLevel="0" max="8446" min="8446" style="20" width="11.71"/>
    <col collapsed="false" customWidth="true" hidden="false" outlineLevel="0" max="8447" min="8447" style="20" width="11.57"/>
    <col collapsed="false" customWidth="true" hidden="false" outlineLevel="0" max="8450" min="8448" style="20" width="15.14"/>
    <col collapsed="false" customWidth="true" hidden="false" outlineLevel="0" max="8451" min="8451" style="20" width="16.14"/>
    <col collapsed="false" customWidth="true" hidden="false" outlineLevel="0" max="8452" min="8452" style="20" width="21"/>
    <col collapsed="false" customWidth="true" hidden="false" outlineLevel="0" max="8464" min="8453" style="20" width="9.29"/>
    <col collapsed="false" customWidth="false" hidden="false" outlineLevel="0" max="8700" min="8465" style="20" width="11.43"/>
    <col collapsed="false" customWidth="true" hidden="false" outlineLevel="0" max="8701" min="8701" style="20" width="7.71"/>
    <col collapsed="false" customWidth="true" hidden="false" outlineLevel="0" max="8702" min="8702" style="20" width="11.71"/>
    <col collapsed="false" customWidth="true" hidden="false" outlineLevel="0" max="8703" min="8703" style="20" width="11.57"/>
    <col collapsed="false" customWidth="true" hidden="false" outlineLevel="0" max="8706" min="8704" style="20" width="15.14"/>
    <col collapsed="false" customWidth="true" hidden="false" outlineLevel="0" max="8707" min="8707" style="20" width="16.14"/>
    <col collapsed="false" customWidth="true" hidden="false" outlineLevel="0" max="8708" min="8708" style="20" width="21"/>
    <col collapsed="false" customWidth="true" hidden="false" outlineLevel="0" max="8720" min="8709" style="20" width="9.29"/>
    <col collapsed="false" customWidth="false" hidden="false" outlineLevel="0" max="8956" min="8721" style="20" width="11.43"/>
    <col collapsed="false" customWidth="true" hidden="false" outlineLevel="0" max="8957" min="8957" style="20" width="7.71"/>
    <col collapsed="false" customWidth="true" hidden="false" outlineLevel="0" max="8958" min="8958" style="20" width="11.71"/>
    <col collapsed="false" customWidth="true" hidden="false" outlineLevel="0" max="8959" min="8959" style="20" width="11.57"/>
    <col collapsed="false" customWidth="true" hidden="false" outlineLevel="0" max="8962" min="8960" style="20" width="15.14"/>
    <col collapsed="false" customWidth="true" hidden="false" outlineLevel="0" max="8963" min="8963" style="20" width="16.14"/>
    <col collapsed="false" customWidth="true" hidden="false" outlineLevel="0" max="8964" min="8964" style="20" width="21"/>
    <col collapsed="false" customWidth="true" hidden="false" outlineLevel="0" max="8976" min="8965" style="20" width="9.29"/>
    <col collapsed="false" customWidth="false" hidden="false" outlineLevel="0" max="9212" min="8977" style="20" width="11.43"/>
    <col collapsed="false" customWidth="true" hidden="false" outlineLevel="0" max="9213" min="9213" style="20" width="7.71"/>
    <col collapsed="false" customWidth="true" hidden="false" outlineLevel="0" max="9214" min="9214" style="20" width="11.71"/>
    <col collapsed="false" customWidth="true" hidden="false" outlineLevel="0" max="9215" min="9215" style="20" width="11.57"/>
    <col collapsed="false" customWidth="true" hidden="false" outlineLevel="0" max="9218" min="9216" style="20" width="15.14"/>
    <col collapsed="false" customWidth="true" hidden="false" outlineLevel="0" max="9219" min="9219" style="20" width="16.14"/>
    <col collapsed="false" customWidth="true" hidden="false" outlineLevel="0" max="9220" min="9220" style="20" width="21"/>
    <col collapsed="false" customWidth="true" hidden="false" outlineLevel="0" max="9232" min="9221" style="20" width="9.29"/>
    <col collapsed="false" customWidth="false" hidden="false" outlineLevel="0" max="9468" min="9233" style="20" width="11.43"/>
    <col collapsed="false" customWidth="true" hidden="false" outlineLevel="0" max="9469" min="9469" style="20" width="7.71"/>
    <col collapsed="false" customWidth="true" hidden="false" outlineLevel="0" max="9470" min="9470" style="20" width="11.71"/>
    <col collapsed="false" customWidth="true" hidden="false" outlineLevel="0" max="9471" min="9471" style="20" width="11.57"/>
    <col collapsed="false" customWidth="true" hidden="false" outlineLevel="0" max="9474" min="9472" style="20" width="15.14"/>
    <col collapsed="false" customWidth="true" hidden="false" outlineLevel="0" max="9475" min="9475" style="20" width="16.14"/>
    <col collapsed="false" customWidth="true" hidden="false" outlineLevel="0" max="9476" min="9476" style="20" width="21"/>
    <col collapsed="false" customWidth="true" hidden="false" outlineLevel="0" max="9488" min="9477" style="20" width="9.29"/>
    <col collapsed="false" customWidth="false" hidden="false" outlineLevel="0" max="9724" min="9489" style="20" width="11.43"/>
    <col collapsed="false" customWidth="true" hidden="false" outlineLevel="0" max="9725" min="9725" style="20" width="7.71"/>
    <col collapsed="false" customWidth="true" hidden="false" outlineLevel="0" max="9726" min="9726" style="20" width="11.71"/>
    <col collapsed="false" customWidth="true" hidden="false" outlineLevel="0" max="9727" min="9727" style="20" width="11.57"/>
    <col collapsed="false" customWidth="true" hidden="false" outlineLevel="0" max="9730" min="9728" style="20" width="15.14"/>
    <col collapsed="false" customWidth="true" hidden="false" outlineLevel="0" max="9731" min="9731" style="20" width="16.14"/>
    <col collapsed="false" customWidth="true" hidden="false" outlineLevel="0" max="9732" min="9732" style="20" width="21"/>
    <col collapsed="false" customWidth="true" hidden="false" outlineLevel="0" max="9744" min="9733" style="20" width="9.29"/>
    <col collapsed="false" customWidth="false" hidden="false" outlineLevel="0" max="9980" min="9745" style="20" width="11.43"/>
    <col collapsed="false" customWidth="true" hidden="false" outlineLevel="0" max="9981" min="9981" style="20" width="7.71"/>
    <col collapsed="false" customWidth="true" hidden="false" outlineLevel="0" max="9982" min="9982" style="20" width="11.71"/>
    <col collapsed="false" customWidth="true" hidden="false" outlineLevel="0" max="9983" min="9983" style="20" width="11.57"/>
    <col collapsed="false" customWidth="true" hidden="false" outlineLevel="0" max="9986" min="9984" style="20" width="15.14"/>
    <col collapsed="false" customWidth="true" hidden="false" outlineLevel="0" max="9987" min="9987" style="20" width="16.14"/>
    <col collapsed="false" customWidth="true" hidden="false" outlineLevel="0" max="9988" min="9988" style="20" width="21"/>
    <col collapsed="false" customWidth="true" hidden="false" outlineLevel="0" max="10000" min="9989" style="20" width="9.29"/>
    <col collapsed="false" customWidth="false" hidden="false" outlineLevel="0" max="10236" min="10001" style="20" width="11.43"/>
    <col collapsed="false" customWidth="true" hidden="false" outlineLevel="0" max="10237" min="10237" style="20" width="7.71"/>
    <col collapsed="false" customWidth="true" hidden="false" outlineLevel="0" max="10238" min="10238" style="20" width="11.71"/>
    <col collapsed="false" customWidth="true" hidden="false" outlineLevel="0" max="10239" min="10239" style="20" width="11.57"/>
    <col collapsed="false" customWidth="true" hidden="false" outlineLevel="0" max="10242" min="10240" style="20" width="15.14"/>
    <col collapsed="false" customWidth="true" hidden="false" outlineLevel="0" max="10243" min="10243" style="20" width="16.14"/>
    <col collapsed="false" customWidth="true" hidden="false" outlineLevel="0" max="10244" min="10244" style="20" width="21"/>
    <col collapsed="false" customWidth="true" hidden="false" outlineLevel="0" max="10256" min="10245" style="20" width="9.29"/>
    <col collapsed="false" customWidth="false" hidden="false" outlineLevel="0" max="10492" min="10257" style="20" width="11.43"/>
    <col collapsed="false" customWidth="true" hidden="false" outlineLevel="0" max="10493" min="10493" style="20" width="7.71"/>
    <col collapsed="false" customWidth="true" hidden="false" outlineLevel="0" max="10494" min="10494" style="20" width="11.71"/>
    <col collapsed="false" customWidth="true" hidden="false" outlineLevel="0" max="10495" min="10495" style="20" width="11.57"/>
    <col collapsed="false" customWidth="true" hidden="false" outlineLevel="0" max="10498" min="10496" style="20" width="15.14"/>
    <col collapsed="false" customWidth="true" hidden="false" outlineLevel="0" max="10499" min="10499" style="20" width="16.14"/>
    <col collapsed="false" customWidth="true" hidden="false" outlineLevel="0" max="10500" min="10500" style="20" width="21"/>
    <col collapsed="false" customWidth="true" hidden="false" outlineLevel="0" max="10512" min="10501" style="20" width="9.29"/>
    <col collapsed="false" customWidth="false" hidden="false" outlineLevel="0" max="10748" min="10513" style="20" width="11.43"/>
    <col collapsed="false" customWidth="true" hidden="false" outlineLevel="0" max="10749" min="10749" style="20" width="7.71"/>
    <col collapsed="false" customWidth="true" hidden="false" outlineLevel="0" max="10750" min="10750" style="20" width="11.71"/>
    <col collapsed="false" customWidth="true" hidden="false" outlineLevel="0" max="10751" min="10751" style="20" width="11.57"/>
    <col collapsed="false" customWidth="true" hidden="false" outlineLevel="0" max="10754" min="10752" style="20" width="15.14"/>
    <col collapsed="false" customWidth="true" hidden="false" outlineLevel="0" max="10755" min="10755" style="20" width="16.14"/>
    <col collapsed="false" customWidth="true" hidden="false" outlineLevel="0" max="10756" min="10756" style="20" width="21"/>
    <col collapsed="false" customWidth="true" hidden="false" outlineLevel="0" max="10768" min="10757" style="20" width="9.29"/>
    <col collapsed="false" customWidth="false" hidden="false" outlineLevel="0" max="11004" min="10769" style="20" width="11.43"/>
    <col collapsed="false" customWidth="true" hidden="false" outlineLevel="0" max="11005" min="11005" style="20" width="7.71"/>
    <col collapsed="false" customWidth="true" hidden="false" outlineLevel="0" max="11006" min="11006" style="20" width="11.71"/>
    <col collapsed="false" customWidth="true" hidden="false" outlineLevel="0" max="11007" min="11007" style="20" width="11.57"/>
    <col collapsed="false" customWidth="true" hidden="false" outlineLevel="0" max="11010" min="11008" style="20" width="15.14"/>
    <col collapsed="false" customWidth="true" hidden="false" outlineLevel="0" max="11011" min="11011" style="20" width="16.14"/>
    <col collapsed="false" customWidth="true" hidden="false" outlineLevel="0" max="11012" min="11012" style="20" width="21"/>
    <col collapsed="false" customWidth="true" hidden="false" outlineLevel="0" max="11024" min="11013" style="20" width="9.29"/>
    <col collapsed="false" customWidth="false" hidden="false" outlineLevel="0" max="11260" min="11025" style="20" width="11.43"/>
    <col collapsed="false" customWidth="true" hidden="false" outlineLevel="0" max="11261" min="11261" style="20" width="7.71"/>
    <col collapsed="false" customWidth="true" hidden="false" outlineLevel="0" max="11262" min="11262" style="20" width="11.71"/>
    <col collapsed="false" customWidth="true" hidden="false" outlineLevel="0" max="11263" min="11263" style="20" width="11.57"/>
    <col collapsed="false" customWidth="true" hidden="false" outlineLevel="0" max="11266" min="11264" style="20" width="15.14"/>
    <col collapsed="false" customWidth="true" hidden="false" outlineLevel="0" max="11267" min="11267" style="20" width="16.14"/>
    <col collapsed="false" customWidth="true" hidden="false" outlineLevel="0" max="11268" min="11268" style="20" width="21"/>
    <col collapsed="false" customWidth="true" hidden="false" outlineLevel="0" max="11280" min="11269" style="20" width="9.29"/>
    <col collapsed="false" customWidth="false" hidden="false" outlineLevel="0" max="11516" min="11281" style="20" width="11.43"/>
    <col collapsed="false" customWidth="true" hidden="false" outlineLevel="0" max="11517" min="11517" style="20" width="7.71"/>
    <col collapsed="false" customWidth="true" hidden="false" outlineLevel="0" max="11518" min="11518" style="20" width="11.71"/>
    <col collapsed="false" customWidth="true" hidden="false" outlineLevel="0" max="11519" min="11519" style="20" width="11.57"/>
    <col collapsed="false" customWidth="true" hidden="false" outlineLevel="0" max="11522" min="11520" style="20" width="15.14"/>
    <col collapsed="false" customWidth="true" hidden="false" outlineLevel="0" max="11523" min="11523" style="20" width="16.14"/>
    <col collapsed="false" customWidth="true" hidden="false" outlineLevel="0" max="11524" min="11524" style="20" width="21"/>
    <col collapsed="false" customWidth="true" hidden="false" outlineLevel="0" max="11536" min="11525" style="20" width="9.29"/>
    <col collapsed="false" customWidth="false" hidden="false" outlineLevel="0" max="11772" min="11537" style="20" width="11.43"/>
    <col collapsed="false" customWidth="true" hidden="false" outlineLevel="0" max="11773" min="11773" style="20" width="7.71"/>
    <col collapsed="false" customWidth="true" hidden="false" outlineLevel="0" max="11774" min="11774" style="20" width="11.71"/>
    <col collapsed="false" customWidth="true" hidden="false" outlineLevel="0" max="11775" min="11775" style="20" width="11.57"/>
    <col collapsed="false" customWidth="true" hidden="false" outlineLevel="0" max="11778" min="11776" style="20" width="15.14"/>
    <col collapsed="false" customWidth="true" hidden="false" outlineLevel="0" max="11779" min="11779" style="20" width="16.14"/>
    <col collapsed="false" customWidth="true" hidden="false" outlineLevel="0" max="11780" min="11780" style="20" width="21"/>
    <col collapsed="false" customWidth="true" hidden="false" outlineLevel="0" max="11792" min="11781" style="20" width="9.29"/>
    <col collapsed="false" customWidth="false" hidden="false" outlineLevel="0" max="12028" min="11793" style="20" width="11.43"/>
    <col collapsed="false" customWidth="true" hidden="false" outlineLevel="0" max="12029" min="12029" style="20" width="7.71"/>
    <col collapsed="false" customWidth="true" hidden="false" outlineLevel="0" max="12030" min="12030" style="20" width="11.71"/>
    <col collapsed="false" customWidth="true" hidden="false" outlineLevel="0" max="12031" min="12031" style="20" width="11.57"/>
    <col collapsed="false" customWidth="true" hidden="false" outlineLevel="0" max="12034" min="12032" style="20" width="15.14"/>
    <col collapsed="false" customWidth="true" hidden="false" outlineLevel="0" max="12035" min="12035" style="20" width="16.14"/>
    <col collapsed="false" customWidth="true" hidden="false" outlineLevel="0" max="12036" min="12036" style="20" width="21"/>
    <col collapsed="false" customWidth="true" hidden="false" outlineLevel="0" max="12048" min="12037" style="20" width="9.29"/>
    <col collapsed="false" customWidth="false" hidden="false" outlineLevel="0" max="12284" min="12049" style="20" width="11.43"/>
    <col collapsed="false" customWidth="true" hidden="false" outlineLevel="0" max="12285" min="12285" style="20" width="7.71"/>
    <col collapsed="false" customWidth="true" hidden="false" outlineLevel="0" max="12286" min="12286" style="20" width="11.71"/>
    <col collapsed="false" customWidth="true" hidden="false" outlineLevel="0" max="12287" min="12287" style="20" width="11.57"/>
    <col collapsed="false" customWidth="true" hidden="false" outlineLevel="0" max="12290" min="12288" style="20" width="15.14"/>
    <col collapsed="false" customWidth="true" hidden="false" outlineLevel="0" max="12291" min="12291" style="20" width="16.14"/>
    <col collapsed="false" customWidth="true" hidden="false" outlineLevel="0" max="12292" min="12292" style="20" width="21"/>
    <col collapsed="false" customWidth="true" hidden="false" outlineLevel="0" max="12304" min="12293" style="20" width="9.29"/>
    <col collapsed="false" customWidth="false" hidden="false" outlineLevel="0" max="12540" min="12305" style="20" width="11.43"/>
    <col collapsed="false" customWidth="true" hidden="false" outlineLevel="0" max="12541" min="12541" style="20" width="7.71"/>
    <col collapsed="false" customWidth="true" hidden="false" outlineLevel="0" max="12542" min="12542" style="20" width="11.71"/>
    <col collapsed="false" customWidth="true" hidden="false" outlineLevel="0" max="12543" min="12543" style="20" width="11.57"/>
    <col collapsed="false" customWidth="true" hidden="false" outlineLevel="0" max="12546" min="12544" style="20" width="15.14"/>
    <col collapsed="false" customWidth="true" hidden="false" outlineLevel="0" max="12547" min="12547" style="20" width="16.14"/>
    <col collapsed="false" customWidth="true" hidden="false" outlineLevel="0" max="12548" min="12548" style="20" width="21"/>
    <col collapsed="false" customWidth="true" hidden="false" outlineLevel="0" max="12560" min="12549" style="20" width="9.29"/>
    <col collapsed="false" customWidth="false" hidden="false" outlineLevel="0" max="12796" min="12561" style="20" width="11.43"/>
    <col collapsed="false" customWidth="true" hidden="false" outlineLevel="0" max="12797" min="12797" style="20" width="7.71"/>
    <col collapsed="false" customWidth="true" hidden="false" outlineLevel="0" max="12798" min="12798" style="20" width="11.71"/>
    <col collapsed="false" customWidth="true" hidden="false" outlineLevel="0" max="12799" min="12799" style="20" width="11.57"/>
    <col collapsed="false" customWidth="true" hidden="false" outlineLevel="0" max="12802" min="12800" style="20" width="15.14"/>
    <col collapsed="false" customWidth="true" hidden="false" outlineLevel="0" max="12803" min="12803" style="20" width="16.14"/>
    <col collapsed="false" customWidth="true" hidden="false" outlineLevel="0" max="12804" min="12804" style="20" width="21"/>
    <col collapsed="false" customWidth="true" hidden="false" outlineLevel="0" max="12816" min="12805" style="20" width="9.29"/>
    <col collapsed="false" customWidth="false" hidden="false" outlineLevel="0" max="13052" min="12817" style="20" width="11.43"/>
    <col collapsed="false" customWidth="true" hidden="false" outlineLevel="0" max="13053" min="13053" style="20" width="7.71"/>
    <col collapsed="false" customWidth="true" hidden="false" outlineLevel="0" max="13054" min="13054" style="20" width="11.71"/>
    <col collapsed="false" customWidth="true" hidden="false" outlineLevel="0" max="13055" min="13055" style="20" width="11.57"/>
    <col collapsed="false" customWidth="true" hidden="false" outlineLevel="0" max="13058" min="13056" style="20" width="15.14"/>
    <col collapsed="false" customWidth="true" hidden="false" outlineLevel="0" max="13059" min="13059" style="20" width="16.14"/>
    <col collapsed="false" customWidth="true" hidden="false" outlineLevel="0" max="13060" min="13060" style="20" width="21"/>
    <col collapsed="false" customWidth="true" hidden="false" outlineLevel="0" max="13072" min="13061" style="20" width="9.29"/>
    <col collapsed="false" customWidth="false" hidden="false" outlineLevel="0" max="13308" min="13073" style="20" width="11.43"/>
    <col collapsed="false" customWidth="true" hidden="false" outlineLevel="0" max="13309" min="13309" style="20" width="7.71"/>
    <col collapsed="false" customWidth="true" hidden="false" outlineLevel="0" max="13310" min="13310" style="20" width="11.71"/>
    <col collapsed="false" customWidth="true" hidden="false" outlineLevel="0" max="13311" min="13311" style="20" width="11.57"/>
    <col collapsed="false" customWidth="true" hidden="false" outlineLevel="0" max="13314" min="13312" style="20" width="15.14"/>
    <col collapsed="false" customWidth="true" hidden="false" outlineLevel="0" max="13315" min="13315" style="20" width="16.14"/>
    <col collapsed="false" customWidth="true" hidden="false" outlineLevel="0" max="13316" min="13316" style="20" width="21"/>
    <col collapsed="false" customWidth="true" hidden="false" outlineLevel="0" max="13328" min="13317" style="20" width="9.29"/>
    <col collapsed="false" customWidth="false" hidden="false" outlineLevel="0" max="13564" min="13329" style="20" width="11.43"/>
    <col collapsed="false" customWidth="true" hidden="false" outlineLevel="0" max="13565" min="13565" style="20" width="7.71"/>
    <col collapsed="false" customWidth="true" hidden="false" outlineLevel="0" max="13566" min="13566" style="20" width="11.71"/>
    <col collapsed="false" customWidth="true" hidden="false" outlineLevel="0" max="13567" min="13567" style="20" width="11.57"/>
    <col collapsed="false" customWidth="true" hidden="false" outlineLevel="0" max="13570" min="13568" style="20" width="15.14"/>
    <col collapsed="false" customWidth="true" hidden="false" outlineLevel="0" max="13571" min="13571" style="20" width="16.14"/>
    <col collapsed="false" customWidth="true" hidden="false" outlineLevel="0" max="13572" min="13572" style="20" width="21"/>
    <col collapsed="false" customWidth="true" hidden="false" outlineLevel="0" max="13584" min="13573" style="20" width="9.29"/>
    <col collapsed="false" customWidth="false" hidden="false" outlineLevel="0" max="13820" min="13585" style="20" width="11.43"/>
    <col collapsed="false" customWidth="true" hidden="false" outlineLevel="0" max="13821" min="13821" style="20" width="7.71"/>
    <col collapsed="false" customWidth="true" hidden="false" outlineLevel="0" max="13822" min="13822" style="20" width="11.71"/>
    <col collapsed="false" customWidth="true" hidden="false" outlineLevel="0" max="13823" min="13823" style="20" width="11.57"/>
    <col collapsed="false" customWidth="true" hidden="false" outlineLevel="0" max="13826" min="13824" style="20" width="15.14"/>
    <col collapsed="false" customWidth="true" hidden="false" outlineLevel="0" max="13827" min="13827" style="20" width="16.14"/>
    <col collapsed="false" customWidth="true" hidden="false" outlineLevel="0" max="13828" min="13828" style="20" width="21"/>
    <col collapsed="false" customWidth="true" hidden="false" outlineLevel="0" max="13840" min="13829" style="20" width="9.29"/>
    <col collapsed="false" customWidth="false" hidden="false" outlineLevel="0" max="14076" min="13841" style="20" width="11.43"/>
    <col collapsed="false" customWidth="true" hidden="false" outlineLevel="0" max="14077" min="14077" style="20" width="7.71"/>
    <col collapsed="false" customWidth="true" hidden="false" outlineLevel="0" max="14078" min="14078" style="20" width="11.71"/>
    <col collapsed="false" customWidth="true" hidden="false" outlineLevel="0" max="14079" min="14079" style="20" width="11.57"/>
    <col collapsed="false" customWidth="true" hidden="false" outlineLevel="0" max="14082" min="14080" style="20" width="15.14"/>
    <col collapsed="false" customWidth="true" hidden="false" outlineLevel="0" max="14083" min="14083" style="20" width="16.14"/>
    <col collapsed="false" customWidth="true" hidden="false" outlineLevel="0" max="14084" min="14084" style="20" width="21"/>
    <col collapsed="false" customWidth="true" hidden="false" outlineLevel="0" max="14096" min="14085" style="20" width="9.29"/>
    <col collapsed="false" customWidth="false" hidden="false" outlineLevel="0" max="14332" min="14097" style="20" width="11.43"/>
    <col collapsed="false" customWidth="true" hidden="false" outlineLevel="0" max="14333" min="14333" style="20" width="7.71"/>
    <col collapsed="false" customWidth="true" hidden="false" outlineLevel="0" max="14334" min="14334" style="20" width="11.71"/>
    <col collapsed="false" customWidth="true" hidden="false" outlineLevel="0" max="14335" min="14335" style="20" width="11.57"/>
    <col collapsed="false" customWidth="true" hidden="false" outlineLevel="0" max="14338" min="14336" style="20" width="15.14"/>
    <col collapsed="false" customWidth="true" hidden="false" outlineLevel="0" max="14339" min="14339" style="20" width="16.14"/>
    <col collapsed="false" customWidth="true" hidden="false" outlineLevel="0" max="14340" min="14340" style="20" width="21"/>
    <col collapsed="false" customWidth="true" hidden="false" outlineLevel="0" max="14352" min="14341" style="20" width="9.29"/>
    <col collapsed="false" customWidth="false" hidden="false" outlineLevel="0" max="14588" min="14353" style="20" width="11.43"/>
    <col collapsed="false" customWidth="true" hidden="false" outlineLevel="0" max="14589" min="14589" style="20" width="7.71"/>
    <col collapsed="false" customWidth="true" hidden="false" outlineLevel="0" max="14590" min="14590" style="20" width="11.71"/>
    <col collapsed="false" customWidth="true" hidden="false" outlineLevel="0" max="14591" min="14591" style="20" width="11.57"/>
    <col collapsed="false" customWidth="true" hidden="false" outlineLevel="0" max="14594" min="14592" style="20" width="15.14"/>
    <col collapsed="false" customWidth="true" hidden="false" outlineLevel="0" max="14595" min="14595" style="20" width="16.14"/>
    <col collapsed="false" customWidth="true" hidden="false" outlineLevel="0" max="14596" min="14596" style="20" width="21"/>
    <col collapsed="false" customWidth="true" hidden="false" outlineLevel="0" max="14608" min="14597" style="20" width="9.29"/>
    <col collapsed="false" customWidth="false" hidden="false" outlineLevel="0" max="14844" min="14609" style="20" width="11.43"/>
    <col collapsed="false" customWidth="true" hidden="false" outlineLevel="0" max="14845" min="14845" style="20" width="7.71"/>
    <col collapsed="false" customWidth="true" hidden="false" outlineLevel="0" max="14846" min="14846" style="20" width="11.71"/>
    <col collapsed="false" customWidth="true" hidden="false" outlineLevel="0" max="14847" min="14847" style="20" width="11.57"/>
    <col collapsed="false" customWidth="true" hidden="false" outlineLevel="0" max="14850" min="14848" style="20" width="15.14"/>
    <col collapsed="false" customWidth="true" hidden="false" outlineLevel="0" max="14851" min="14851" style="20" width="16.14"/>
    <col collapsed="false" customWidth="true" hidden="false" outlineLevel="0" max="14852" min="14852" style="20" width="21"/>
    <col collapsed="false" customWidth="true" hidden="false" outlineLevel="0" max="14864" min="14853" style="20" width="9.29"/>
    <col collapsed="false" customWidth="false" hidden="false" outlineLevel="0" max="15100" min="14865" style="20" width="11.43"/>
    <col collapsed="false" customWidth="true" hidden="false" outlineLevel="0" max="15101" min="15101" style="20" width="7.71"/>
    <col collapsed="false" customWidth="true" hidden="false" outlineLevel="0" max="15102" min="15102" style="20" width="11.71"/>
    <col collapsed="false" customWidth="true" hidden="false" outlineLevel="0" max="15103" min="15103" style="20" width="11.57"/>
    <col collapsed="false" customWidth="true" hidden="false" outlineLevel="0" max="15106" min="15104" style="20" width="15.14"/>
    <col collapsed="false" customWidth="true" hidden="false" outlineLevel="0" max="15107" min="15107" style="20" width="16.14"/>
    <col collapsed="false" customWidth="true" hidden="false" outlineLevel="0" max="15108" min="15108" style="20" width="21"/>
    <col collapsed="false" customWidth="true" hidden="false" outlineLevel="0" max="15120" min="15109" style="20" width="9.29"/>
    <col collapsed="false" customWidth="false" hidden="false" outlineLevel="0" max="15356" min="15121" style="20" width="11.43"/>
    <col collapsed="false" customWidth="true" hidden="false" outlineLevel="0" max="15357" min="15357" style="20" width="7.71"/>
    <col collapsed="false" customWidth="true" hidden="false" outlineLevel="0" max="15358" min="15358" style="20" width="11.71"/>
    <col collapsed="false" customWidth="true" hidden="false" outlineLevel="0" max="15359" min="15359" style="20" width="11.57"/>
    <col collapsed="false" customWidth="true" hidden="false" outlineLevel="0" max="15362" min="15360" style="20" width="15.14"/>
    <col collapsed="false" customWidth="true" hidden="false" outlineLevel="0" max="15363" min="15363" style="20" width="16.14"/>
    <col collapsed="false" customWidth="true" hidden="false" outlineLevel="0" max="15364" min="15364" style="20" width="21"/>
    <col collapsed="false" customWidth="true" hidden="false" outlineLevel="0" max="15376" min="15365" style="20" width="9.29"/>
    <col collapsed="false" customWidth="false" hidden="false" outlineLevel="0" max="15612" min="15377" style="20" width="11.43"/>
    <col collapsed="false" customWidth="true" hidden="false" outlineLevel="0" max="15613" min="15613" style="20" width="7.71"/>
    <col collapsed="false" customWidth="true" hidden="false" outlineLevel="0" max="15614" min="15614" style="20" width="11.71"/>
    <col collapsed="false" customWidth="true" hidden="false" outlineLevel="0" max="15615" min="15615" style="20" width="11.57"/>
    <col collapsed="false" customWidth="true" hidden="false" outlineLevel="0" max="15618" min="15616" style="20" width="15.14"/>
    <col collapsed="false" customWidth="true" hidden="false" outlineLevel="0" max="15619" min="15619" style="20" width="16.14"/>
    <col collapsed="false" customWidth="true" hidden="false" outlineLevel="0" max="15620" min="15620" style="20" width="21"/>
    <col collapsed="false" customWidth="true" hidden="false" outlineLevel="0" max="15632" min="15621" style="20" width="9.29"/>
    <col collapsed="false" customWidth="false" hidden="false" outlineLevel="0" max="15868" min="15633" style="20" width="11.43"/>
    <col collapsed="false" customWidth="true" hidden="false" outlineLevel="0" max="15869" min="15869" style="20" width="7.71"/>
    <col collapsed="false" customWidth="true" hidden="false" outlineLevel="0" max="15870" min="15870" style="20" width="11.71"/>
    <col collapsed="false" customWidth="true" hidden="false" outlineLevel="0" max="15871" min="15871" style="20" width="11.57"/>
    <col collapsed="false" customWidth="true" hidden="false" outlineLevel="0" max="15874" min="15872" style="20" width="15.14"/>
    <col collapsed="false" customWidth="true" hidden="false" outlineLevel="0" max="15875" min="15875" style="20" width="16.14"/>
    <col collapsed="false" customWidth="true" hidden="false" outlineLevel="0" max="15876" min="15876" style="20" width="21"/>
    <col collapsed="false" customWidth="true" hidden="false" outlineLevel="0" max="15888" min="15877" style="20" width="9.29"/>
    <col collapsed="false" customWidth="false" hidden="false" outlineLevel="0" max="16124" min="15889" style="20" width="11.43"/>
    <col collapsed="false" customWidth="true" hidden="false" outlineLevel="0" max="16125" min="16125" style="20" width="7.71"/>
    <col collapsed="false" customWidth="true" hidden="false" outlineLevel="0" max="16126" min="16126" style="20" width="11.71"/>
    <col collapsed="false" customWidth="true" hidden="false" outlineLevel="0" max="16127" min="16127" style="20" width="11.57"/>
    <col collapsed="false" customWidth="true" hidden="false" outlineLevel="0" max="16130" min="16128" style="20" width="15.14"/>
    <col collapsed="false" customWidth="true" hidden="false" outlineLevel="0" max="16131" min="16131" style="20" width="16.14"/>
    <col collapsed="false" customWidth="true" hidden="false" outlineLevel="0" max="16132" min="16132" style="20" width="21"/>
    <col collapsed="false" customWidth="true" hidden="false" outlineLevel="0" max="16144" min="16133" style="20" width="9.29"/>
    <col collapsed="false" customWidth="false" hidden="false" outlineLevel="0" max="16384" min="16145" style="20" width="11.43"/>
  </cols>
  <sheetData>
    <row r="1" s="21" customFormat="true" ht="12.75" hidden="false" customHeight="false" outlineLevel="0" collapsed="false">
      <c r="B1" s="22"/>
      <c r="C1" s="22"/>
      <c r="D1" s="22"/>
      <c r="E1" s="22"/>
      <c r="F1" s="22"/>
      <c r="G1" s="22"/>
      <c r="H1" s="22"/>
      <c r="I1" s="22"/>
      <c r="J1" s="22"/>
      <c r="K1" s="22"/>
    </row>
    <row r="2" s="24" customFormat="true" ht="12.75" hidden="false" customHeight="false" outlineLevel="0" collapsed="false">
      <c r="A2" s="14" t="s">
        <v>26</v>
      </c>
      <c r="B2" s="23"/>
      <c r="C2" s="23"/>
      <c r="D2" s="23"/>
      <c r="E2" s="23"/>
      <c r="F2" s="23"/>
      <c r="G2" s="23"/>
      <c r="H2" s="23"/>
      <c r="I2" s="23"/>
      <c r="J2" s="23"/>
      <c r="K2" s="23"/>
    </row>
    <row r="3" s="21" customFormat="true" ht="12.75" hidden="false" customHeight="false" outlineLevel="0" collapsed="false">
      <c r="B3" s="22"/>
      <c r="C3" s="22"/>
      <c r="D3" s="22"/>
      <c r="E3" s="22"/>
      <c r="F3" s="22"/>
      <c r="G3" s="22"/>
      <c r="H3" s="22"/>
      <c r="I3" s="22"/>
      <c r="J3" s="22"/>
      <c r="K3" s="22"/>
    </row>
    <row r="4" s="21" customFormat="true" ht="12.75" hidden="false" customHeight="false" outlineLevel="0" collapsed="false">
      <c r="B4" s="22"/>
      <c r="C4" s="22"/>
      <c r="D4" s="22"/>
      <c r="E4" s="22"/>
      <c r="F4" s="22"/>
      <c r="G4" s="22"/>
      <c r="H4" s="22"/>
      <c r="I4" s="22"/>
      <c r="J4" s="22"/>
      <c r="K4" s="22"/>
    </row>
    <row r="5" s="26" customFormat="true" ht="12.75" hidden="false" customHeight="false" outlineLevel="0" collapsed="false">
      <c r="A5" s="58" t="s">
        <v>138</v>
      </c>
      <c r="B5" s="58"/>
      <c r="C5" s="134"/>
      <c r="D5" s="134"/>
      <c r="E5" s="134"/>
      <c r="F5" s="134"/>
      <c r="G5" s="134"/>
      <c r="H5" s="134"/>
      <c r="I5" s="135"/>
      <c r="J5" s="135"/>
      <c r="K5" s="135"/>
      <c r="L5" s="135"/>
      <c r="M5" s="135"/>
      <c r="N5" s="135"/>
      <c r="O5" s="135"/>
    </row>
    <row r="6" customFormat="false" ht="3" hidden="false" customHeight="true" outlineLevel="0" collapsed="false">
      <c r="A6" s="130"/>
      <c r="B6" s="130"/>
      <c r="C6" s="130"/>
      <c r="D6" s="130"/>
      <c r="E6" s="130"/>
      <c r="F6" s="130"/>
      <c r="G6" s="130"/>
      <c r="H6" s="130"/>
      <c r="I6" s="131"/>
      <c r="J6" s="131"/>
      <c r="K6" s="131"/>
      <c r="L6" s="131"/>
      <c r="M6" s="131"/>
      <c r="N6" s="131"/>
      <c r="O6" s="131"/>
    </row>
    <row r="7" s="29" customFormat="true" ht="24" hidden="false" customHeight="false" outlineLevel="0" collapsed="false">
      <c r="A7" s="27"/>
      <c r="B7" s="28" t="s">
        <v>34</v>
      </c>
      <c r="C7" s="28" t="s">
        <v>30</v>
      </c>
      <c r="D7" s="28" t="s">
        <v>35</v>
      </c>
      <c r="E7" s="28" t="s">
        <v>32</v>
      </c>
    </row>
    <row r="8" customFormat="false" ht="12" hidden="false" customHeight="false" outlineLevel="0" collapsed="false">
      <c r="A8" s="33" t="n">
        <v>2004</v>
      </c>
      <c r="B8" s="41" t="n">
        <v>6029652</v>
      </c>
      <c r="C8" s="175" t="n">
        <v>194556025</v>
      </c>
      <c r="D8" s="176" t="n">
        <v>1134289524.88</v>
      </c>
      <c r="E8" s="37" t="n">
        <v>5.83014339895154</v>
      </c>
    </row>
    <row r="9" customFormat="false" ht="12" hidden="false" customHeight="false" outlineLevel="0" collapsed="false">
      <c r="A9" s="33" t="n">
        <v>2005</v>
      </c>
      <c r="B9" s="41" t="n">
        <v>6063608</v>
      </c>
      <c r="C9" s="175" t="n">
        <v>174436306</v>
      </c>
      <c r="D9" s="176" t="n">
        <v>1026489216.96</v>
      </c>
      <c r="E9" s="37" t="n">
        <v>5.88460762841424</v>
      </c>
    </row>
    <row r="10" customFormat="false" ht="12" hidden="false" customHeight="false" outlineLevel="0" collapsed="false">
      <c r="A10" s="33" t="n">
        <v>2006</v>
      </c>
      <c r="B10" s="43" t="n">
        <v>6215079</v>
      </c>
      <c r="C10" s="175" t="n">
        <v>187521758</v>
      </c>
      <c r="D10" s="176" t="n">
        <v>1115437650.52</v>
      </c>
      <c r="E10" s="37" t="n">
        <v>5.94831054495554</v>
      </c>
    </row>
    <row r="11" customFormat="false" ht="12" hidden="false" customHeight="false" outlineLevel="0" collapsed="false">
      <c r="A11" s="33" t="n">
        <v>2007</v>
      </c>
      <c r="B11" s="41" t="n">
        <v>6263188</v>
      </c>
      <c r="C11" s="175" t="n">
        <v>176833986</v>
      </c>
      <c r="D11" s="176" t="n">
        <v>1054351480.53</v>
      </c>
      <c r="E11" s="37" t="n">
        <v>5.96238033411745</v>
      </c>
    </row>
    <row r="12" customFormat="false" ht="12" hidden="false" customHeight="false" outlineLevel="0" collapsed="false">
      <c r="A12" s="33" t="n">
        <v>2008</v>
      </c>
      <c r="B12" s="41" t="n">
        <v>6546132</v>
      </c>
      <c r="C12" s="175" t="n">
        <v>188520360</v>
      </c>
      <c r="D12" s="176" t="n">
        <v>1134428050.21</v>
      </c>
      <c r="E12" s="37" t="n">
        <v>6.0175359850257</v>
      </c>
    </row>
    <row r="13" s="46" customFormat="true" ht="12" hidden="false" customHeight="false" outlineLevel="0" collapsed="false">
      <c r="A13" s="44" t="n">
        <v>2009</v>
      </c>
      <c r="B13" s="45" t="n">
        <v>6674829</v>
      </c>
      <c r="C13" s="175" t="n">
        <v>199709129</v>
      </c>
      <c r="D13" s="176" t="n">
        <v>1226818264.5</v>
      </c>
      <c r="E13" s="177" t="n">
        <v>6.14302546229622</v>
      </c>
    </row>
    <row r="14" s="46" customFormat="true" ht="12" hidden="false" customHeight="false" outlineLevel="0" collapsed="false">
      <c r="A14" s="44" t="n">
        <v>2010</v>
      </c>
      <c r="B14" s="45" t="n">
        <v>6803279</v>
      </c>
      <c r="C14" s="175" t="n">
        <v>205108257</v>
      </c>
      <c r="D14" s="176" t="n">
        <v>1298590388.04</v>
      </c>
      <c r="E14" s="177" t="n">
        <v>6.33124383695582</v>
      </c>
    </row>
    <row r="15" s="46" customFormat="true" ht="12" hidden="false" customHeight="false" outlineLevel="0" collapsed="false">
      <c r="A15" s="44" t="n">
        <v>2011</v>
      </c>
      <c r="B15" s="45" t="n">
        <v>6994075</v>
      </c>
      <c r="C15" s="175" t="n">
        <v>214728568</v>
      </c>
      <c r="D15" s="176" t="n">
        <v>1356903933.2</v>
      </c>
      <c r="E15" s="177" t="n">
        <v>6.31915886106035</v>
      </c>
    </row>
    <row r="16" s="46" customFormat="true" ht="12" hidden="false" customHeight="false" outlineLevel="0" collapsed="false">
      <c r="A16" s="44" t="n">
        <v>2012</v>
      </c>
      <c r="B16" s="45" t="n">
        <v>7099414</v>
      </c>
      <c r="C16" s="175" t="n">
        <v>201057375</v>
      </c>
      <c r="D16" s="176" t="n">
        <v>1288790212.92</v>
      </c>
      <c r="E16" s="177" t="n">
        <v>6.41006186875761</v>
      </c>
    </row>
    <row r="17" s="46" customFormat="true" ht="12" hidden="false" customHeight="false" outlineLevel="0" collapsed="false">
      <c r="A17" s="44" t="n">
        <v>2013</v>
      </c>
      <c r="B17" s="45" t="n">
        <v>7205589</v>
      </c>
      <c r="C17" s="175" t="n">
        <v>191063734</v>
      </c>
      <c r="D17" s="176" t="n">
        <v>1232689452.21</v>
      </c>
      <c r="E17" s="177" t="n">
        <v>6.45171863023466</v>
      </c>
    </row>
    <row r="18" customFormat="false" ht="12" hidden="false" customHeight="false" outlineLevel="0" collapsed="false">
      <c r="A18" s="44" t="n">
        <v>2014</v>
      </c>
      <c r="B18" s="45" t="n">
        <v>7504612</v>
      </c>
      <c r="C18" s="175" t="n">
        <v>205685917</v>
      </c>
      <c r="D18" s="176" t="n">
        <v>1307365685.33</v>
      </c>
      <c r="E18" s="177" t="n">
        <v>6.35612639114228</v>
      </c>
    </row>
    <row r="19" customFormat="false" ht="12" hidden="false" customHeight="false" outlineLevel="0" collapsed="false">
      <c r="A19" s="44" t="n">
        <v>2015</v>
      </c>
      <c r="B19" s="45" t="n">
        <v>7702626</v>
      </c>
      <c r="C19" s="175" t="n">
        <v>202244120</v>
      </c>
      <c r="D19" s="176" t="n">
        <v>1309733093.42</v>
      </c>
      <c r="E19" s="177" t="n">
        <v>6.47600085194071</v>
      </c>
    </row>
    <row r="20" customFormat="false" ht="12" hidden="false" customHeight="false" outlineLevel="0" collapsed="false">
      <c r="A20" s="44" t="n">
        <v>2016</v>
      </c>
      <c r="B20" s="45" t="n">
        <v>7930150</v>
      </c>
      <c r="C20" s="175" t="n">
        <v>209720281</v>
      </c>
      <c r="D20" s="176" t="n">
        <v>1366354795.77</v>
      </c>
      <c r="E20" s="177" t="n">
        <v>6.51512952993802</v>
      </c>
    </row>
    <row r="21" customFormat="false" ht="12" hidden="false" customHeight="false" outlineLevel="0" collapsed="false">
      <c r="A21" s="44" t="n">
        <v>2017</v>
      </c>
      <c r="B21" s="45" t="n">
        <v>8072854</v>
      </c>
      <c r="C21" s="175" t="n">
        <v>205869650</v>
      </c>
      <c r="D21" s="176" t="n">
        <v>1357857591.13</v>
      </c>
      <c r="E21" s="177" t="n">
        <v>6.59571525540555</v>
      </c>
    </row>
    <row r="22" customFormat="false" ht="12" hidden="false" customHeight="false" outlineLevel="0" collapsed="false">
      <c r="A22" s="44" t="n">
        <v>2018</v>
      </c>
      <c r="B22" s="45" t="n">
        <v>8339061</v>
      </c>
      <c r="C22" s="175" t="n">
        <v>197188825</v>
      </c>
      <c r="D22" s="176" t="n">
        <v>1310672647.85</v>
      </c>
      <c r="E22" s="177" t="n">
        <v>6.64678968420244</v>
      </c>
    </row>
    <row r="23" customFormat="false" ht="12" hidden="false" customHeight="false" outlineLevel="0" collapsed="false">
      <c r="A23" s="44" t="n">
        <v>2019</v>
      </c>
      <c r="B23" s="45" t="n">
        <v>8466820</v>
      </c>
      <c r="C23" s="175" t="n">
        <v>209358394</v>
      </c>
      <c r="D23" s="176" t="n">
        <v>1422678476.05</v>
      </c>
      <c r="E23" s="177" t="n">
        <v>6.79542123374332</v>
      </c>
    </row>
    <row r="24" customFormat="false" ht="12" hidden="false" customHeight="false" outlineLevel="0" collapsed="false">
      <c r="A24" s="44" t="n">
        <v>2020</v>
      </c>
      <c r="B24" s="45" t="n">
        <v>4159209</v>
      </c>
      <c r="C24" s="175" t="n">
        <v>63762943</v>
      </c>
      <c r="D24" s="176" t="n">
        <v>423962682.67</v>
      </c>
      <c r="E24" s="177" t="n">
        <v>6.64904508359973</v>
      </c>
    </row>
    <row r="25" customFormat="false" ht="12" hidden="false" customHeight="false" outlineLevel="0" collapsed="false">
      <c r="A25" s="44" t="n">
        <v>2021</v>
      </c>
      <c r="B25" s="45" t="n">
        <v>4957993</v>
      </c>
      <c r="C25" s="175" t="n">
        <v>93712169</v>
      </c>
      <c r="D25" s="176" t="n">
        <v>663928456.7</v>
      </c>
      <c r="E25" s="177" t="n">
        <v>7.0847624570508</v>
      </c>
    </row>
    <row r="26" customFormat="false" ht="12" hidden="false" customHeight="false" outlineLevel="0" collapsed="false">
      <c r="A26" s="44" t="n">
        <v>2022</v>
      </c>
      <c r="B26" s="45" t="n">
        <v>8259256</v>
      </c>
      <c r="C26" s="175" t="n">
        <v>148542018</v>
      </c>
      <c r="D26" s="176" t="n">
        <v>1074934124.87</v>
      </c>
      <c r="E26" s="177" t="n">
        <v>7.23656605277841</v>
      </c>
    </row>
    <row r="27" customFormat="false" ht="12" hidden="false" customHeight="false" outlineLevel="0" collapsed="false">
      <c r="A27" s="44" t="n">
        <v>2023</v>
      </c>
      <c r="B27" s="45" t="n">
        <v>8178080</v>
      </c>
      <c r="C27" s="175" t="n">
        <v>176406925</v>
      </c>
      <c r="D27" s="176" t="n">
        <v>1311545905.34</v>
      </c>
      <c r="E27" s="177" t="n">
        <v>7.43477562085502</v>
      </c>
    </row>
    <row r="28" customFormat="false" ht="12" hidden="false" customHeight="false" outlineLevel="0" collapsed="false">
      <c r="A28" s="153"/>
      <c r="C28" s="178"/>
      <c r="D28" s="150"/>
    </row>
    <row r="29" customFormat="false" ht="12.75" hidden="false" customHeight="false" outlineLevel="0" collapsed="false">
      <c r="A29" s="58" t="s">
        <v>139</v>
      </c>
      <c r="B29" s="58"/>
      <c r="C29" s="179"/>
      <c r="D29" s="180"/>
      <c r="E29" s="134"/>
    </row>
    <row r="30" customFormat="false" ht="4.5" hidden="false" customHeight="true" outlineLevel="0" collapsed="false">
      <c r="A30" s="130"/>
      <c r="B30" s="130"/>
      <c r="C30" s="181"/>
      <c r="D30" s="182"/>
      <c r="E30" s="130"/>
    </row>
    <row r="31" customFormat="false" ht="24" hidden="false" customHeight="false" outlineLevel="0" collapsed="false">
      <c r="A31" s="27"/>
      <c r="B31" s="28" t="s">
        <v>34</v>
      </c>
      <c r="C31" s="183" t="s">
        <v>30</v>
      </c>
      <c r="D31" s="184" t="s">
        <v>35</v>
      </c>
      <c r="E31" s="28" t="s">
        <v>32</v>
      </c>
    </row>
    <row r="32" customFormat="false" ht="12" hidden="false" customHeight="false" outlineLevel="0" collapsed="false">
      <c r="A32" s="33" t="n">
        <v>2004</v>
      </c>
      <c r="B32" s="41" t="n">
        <v>24074</v>
      </c>
      <c r="C32" s="35" t="n">
        <v>1256684</v>
      </c>
      <c r="D32" s="185" t="n">
        <v>5392910.63</v>
      </c>
      <c r="E32" s="37" t="n">
        <v>4.29138162815791</v>
      </c>
    </row>
    <row r="33" customFormat="false" ht="12" hidden="false" customHeight="false" outlineLevel="0" collapsed="false">
      <c r="A33" s="33" t="n">
        <v>2005</v>
      </c>
      <c r="B33" s="41" t="n">
        <v>23508</v>
      </c>
      <c r="C33" s="42" t="n">
        <v>1166834</v>
      </c>
      <c r="D33" s="186" t="n">
        <v>5180704.25</v>
      </c>
      <c r="E33" s="37" t="n">
        <v>4.43996682475828</v>
      </c>
    </row>
    <row r="34" customFormat="false" ht="12" hidden="false" customHeight="false" outlineLevel="0" collapsed="false">
      <c r="A34" s="33" t="n">
        <v>2006</v>
      </c>
      <c r="B34" s="41" t="n">
        <v>23573</v>
      </c>
      <c r="C34" s="42" t="n">
        <v>1178507</v>
      </c>
      <c r="D34" s="186" t="n">
        <v>4921987.68</v>
      </c>
      <c r="E34" s="37" t="n">
        <v>4.17646028407129</v>
      </c>
    </row>
    <row r="35" customFormat="false" ht="12" hidden="false" customHeight="false" outlineLevel="0" collapsed="false">
      <c r="A35" s="33" t="n">
        <v>2007</v>
      </c>
      <c r="B35" s="41" t="n">
        <v>32073</v>
      </c>
      <c r="C35" s="42" t="n">
        <v>1617269</v>
      </c>
      <c r="D35" s="186" t="n">
        <v>7345584.78</v>
      </c>
      <c r="E35" s="37" t="n">
        <v>4.54196845422747</v>
      </c>
    </row>
    <row r="36" customFormat="false" ht="12" hidden="false" customHeight="false" outlineLevel="0" collapsed="false">
      <c r="A36" s="33" t="n">
        <v>2008</v>
      </c>
      <c r="B36" s="41" t="n">
        <v>34565</v>
      </c>
      <c r="C36" s="42" t="n">
        <v>1726079</v>
      </c>
      <c r="D36" s="186" t="n">
        <v>7857639.13</v>
      </c>
      <c r="E36" s="37" t="n">
        <v>4.55230561868837</v>
      </c>
    </row>
    <row r="37" customFormat="false" ht="12" hidden="false" customHeight="false" outlineLevel="0" collapsed="false">
      <c r="A37" s="44" t="n">
        <v>2009</v>
      </c>
      <c r="B37" s="41" t="n">
        <v>32128</v>
      </c>
      <c r="C37" s="42" t="n">
        <v>1754923</v>
      </c>
      <c r="D37" s="186" t="n">
        <v>7885033.04</v>
      </c>
      <c r="E37" s="37" t="n">
        <v>4.49309345196342</v>
      </c>
    </row>
    <row r="38" customFormat="false" ht="12" hidden="false" customHeight="false" outlineLevel="0" collapsed="false">
      <c r="A38" s="44" t="n">
        <v>2010</v>
      </c>
      <c r="B38" s="41" t="n">
        <v>39533</v>
      </c>
      <c r="C38" s="42" t="n">
        <v>1790499</v>
      </c>
      <c r="D38" s="186" t="n">
        <v>7659329.05</v>
      </c>
      <c r="E38" s="37" t="n">
        <v>4.27776226068822</v>
      </c>
    </row>
    <row r="39" customFormat="false" ht="12" hidden="false" customHeight="false" outlineLevel="0" collapsed="false">
      <c r="A39" s="44" t="n">
        <v>2011</v>
      </c>
      <c r="B39" s="41" t="n">
        <v>42991</v>
      </c>
      <c r="C39" s="42" t="n">
        <v>1970371</v>
      </c>
      <c r="D39" s="186" t="n">
        <v>8652140.36</v>
      </c>
      <c r="E39" s="37" t="n">
        <v>4.39112246373906</v>
      </c>
    </row>
    <row r="40" customFormat="false" ht="12" hidden="false" customHeight="false" outlineLevel="0" collapsed="false">
      <c r="A40" s="44" t="n">
        <v>2012</v>
      </c>
      <c r="B40" s="41" t="n">
        <v>43984</v>
      </c>
      <c r="C40" s="42" t="n">
        <v>2005829</v>
      </c>
      <c r="D40" s="186" t="n">
        <v>8681518.59</v>
      </c>
      <c r="E40" s="37" t="n">
        <v>4.32814491664045</v>
      </c>
    </row>
    <row r="41" s="46" customFormat="true" ht="12" hidden="false" customHeight="false" outlineLevel="0" collapsed="false">
      <c r="A41" s="44" t="n">
        <v>2013</v>
      </c>
      <c r="B41" s="45" t="n">
        <v>53517</v>
      </c>
      <c r="C41" s="42" t="n">
        <v>2085970</v>
      </c>
      <c r="D41" s="186" t="n">
        <v>8803750.15</v>
      </c>
      <c r="E41" s="177" t="n">
        <v>4.22045865952051</v>
      </c>
    </row>
    <row r="42" s="46" customFormat="true" ht="12" hidden="false" customHeight="false" outlineLevel="0" collapsed="false">
      <c r="A42" s="44" t="n">
        <v>2014</v>
      </c>
      <c r="B42" s="45" t="n">
        <v>65165</v>
      </c>
      <c r="C42" s="42" t="n">
        <v>2338521</v>
      </c>
      <c r="D42" s="186" t="n">
        <v>9432317.31</v>
      </c>
      <c r="E42" s="177" t="n">
        <v>4.03345418322093</v>
      </c>
    </row>
    <row r="43" s="46" customFormat="true" ht="12" hidden="false" customHeight="false" outlineLevel="0" collapsed="false">
      <c r="A43" s="44" t="n">
        <v>2015</v>
      </c>
      <c r="B43" s="45" t="n">
        <v>67044</v>
      </c>
      <c r="C43" s="42" t="n">
        <v>2306345</v>
      </c>
      <c r="D43" s="186" t="n">
        <v>9166896.65</v>
      </c>
      <c r="E43" s="177" t="n">
        <v>3.97464241039393</v>
      </c>
    </row>
    <row r="44" customFormat="false" ht="12" hidden="false" customHeight="false" outlineLevel="0" collapsed="false">
      <c r="A44" s="44" t="n">
        <v>2016</v>
      </c>
      <c r="B44" s="45" t="n">
        <v>73396</v>
      </c>
      <c r="C44" s="175" t="n">
        <v>2729058</v>
      </c>
      <c r="D44" s="176" t="n">
        <v>10284985.86</v>
      </c>
      <c r="E44" s="177" t="n">
        <v>3.76869449458385</v>
      </c>
    </row>
    <row r="45" customFormat="false" ht="12" hidden="false" customHeight="false" outlineLevel="0" collapsed="false">
      <c r="A45" s="44" t="n">
        <v>2017</v>
      </c>
      <c r="B45" s="45" t="n">
        <v>79789</v>
      </c>
      <c r="C45" s="42" t="n">
        <v>2780939</v>
      </c>
      <c r="D45" s="186" t="n">
        <v>10663350.93</v>
      </c>
      <c r="E45" s="177" t="n">
        <v>3.8344425857597</v>
      </c>
    </row>
    <row r="46" customFormat="false" ht="12" hidden="false" customHeight="false" outlineLevel="0" collapsed="false">
      <c r="A46" s="44" t="n">
        <v>2018</v>
      </c>
      <c r="B46" s="45" t="n">
        <v>99329</v>
      </c>
      <c r="C46" s="175" t="n">
        <v>3187593</v>
      </c>
      <c r="D46" s="176" t="n">
        <v>13109204.18</v>
      </c>
      <c r="E46" s="177" t="n">
        <v>4.11257151712907</v>
      </c>
    </row>
    <row r="47" customFormat="false" ht="12" hidden="false" customHeight="false" outlineLevel="0" collapsed="false">
      <c r="A47" s="44" t="n">
        <v>2019</v>
      </c>
      <c r="B47" s="45" t="n">
        <v>89431</v>
      </c>
      <c r="C47" s="42" t="n">
        <v>2856886</v>
      </c>
      <c r="D47" s="186" t="n">
        <v>10172155.02</v>
      </c>
      <c r="E47" s="177" t="n">
        <v>3.5605743526343</v>
      </c>
    </row>
    <row r="48" customFormat="false" ht="12" hidden="false" customHeight="false" outlineLevel="0" collapsed="false">
      <c r="A48" s="44" t="n">
        <v>2020</v>
      </c>
      <c r="B48" s="45" t="n">
        <v>61611</v>
      </c>
      <c r="C48" s="175" t="n">
        <v>1234826</v>
      </c>
      <c r="D48" s="176" t="n">
        <v>4594339.24</v>
      </c>
      <c r="E48" s="177" t="n">
        <v>3.72063694803964</v>
      </c>
    </row>
    <row r="49" s="46" customFormat="true" ht="12" hidden="false" customHeight="false" outlineLevel="0" collapsed="false">
      <c r="A49" s="44" t="n">
        <v>2021</v>
      </c>
      <c r="B49" s="45" t="n">
        <v>78142</v>
      </c>
      <c r="C49" s="175" t="n">
        <v>1664990</v>
      </c>
      <c r="D49" s="176" t="n">
        <v>6748863.38</v>
      </c>
      <c r="E49" s="177" t="n">
        <v>4.05339574411858</v>
      </c>
    </row>
    <row r="50" s="46" customFormat="true" ht="12" hidden="false" customHeight="false" outlineLevel="0" collapsed="false">
      <c r="A50" s="44" t="n">
        <v>2022</v>
      </c>
      <c r="B50" s="45" t="n">
        <v>129979</v>
      </c>
      <c r="C50" s="175" t="n">
        <v>3012933</v>
      </c>
      <c r="D50" s="176" t="n">
        <v>10502640.77</v>
      </c>
      <c r="E50" s="177" t="n">
        <v>3.4858527454809</v>
      </c>
    </row>
    <row r="51" s="46" customFormat="true" ht="12" hidden="false" customHeight="false" outlineLevel="0" collapsed="false">
      <c r="A51" s="44" t="n">
        <v>2023</v>
      </c>
      <c r="B51" s="45" t="n">
        <v>138238</v>
      </c>
      <c r="C51" s="175" t="n">
        <v>3384308</v>
      </c>
      <c r="D51" s="176" t="n">
        <v>12134375.01</v>
      </c>
      <c r="E51" s="177" t="n">
        <v>3.58548187989982</v>
      </c>
    </row>
    <row r="52" customFormat="false" ht="12" hidden="false" customHeight="false" outlineLevel="0" collapsed="false">
      <c r="C52" s="187"/>
      <c r="D52" s="150"/>
    </row>
    <row r="53" customFormat="false" ht="12.75" hidden="false" customHeight="false" outlineLevel="0" collapsed="false">
      <c r="A53" s="58" t="s">
        <v>140</v>
      </c>
      <c r="B53" s="58"/>
      <c r="C53" s="188"/>
      <c r="D53" s="180"/>
      <c r="E53" s="134"/>
    </row>
    <row r="54" customFormat="false" ht="4.5" hidden="false" customHeight="true" outlineLevel="0" collapsed="false">
      <c r="A54" s="130"/>
      <c r="B54" s="130"/>
      <c r="C54" s="189"/>
      <c r="D54" s="182"/>
      <c r="E54" s="130"/>
    </row>
    <row r="55" customFormat="false" ht="24" hidden="false" customHeight="false" outlineLevel="0" collapsed="false">
      <c r="A55" s="27"/>
      <c r="B55" s="28" t="s">
        <v>34</v>
      </c>
      <c r="C55" s="190" t="s">
        <v>30</v>
      </c>
      <c r="D55" s="184" t="s">
        <v>35</v>
      </c>
      <c r="E55" s="28" t="s">
        <v>32</v>
      </c>
    </row>
    <row r="56" customFormat="false" ht="12" hidden="false" customHeight="false" outlineLevel="0" collapsed="false">
      <c r="A56" s="33" t="n">
        <v>2004</v>
      </c>
      <c r="B56" s="41" t="n">
        <v>691</v>
      </c>
      <c r="C56" s="185" t="n">
        <v>32604</v>
      </c>
      <c r="D56" s="185" t="n">
        <v>157116.87</v>
      </c>
      <c r="E56" s="37" t="n">
        <v>4.81894460802356</v>
      </c>
    </row>
    <row r="57" customFormat="false" ht="12" hidden="false" customHeight="false" outlineLevel="0" collapsed="false">
      <c r="A57" s="33" t="n">
        <v>2005</v>
      </c>
      <c r="B57" s="41" t="n">
        <v>721</v>
      </c>
      <c r="C57" s="186" t="n">
        <v>27822</v>
      </c>
      <c r="D57" s="186" t="n">
        <v>131949.81</v>
      </c>
      <c r="E57" s="37" t="n">
        <v>4.74264287254691</v>
      </c>
    </row>
    <row r="58" customFormat="false" ht="12" hidden="false" customHeight="false" outlineLevel="0" collapsed="false">
      <c r="A58" s="33" t="n">
        <v>2006</v>
      </c>
      <c r="B58" s="41" t="n">
        <v>1024</v>
      </c>
      <c r="C58" s="186" t="n">
        <v>61363</v>
      </c>
      <c r="D58" s="186" t="n">
        <v>289675.03</v>
      </c>
      <c r="E58" s="37" t="n">
        <v>4.72067907370891</v>
      </c>
    </row>
    <row r="59" customFormat="false" ht="12" hidden="false" customHeight="false" outlineLevel="0" collapsed="false">
      <c r="A59" s="33" t="n">
        <v>2007</v>
      </c>
      <c r="B59" s="41" t="n">
        <v>657</v>
      </c>
      <c r="C59" s="186" t="n">
        <v>32895</v>
      </c>
      <c r="D59" s="186" t="n">
        <v>172183.24</v>
      </c>
      <c r="E59" s="37" t="n">
        <v>5.23432862137103</v>
      </c>
    </row>
    <row r="60" customFormat="false" ht="12" hidden="false" customHeight="false" outlineLevel="0" collapsed="false">
      <c r="A60" s="33" t="n">
        <v>2008</v>
      </c>
      <c r="B60" s="41" t="n">
        <v>984</v>
      </c>
      <c r="C60" s="186" t="n">
        <v>62041</v>
      </c>
      <c r="D60" s="186" t="n">
        <v>607541.26</v>
      </c>
      <c r="E60" s="37" t="n">
        <v>9.79257684434487</v>
      </c>
    </row>
    <row r="61" customFormat="false" ht="12" hidden="false" customHeight="false" outlineLevel="0" collapsed="false">
      <c r="A61" s="44" t="n">
        <v>2009</v>
      </c>
      <c r="B61" s="41" t="n">
        <v>1582</v>
      </c>
      <c r="C61" s="186" t="n">
        <v>159776</v>
      </c>
      <c r="D61" s="186" t="n">
        <v>2532382.68</v>
      </c>
      <c r="E61" s="37" t="n">
        <v>15.8495811636291</v>
      </c>
    </row>
    <row r="62" customFormat="false" ht="12" hidden="false" customHeight="false" outlineLevel="0" collapsed="false">
      <c r="A62" s="44" t="n">
        <v>2010</v>
      </c>
      <c r="B62" s="41" t="n">
        <v>2002</v>
      </c>
      <c r="C62" s="186" t="n">
        <v>202349</v>
      </c>
      <c r="D62" s="186" t="n">
        <v>3694199.29</v>
      </c>
      <c r="E62" s="37" t="n">
        <v>18.2565730001137</v>
      </c>
    </row>
    <row r="63" customFormat="false" ht="12" hidden="false" customHeight="false" outlineLevel="0" collapsed="false">
      <c r="A63" s="44" t="n">
        <v>2011</v>
      </c>
      <c r="B63" s="41" t="n">
        <v>7419</v>
      </c>
      <c r="C63" s="186" t="n">
        <v>500096</v>
      </c>
      <c r="D63" s="186" t="n">
        <v>9179537.83</v>
      </c>
      <c r="E63" s="37" t="n">
        <v>18.3555513941323</v>
      </c>
    </row>
    <row r="64" customFormat="false" ht="12" hidden="false" customHeight="false" outlineLevel="0" collapsed="false">
      <c r="A64" s="44" t="n">
        <v>2012</v>
      </c>
      <c r="B64" s="41" t="n">
        <v>8198</v>
      </c>
      <c r="C64" s="186" t="n">
        <v>520814</v>
      </c>
      <c r="D64" s="186" t="n">
        <v>9007131.95</v>
      </c>
      <c r="E64" s="37" t="n">
        <v>17.2943353097267</v>
      </c>
    </row>
    <row r="65" customFormat="false" ht="12" hidden="false" customHeight="false" outlineLevel="0" collapsed="false">
      <c r="A65" s="44" t="n">
        <v>2013</v>
      </c>
      <c r="B65" s="45" t="n">
        <v>9567</v>
      </c>
      <c r="C65" s="186" t="n">
        <v>590909</v>
      </c>
      <c r="D65" s="186" t="n">
        <v>9380336.61</v>
      </c>
      <c r="E65" s="177" t="n">
        <v>15.8744182437567</v>
      </c>
    </row>
    <row r="66" customFormat="false" ht="12" hidden="false" customHeight="false" outlineLevel="0" collapsed="false">
      <c r="A66" s="44" t="n">
        <v>2014</v>
      </c>
      <c r="B66" s="45" t="n">
        <v>11715</v>
      </c>
      <c r="C66" s="186" t="n">
        <v>1054369</v>
      </c>
      <c r="D66" s="186" t="n">
        <v>16511406.36</v>
      </c>
      <c r="E66" s="177" t="n">
        <v>15.659988448067</v>
      </c>
    </row>
    <row r="67" customFormat="false" ht="12" hidden="false" customHeight="false" outlineLevel="0" collapsed="false">
      <c r="A67" s="44" t="n">
        <v>2015</v>
      </c>
      <c r="B67" s="45" t="n">
        <v>11154</v>
      </c>
      <c r="C67" s="186" t="n">
        <v>808253</v>
      </c>
      <c r="D67" s="186" t="n">
        <v>12751218.05</v>
      </c>
      <c r="E67" s="177" t="n">
        <v>15.7762706108112</v>
      </c>
    </row>
    <row r="68" customFormat="false" ht="12" hidden="false" customHeight="false" outlineLevel="0" collapsed="false">
      <c r="A68" s="44" t="n">
        <v>2016</v>
      </c>
      <c r="B68" s="45" t="n">
        <v>13975</v>
      </c>
      <c r="C68" s="176" t="n">
        <v>755230</v>
      </c>
      <c r="D68" s="176" t="n">
        <v>11807154.8</v>
      </c>
      <c r="E68" s="177" t="n">
        <v>15.6338529984243</v>
      </c>
    </row>
    <row r="69" customFormat="false" ht="12" hidden="false" customHeight="false" outlineLevel="0" collapsed="false">
      <c r="A69" s="44" t="n">
        <v>2017</v>
      </c>
      <c r="B69" s="45" t="n">
        <v>13796</v>
      </c>
      <c r="C69" s="186" t="n">
        <v>762529</v>
      </c>
      <c r="D69" s="186" t="n">
        <v>12078331.04</v>
      </c>
      <c r="E69" s="177" t="n">
        <v>15.8398317178756</v>
      </c>
    </row>
    <row r="70" customFormat="false" ht="12" hidden="false" customHeight="false" outlineLevel="0" collapsed="false">
      <c r="A70" s="44" t="n">
        <v>2018</v>
      </c>
      <c r="B70" s="45" t="n">
        <v>14988</v>
      </c>
      <c r="C70" s="176" t="n">
        <v>836511</v>
      </c>
      <c r="D70" s="176" t="n">
        <v>13109287.89</v>
      </c>
      <c r="E70" s="177" t="n">
        <v>15.6713873338187</v>
      </c>
    </row>
    <row r="71" customFormat="false" ht="12" hidden="false" customHeight="false" outlineLevel="0" collapsed="false">
      <c r="A71" s="44" t="n">
        <v>2019</v>
      </c>
      <c r="B71" s="45" t="n">
        <v>16225</v>
      </c>
      <c r="C71" s="186" t="n">
        <v>1008363</v>
      </c>
      <c r="D71" s="186" t="n">
        <v>15806972.84</v>
      </c>
      <c r="E71" s="177" t="n">
        <v>15.6758754932499</v>
      </c>
    </row>
    <row r="72" customFormat="false" ht="12" hidden="false" customHeight="false" outlineLevel="0" collapsed="false">
      <c r="A72" s="44" t="n">
        <v>2020</v>
      </c>
      <c r="B72" s="45" t="n">
        <v>9435</v>
      </c>
      <c r="C72" s="176" t="n">
        <v>265943</v>
      </c>
      <c r="D72" s="176" t="n">
        <v>4221218.45</v>
      </c>
      <c r="E72" s="177" t="n">
        <v>15.8726435739989</v>
      </c>
    </row>
    <row r="73" customFormat="false" ht="12" hidden="false" customHeight="false" outlineLevel="0" collapsed="false">
      <c r="A73" s="44" t="n">
        <v>2021</v>
      </c>
      <c r="B73" s="45" t="n">
        <v>6897</v>
      </c>
      <c r="C73" s="186" t="n">
        <v>134786</v>
      </c>
      <c r="D73" s="186" t="n">
        <v>1982489.9</v>
      </c>
      <c r="E73" s="177" t="n">
        <v>14.7084259492826</v>
      </c>
    </row>
    <row r="74" customFormat="false" ht="12" hidden="false" customHeight="false" outlineLevel="0" collapsed="false">
      <c r="A74" s="44" t="n">
        <v>2022</v>
      </c>
      <c r="B74" s="45" t="n">
        <v>14871</v>
      </c>
      <c r="C74" s="186" t="n">
        <v>530220</v>
      </c>
      <c r="D74" s="186" t="n">
        <v>9356970.65</v>
      </c>
      <c r="E74" s="177" t="n">
        <v>17.6473362943684</v>
      </c>
    </row>
    <row r="75" customFormat="false" ht="12" hidden="false" customHeight="false" outlineLevel="0" collapsed="false">
      <c r="A75" s="44" t="n">
        <v>2023</v>
      </c>
      <c r="B75" s="45" t="n">
        <v>18838</v>
      </c>
      <c r="C75" s="186" t="n">
        <v>599447</v>
      </c>
      <c r="D75" s="186" t="n">
        <v>10170778.55</v>
      </c>
      <c r="E75" s="177" t="n">
        <v>16.9669354421659</v>
      </c>
    </row>
  </sheetData>
  <hyperlinks>
    <hyperlink ref="A2" location="Sommaire!A1" display="Retour au menu &quot;Fréquentation et films dans les salles de cinéma&quot;"/>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7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15" activeCellId="0" sqref="I15"/>
    </sheetView>
  </sheetViews>
  <sheetFormatPr defaultColWidth="11.43359375" defaultRowHeight="12" zeroHeight="false" outlineLevelRow="0" outlineLevelCol="0"/>
  <cols>
    <col collapsed="false" customWidth="true" hidden="false" outlineLevel="0" max="1" min="1" style="191" width="17.43"/>
    <col collapsed="false" customWidth="true" hidden="false" outlineLevel="0" max="2" min="2" style="191" width="14"/>
    <col collapsed="false" customWidth="true" hidden="false" outlineLevel="0" max="3" min="3" style="191" width="16.43"/>
    <col collapsed="false" customWidth="true" hidden="false" outlineLevel="0" max="4" min="4" style="192" width="12.71"/>
    <col collapsed="false" customWidth="true" hidden="false" outlineLevel="0" max="5" min="5" style="193" width="7.43"/>
    <col collapsed="false" customWidth="true" hidden="false" outlineLevel="0" max="6" min="6" style="193" width="16"/>
    <col collapsed="false" customWidth="false" hidden="false" outlineLevel="0" max="16384" min="7" style="193" width="11.43"/>
  </cols>
  <sheetData>
    <row r="1" s="194" customFormat="true" ht="12.75" hidden="false" customHeight="false" outlineLevel="0" collapsed="false">
      <c r="B1" s="195"/>
      <c r="C1" s="195"/>
      <c r="D1" s="196"/>
      <c r="E1" s="195"/>
      <c r="F1" s="195"/>
    </row>
    <row r="2" s="200" customFormat="true" ht="12.75" hidden="false" customHeight="false" outlineLevel="0" collapsed="false">
      <c r="A2" s="197" t="s">
        <v>26</v>
      </c>
      <c r="B2" s="198"/>
      <c r="C2" s="198"/>
      <c r="D2" s="199"/>
      <c r="E2" s="198"/>
      <c r="F2" s="198"/>
    </row>
    <row r="3" s="194" customFormat="true" ht="12.75" hidden="false" customHeight="false" outlineLevel="0" collapsed="false">
      <c r="B3" s="195"/>
      <c r="C3" s="195"/>
      <c r="D3" s="196"/>
      <c r="E3" s="195"/>
      <c r="F3" s="195"/>
    </row>
    <row r="4" s="194" customFormat="true" ht="12.75" hidden="false" customHeight="false" outlineLevel="0" collapsed="false">
      <c r="B4" s="195"/>
      <c r="C4" s="195"/>
      <c r="D4" s="196"/>
      <c r="E4" s="195"/>
      <c r="F4" s="195"/>
    </row>
    <row r="5" s="203" customFormat="true" ht="12.75" hidden="false" customHeight="false" outlineLevel="0" collapsed="false">
      <c r="A5" s="201" t="s">
        <v>141</v>
      </c>
      <c r="B5" s="201"/>
      <c r="C5" s="201"/>
      <c r="D5" s="202"/>
    </row>
    <row r="6" customFormat="false" ht="3" hidden="false" customHeight="true" outlineLevel="0" collapsed="false"/>
    <row r="7" s="206" customFormat="true" ht="12" hidden="false" customHeight="false" outlineLevel="0" collapsed="false">
      <c r="A7" s="204" t="s">
        <v>142</v>
      </c>
      <c r="B7" s="205" t="s">
        <v>143</v>
      </c>
      <c r="C7" s="205" t="s">
        <v>144</v>
      </c>
      <c r="D7" s="205" t="s">
        <v>145</v>
      </c>
      <c r="E7" s="205" t="s">
        <v>65</v>
      </c>
    </row>
    <row r="8" s="209" customFormat="true" ht="12" hidden="false" customHeight="false" outlineLevel="0" collapsed="false">
      <c r="A8" s="207" t="n">
        <v>1949</v>
      </c>
      <c r="B8" s="208" t="s">
        <v>146</v>
      </c>
      <c r="C8" s="208" t="s">
        <v>146</v>
      </c>
      <c r="D8" s="208" t="s">
        <v>146</v>
      </c>
      <c r="E8" s="205" t="s">
        <v>146</v>
      </c>
    </row>
    <row r="9" s="209" customFormat="true" ht="12" hidden="false" customHeight="false" outlineLevel="0" collapsed="false">
      <c r="A9" s="207" t="n">
        <v>1950</v>
      </c>
      <c r="B9" s="208" t="s">
        <v>146</v>
      </c>
      <c r="C9" s="208" t="s">
        <v>146</v>
      </c>
      <c r="D9" s="208" t="s">
        <v>146</v>
      </c>
      <c r="E9" s="205" t="s">
        <v>146</v>
      </c>
    </row>
    <row r="10" s="209" customFormat="true" ht="12" hidden="false" customHeight="false" outlineLevel="0" collapsed="false">
      <c r="A10" s="207" t="n">
        <v>1951</v>
      </c>
      <c r="B10" s="208" t="s">
        <v>146</v>
      </c>
      <c r="C10" s="208" t="s">
        <v>146</v>
      </c>
      <c r="D10" s="208" t="s">
        <v>146</v>
      </c>
      <c r="E10" s="205" t="s">
        <v>146</v>
      </c>
    </row>
    <row r="11" s="209" customFormat="true" ht="12" hidden="false" customHeight="false" outlineLevel="0" collapsed="false">
      <c r="A11" s="207" t="n">
        <v>1952</v>
      </c>
      <c r="B11" s="208" t="s">
        <v>146</v>
      </c>
      <c r="C11" s="208" t="s">
        <v>146</v>
      </c>
      <c r="D11" s="208" t="s">
        <v>146</v>
      </c>
      <c r="E11" s="205" t="s">
        <v>146</v>
      </c>
    </row>
    <row r="12" s="209" customFormat="true" ht="12" hidden="false" customHeight="false" outlineLevel="0" collapsed="false">
      <c r="A12" s="207" t="n">
        <v>1953</v>
      </c>
      <c r="B12" s="208" t="s">
        <v>146</v>
      </c>
      <c r="C12" s="208" t="s">
        <v>146</v>
      </c>
      <c r="D12" s="208" t="s">
        <v>146</v>
      </c>
      <c r="E12" s="205" t="s">
        <v>146</v>
      </c>
    </row>
    <row r="13" s="209" customFormat="true" ht="12" hidden="false" customHeight="false" outlineLevel="0" collapsed="false">
      <c r="A13" s="207" t="n">
        <v>1954</v>
      </c>
      <c r="B13" s="208" t="s">
        <v>146</v>
      </c>
      <c r="C13" s="208" t="s">
        <v>146</v>
      </c>
      <c r="D13" s="208" t="s">
        <v>146</v>
      </c>
      <c r="E13" s="205" t="s">
        <v>146</v>
      </c>
    </row>
    <row r="14" s="213" customFormat="true" ht="12" hidden="false" customHeight="false" outlineLevel="0" collapsed="false">
      <c r="A14" s="207" t="n">
        <v>1955</v>
      </c>
      <c r="B14" s="210" t="n">
        <f aca="false">253+845</f>
        <v>1098</v>
      </c>
      <c r="C14" s="210" t="n">
        <f aca="false">68+1062</f>
        <v>1130</v>
      </c>
      <c r="D14" s="211" t="n">
        <v>1155</v>
      </c>
      <c r="E14" s="212" t="n">
        <f aca="false">SUM(B14:D14)</f>
        <v>3383</v>
      </c>
    </row>
    <row r="15" s="213" customFormat="true" ht="12" hidden="false" customHeight="false" outlineLevel="0" collapsed="false">
      <c r="A15" s="207" t="n">
        <v>1956</v>
      </c>
      <c r="B15" s="210" t="n">
        <f aca="false">214+901</f>
        <v>1115</v>
      </c>
      <c r="C15" s="210" t="n">
        <f aca="false">65+1057</f>
        <v>1122</v>
      </c>
      <c r="D15" s="211" t="n">
        <v>1105</v>
      </c>
      <c r="E15" s="212" t="n">
        <f aca="false">SUM(B15:D15)</f>
        <v>3342</v>
      </c>
    </row>
    <row r="16" s="213" customFormat="true" ht="12" hidden="false" customHeight="false" outlineLevel="0" collapsed="false">
      <c r="A16" s="207" t="n">
        <v>1957</v>
      </c>
      <c r="B16" s="210" t="n">
        <f aca="false">193+912</f>
        <v>1105</v>
      </c>
      <c r="C16" s="210" t="n">
        <f aca="false">90+1046</f>
        <v>1136</v>
      </c>
      <c r="D16" s="211" t="n">
        <v>1208</v>
      </c>
      <c r="E16" s="212" t="n">
        <f aca="false">SUM(B16:D16)</f>
        <v>3449</v>
      </c>
    </row>
    <row r="17" s="213" customFormat="true" ht="12" hidden="false" customHeight="false" outlineLevel="0" collapsed="false">
      <c r="A17" s="207" t="n">
        <v>1958</v>
      </c>
      <c r="B17" s="210" t="n">
        <f aca="false">199+921</f>
        <v>1120</v>
      </c>
      <c r="C17" s="210" t="n">
        <f aca="false">104+1019</f>
        <v>1123</v>
      </c>
      <c r="D17" s="211" t="n">
        <v>1247</v>
      </c>
      <c r="E17" s="212" t="n">
        <f aca="false">SUM(B17:D17)</f>
        <v>3490</v>
      </c>
    </row>
    <row r="18" s="213" customFormat="true" ht="12" hidden="false" customHeight="false" outlineLevel="0" collapsed="false">
      <c r="A18" s="207" t="n">
        <v>1959</v>
      </c>
      <c r="B18" s="210" t="n">
        <f aca="false">197+941</f>
        <v>1138</v>
      </c>
      <c r="C18" s="210" t="n">
        <f aca="false">106+1010</f>
        <v>1116</v>
      </c>
      <c r="D18" s="211" t="n">
        <v>1259</v>
      </c>
      <c r="E18" s="212" t="n">
        <f aca="false">SUM(B18:D18)</f>
        <v>3513</v>
      </c>
    </row>
    <row r="19" s="213" customFormat="true" ht="12" hidden="false" customHeight="false" outlineLevel="0" collapsed="false">
      <c r="A19" s="207" t="n">
        <v>1960</v>
      </c>
      <c r="B19" s="210" t="n">
        <f aca="false">368+817</f>
        <v>1185</v>
      </c>
      <c r="C19" s="210" t="n">
        <f aca="false">228+844</f>
        <v>1072</v>
      </c>
      <c r="D19" s="211" t="n">
        <v>1323</v>
      </c>
      <c r="E19" s="212" t="n">
        <f aca="false">SUM(B19:D19)</f>
        <v>3580</v>
      </c>
    </row>
    <row r="20" s="213" customFormat="true" ht="12" hidden="false" customHeight="false" outlineLevel="0" collapsed="false">
      <c r="A20" s="207" t="n">
        <v>1961</v>
      </c>
      <c r="B20" s="210" t="n">
        <f aca="false">369+862</f>
        <v>1231</v>
      </c>
      <c r="C20" s="210" t="n">
        <f aca="false">232+802</f>
        <v>1034</v>
      </c>
      <c r="D20" s="211" t="n">
        <v>1342</v>
      </c>
      <c r="E20" s="212" t="n">
        <f aca="false">SUM(B20:D20)</f>
        <v>3607</v>
      </c>
    </row>
    <row r="21" s="213" customFormat="true" ht="12" hidden="false" customHeight="false" outlineLevel="0" collapsed="false">
      <c r="A21" s="207" t="n">
        <v>1962</v>
      </c>
      <c r="B21" s="210" t="n">
        <f aca="false">724+573</f>
        <v>1297</v>
      </c>
      <c r="C21" s="210" t="n">
        <f aca="false">653+408</f>
        <v>1061</v>
      </c>
      <c r="D21" s="211" t="n">
        <v>1343</v>
      </c>
      <c r="E21" s="212" t="n">
        <f aca="false">SUM(B21:D21)</f>
        <v>3701</v>
      </c>
    </row>
    <row r="22" s="213" customFormat="true" ht="12" hidden="false" customHeight="false" outlineLevel="0" collapsed="false">
      <c r="A22" s="207" t="n">
        <v>1963</v>
      </c>
      <c r="B22" s="210" t="n">
        <f aca="false">759+589</f>
        <v>1348</v>
      </c>
      <c r="C22" s="210" t="n">
        <f aca="false">649+370</f>
        <v>1019</v>
      </c>
      <c r="D22" s="211" t="n">
        <v>1337</v>
      </c>
      <c r="E22" s="212" t="n">
        <f aca="false">SUM(B22:D22)</f>
        <v>3704</v>
      </c>
    </row>
    <row r="23" s="213" customFormat="true" ht="12" hidden="false" customHeight="false" outlineLevel="0" collapsed="false">
      <c r="A23" s="207" t="n">
        <v>1964</v>
      </c>
      <c r="B23" s="210" t="n">
        <f aca="false">798+596</f>
        <v>1394</v>
      </c>
      <c r="C23" s="210" t="n">
        <f aca="false">664+372</f>
        <v>1036</v>
      </c>
      <c r="D23" s="211" t="n">
        <v>1434</v>
      </c>
      <c r="E23" s="212" t="n">
        <f aca="false">SUM(B23:D23)</f>
        <v>3864</v>
      </c>
    </row>
    <row r="24" s="213" customFormat="true" ht="12" hidden="false" customHeight="false" outlineLevel="0" collapsed="false">
      <c r="A24" s="207" t="n">
        <v>1965</v>
      </c>
      <c r="B24" s="210" t="n">
        <f aca="false">861+591</f>
        <v>1452</v>
      </c>
      <c r="C24" s="210" t="n">
        <f aca="false">704+391</f>
        <v>1095</v>
      </c>
      <c r="D24" s="211" t="n">
        <v>1442</v>
      </c>
      <c r="E24" s="212" t="n">
        <f aca="false">SUM(B24:D24)</f>
        <v>3989</v>
      </c>
    </row>
    <row r="25" s="213" customFormat="true" ht="12" hidden="false" customHeight="false" outlineLevel="0" collapsed="false">
      <c r="A25" s="207" t="n">
        <v>1966</v>
      </c>
      <c r="B25" s="210" t="n">
        <v>1467</v>
      </c>
      <c r="C25" s="210" t="n">
        <v>1131</v>
      </c>
      <c r="D25" s="211" t="n">
        <v>1480</v>
      </c>
      <c r="E25" s="212" t="n">
        <f aca="false">SUM(B25:D25)</f>
        <v>4078</v>
      </c>
    </row>
    <row r="26" s="213" customFormat="true" ht="12" hidden="false" customHeight="false" outlineLevel="0" collapsed="false">
      <c r="A26" s="207" t="n">
        <v>1967</v>
      </c>
      <c r="B26" s="210" t="n">
        <v>1439</v>
      </c>
      <c r="C26" s="210" t="n">
        <v>1167</v>
      </c>
      <c r="D26" s="211" t="n">
        <v>1513</v>
      </c>
      <c r="E26" s="212" t="n">
        <f aca="false">SUM(B26:D26)</f>
        <v>4119</v>
      </c>
    </row>
    <row r="27" s="213" customFormat="true" ht="12" hidden="false" customHeight="false" outlineLevel="0" collapsed="false">
      <c r="A27" s="207" t="n">
        <v>1968</v>
      </c>
      <c r="B27" s="210" t="n">
        <v>1373</v>
      </c>
      <c r="C27" s="210" t="n">
        <v>1243</v>
      </c>
      <c r="D27" s="211" t="n">
        <v>1577</v>
      </c>
      <c r="E27" s="212" t="n">
        <f aca="false">SUM(B27:D27)</f>
        <v>4193</v>
      </c>
    </row>
    <row r="28" s="213" customFormat="true" ht="12" hidden="false" customHeight="false" outlineLevel="0" collapsed="false">
      <c r="A28" s="207" t="n">
        <v>1969</v>
      </c>
      <c r="B28" s="210" t="n">
        <v>1370</v>
      </c>
      <c r="C28" s="210" t="n">
        <v>1282</v>
      </c>
      <c r="D28" s="211" t="n">
        <v>1618</v>
      </c>
      <c r="E28" s="212" t="n">
        <f aca="false">SUM(B28:D28)</f>
        <v>4270</v>
      </c>
    </row>
    <row r="29" s="213" customFormat="true" ht="12" hidden="false" customHeight="false" outlineLevel="0" collapsed="false">
      <c r="A29" s="207" t="n">
        <v>1970</v>
      </c>
      <c r="B29" s="210" t="n">
        <v>1338</v>
      </c>
      <c r="C29" s="210" t="n">
        <v>1289</v>
      </c>
      <c r="D29" s="211" t="n">
        <v>1638</v>
      </c>
      <c r="E29" s="212" t="n">
        <f aca="false">SUM(B29:D29)</f>
        <v>4265</v>
      </c>
    </row>
    <row r="30" s="213" customFormat="true" ht="12" hidden="false" customHeight="false" outlineLevel="0" collapsed="false">
      <c r="A30" s="207" t="n">
        <v>1971</v>
      </c>
      <c r="B30" s="210" t="n">
        <v>1330</v>
      </c>
      <c r="C30" s="210" t="n">
        <v>1223</v>
      </c>
      <c r="D30" s="211" t="n">
        <v>1730</v>
      </c>
      <c r="E30" s="212" t="n">
        <f aca="false">SUM(B30:D30)</f>
        <v>4283</v>
      </c>
    </row>
    <row r="31" s="213" customFormat="true" ht="12" hidden="false" customHeight="false" outlineLevel="0" collapsed="false">
      <c r="A31" s="207" t="n">
        <v>1972</v>
      </c>
      <c r="B31" s="210" t="n">
        <v>1326</v>
      </c>
      <c r="C31" s="210" t="n">
        <v>1256</v>
      </c>
      <c r="D31" s="211" t="n">
        <v>1832</v>
      </c>
      <c r="E31" s="212" t="n">
        <f aca="false">SUM(B31:D31)</f>
        <v>4414</v>
      </c>
    </row>
    <row r="32" s="213" customFormat="true" ht="12" hidden="false" customHeight="false" outlineLevel="0" collapsed="false">
      <c r="A32" s="207" t="n">
        <v>1973</v>
      </c>
      <c r="B32" s="210" t="n">
        <v>1365</v>
      </c>
      <c r="C32" s="210" t="n">
        <v>1224</v>
      </c>
      <c r="D32" s="211" t="n">
        <v>1860</v>
      </c>
      <c r="E32" s="212" t="n">
        <f aca="false">SUM(B32:D32)</f>
        <v>4449</v>
      </c>
    </row>
    <row r="33" s="213" customFormat="true" ht="12" hidden="false" customHeight="false" outlineLevel="0" collapsed="false">
      <c r="A33" s="207" t="n">
        <v>1974</v>
      </c>
      <c r="B33" s="210" t="n">
        <v>1390</v>
      </c>
      <c r="C33" s="210" t="n">
        <v>1275</v>
      </c>
      <c r="D33" s="211" t="n">
        <v>2045</v>
      </c>
      <c r="E33" s="212" t="n">
        <f aca="false">SUM(B33:D33)</f>
        <v>4710</v>
      </c>
    </row>
    <row r="34" s="213" customFormat="true" ht="12" hidden="false" customHeight="false" outlineLevel="0" collapsed="false">
      <c r="A34" s="207" t="n">
        <v>1975</v>
      </c>
      <c r="B34" s="210" t="n">
        <v>1454</v>
      </c>
      <c r="C34" s="210" t="n">
        <v>1209</v>
      </c>
      <c r="D34" s="211" t="n">
        <v>2052</v>
      </c>
      <c r="E34" s="212" t="n">
        <f aca="false">SUM(B34:D34)</f>
        <v>4715</v>
      </c>
    </row>
    <row r="35" s="213" customFormat="true" ht="12" hidden="false" customHeight="false" outlineLevel="0" collapsed="false">
      <c r="A35" s="207" t="n">
        <v>1976</v>
      </c>
      <c r="B35" s="210" t="n">
        <v>1507</v>
      </c>
      <c r="C35" s="210" t="n">
        <v>1281</v>
      </c>
      <c r="D35" s="211" t="n">
        <v>2078</v>
      </c>
      <c r="E35" s="212" t="n">
        <f aca="false">SUM(B35:D35)</f>
        <v>4866</v>
      </c>
    </row>
    <row r="36" s="213" customFormat="true" ht="12" hidden="false" customHeight="false" outlineLevel="0" collapsed="false">
      <c r="A36" s="207" t="n">
        <v>1977</v>
      </c>
      <c r="B36" s="210" t="n">
        <v>1637</v>
      </c>
      <c r="C36" s="210" t="n">
        <v>1277</v>
      </c>
      <c r="D36" s="211" t="n">
        <v>2150</v>
      </c>
      <c r="E36" s="212" t="n">
        <f aca="false">SUM(B36:D36)</f>
        <v>5064</v>
      </c>
    </row>
    <row r="37" s="213" customFormat="true" ht="12" hidden="false" customHeight="false" outlineLevel="0" collapsed="false">
      <c r="A37" s="207" t="n">
        <v>1978</v>
      </c>
      <c r="B37" s="210" t="n">
        <v>1701</v>
      </c>
      <c r="C37" s="210" t="n">
        <v>1255</v>
      </c>
      <c r="D37" s="211" t="n">
        <v>2128</v>
      </c>
      <c r="E37" s="212" t="n">
        <f aca="false">SUM(B37:D37)</f>
        <v>5084</v>
      </c>
    </row>
    <row r="38" s="213" customFormat="true" ht="12" hidden="false" customHeight="false" outlineLevel="0" collapsed="false">
      <c r="A38" s="207" t="n">
        <v>1979</v>
      </c>
      <c r="B38" s="210" t="n">
        <v>1753</v>
      </c>
      <c r="C38" s="210" t="n">
        <v>1338</v>
      </c>
      <c r="D38" s="211" t="n">
        <v>2098</v>
      </c>
      <c r="E38" s="212" t="n">
        <f aca="false">SUM(B38:D38)</f>
        <v>5189</v>
      </c>
    </row>
    <row r="39" s="217" customFormat="true" ht="11.25" hidden="false" customHeight="false" outlineLevel="0" collapsed="false">
      <c r="A39" s="214"/>
      <c r="B39" s="215"/>
      <c r="C39" s="215"/>
      <c r="D39" s="216"/>
      <c r="E39" s="215"/>
      <c r="F39" s="215"/>
    </row>
    <row r="41" s="220" customFormat="true" ht="12" hidden="false" customHeight="false" outlineLevel="0" collapsed="false">
      <c r="A41" s="218" t="s">
        <v>147</v>
      </c>
      <c r="B41" s="205" t="s">
        <v>143</v>
      </c>
      <c r="C41" s="205" t="s">
        <v>144</v>
      </c>
      <c r="D41" s="205" t="s">
        <v>145</v>
      </c>
      <c r="E41" s="205" t="s">
        <v>65</v>
      </c>
      <c r="F41" s="219"/>
      <c r="G41" s="219"/>
      <c r="K41" s="221"/>
    </row>
    <row r="42" s="226" customFormat="true" ht="12" hidden="false" customHeight="false" outlineLevel="0" collapsed="false">
      <c r="A42" s="222" t="n">
        <v>1949</v>
      </c>
      <c r="B42" s="223" t="n">
        <v>164500000</v>
      </c>
      <c r="C42" s="223" t="n">
        <v>172700000</v>
      </c>
      <c r="D42" s="223" t="n">
        <v>50500000</v>
      </c>
      <c r="E42" s="224" t="n">
        <f aca="false">SUM(B42:D42)</f>
        <v>387700000</v>
      </c>
      <c r="F42" s="225"/>
      <c r="G42" s="225"/>
      <c r="K42" s="227"/>
    </row>
    <row r="43" s="226" customFormat="true" ht="12" hidden="false" customHeight="false" outlineLevel="0" collapsed="false">
      <c r="A43" s="222" t="n">
        <v>1950</v>
      </c>
      <c r="B43" s="223" t="n">
        <v>167200000</v>
      </c>
      <c r="C43" s="223" t="n">
        <v>157600000</v>
      </c>
      <c r="D43" s="223" t="n">
        <v>45900000</v>
      </c>
      <c r="E43" s="224" t="n">
        <f aca="false">SUM(B43:D43)</f>
        <v>370700000</v>
      </c>
      <c r="F43" s="225"/>
      <c r="G43" s="225"/>
      <c r="K43" s="227"/>
    </row>
    <row r="44" s="226" customFormat="true" ht="12" hidden="false" customHeight="false" outlineLevel="0" collapsed="false">
      <c r="A44" s="222" t="n">
        <v>1951</v>
      </c>
      <c r="B44" s="223" t="n">
        <v>175900000</v>
      </c>
      <c r="C44" s="223" t="n">
        <v>149000000</v>
      </c>
      <c r="D44" s="223" t="n">
        <v>47900000</v>
      </c>
      <c r="E44" s="224" t="n">
        <f aca="false">SUM(B44:D44)</f>
        <v>372800000</v>
      </c>
      <c r="F44" s="225"/>
      <c r="G44" s="225"/>
      <c r="K44" s="227"/>
    </row>
    <row r="45" s="226" customFormat="true" ht="12" hidden="false" customHeight="false" outlineLevel="0" collapsed="false">
      <c r="A45" s="222" t="n">
        <v>1952</v>
      </c>
      <c r="B45" s="223" t="n">
        <v>175100000</v>
      </c>
      <c r="C45" s="223" t="n">
        <v>132300000</v>
      </c>
      <c r="D45" s="223" t="n">
        <v>52200000</v>
      </c>
      <c r="E45" s="224" t="n">
        <f aca="false">SUM(B45:D45)</f>
        <v>359600000</v>
      </c>
      <c r="F45" s="225"/>
      <c r="G45" s="225"/>
      <c r="K45" s="227"/>
    </row>
    <row r="46" s="226" customFormat="true" ht="12" hidden="false" customHeight="false" outlineLevel="0" collapsed="false">
      <c r="A46" s="222" t="n">
        <v>1953</v>
      </c>
      <c r="B46" s="223" t="n">
        <v>174200000</v>
      </c>
      <c r="C46" s="223" t="n">
        <v>128600000</v>
      </c>
      <c r="D46" s="223" t="n">
        <v>67800000</v>
      </c>
      <c r="E46" s="224" t="n">
        <f aca="false">SUM(B46:D46)</f>
        <v>370600000</v>
      </c>
      <c r="F46" s="225"/>
      <c r="G46" s="225"/>
      <c r="K46" s="227"/>
    </row>
    <row r="47" s="226" customFormat="true" ht="12" hidden="false" customHeight="false" outlineLevel="0" collapsed="false">
      <c r="A47" s="222" t="n">
        <v>1954</v>
      </c>
      <c r="B47" s="223" t="n">
        <v>179000000</v>
      </c>
      <c r="C47" s="223" t="n">
        <v>130600000</v>
      </c>
      <c r="D47" s="223" t="n">
        <v>73200000</v>
      </c>
      <c r="E47" s="224" t="n">
        <f aca="false">SUM(B47:D47)</f>
        <v>382800000</v>
      </c>
      <c r="F47" s="225"/>
      <c r="G47" s="225"/>
      <c r="K47" s="227"/>
    </row>
    <row r="48" s="226" customFormat="true" ht="12" hidden="false" customHeight="false" outlineLevel="0" collapsed="false">
      <c r="A48" s="222" t="n">
        <v>1955</v>
      </c>
      <c r="B48" s="223" t="n">
        <v>184200000</v>
      </c>
      <c r="C48" s="223" t="n">
        <v>132600000</v>
      </c>
      <c r="D48" s="223" t="n">
        <v>78000000</v>
      </c>
      <c r="E48" s="224" t="n">
        <f aca="false">SUM(B48:D48)</f>
        <v>394800000</v>
      </c>
      <c r="F48" s="225"/>
      <c r="G48" s="225"/>
      <c r="K48" s="227"/>
    </row>
    <row r="49" s="226" customFormat="true" ht="12" hidden="false" customHeight="false" outlineLevel="0" collapsed="false">
      <c r="A49" s="222" t="n">
        <v>1956</v>
      </c>
      <c r="B49" s="223" t="n">
        <v>191500000</v>
      </c>
      <c r="C49" s="223" t="n">
        <v>132300000</v>
      </c>
      <c r="D49" s="223" t="n">
        <v>75000000</v>
      </c>
      <c r="E49" s="224" t="n">
        <f aca="false">SUM(B49:D49)</f>
        <v>398800000</v>
      </c>
      <c r="F49" s="225"/>
      <c r="G49" s="225"/>
      <c r="K49" s="227"/>
    </row>
    <row r="50" s="226" customFormat="true" ht="12" hidden="false" customHeight="false" outlineLevel="0" collapsed="false">
      <c r="A50" s="222" t="n">
        <v>1957</v>
      </c>
      <c r="B50" s="223" t="n">
        <v>205900000</v>
      </c>
      <c r="C50" s="223" t="n">
        <v>132900000</v>
      </c>
      <c r="D50" s="223" t="n">
        <v>72800000</v>
      </c>
      <c r="E50" s="224" t="n">
        <f aca="false">SUM(B50:D50)</f>
        <v>411600000</v>
      </c>
      <c r="F50" s="225"/>
      <c r="G50" s="225"/>
      <c r="K50" s="227"/>
    </row>
    <row r="51" s="226" customFormat="true" ht="12" hidden="false" customHeight="false" outlineLevel="0" collapsed="false">
      <c r="A51" s="222" t="n">
        <v>1958</v>
      </c>
      <c r="B51" s="223" t="n">
        <v>180200000</v>
      </c>
      <c r="C51" s="223" t="n">
        <v>112900000</v>
      </c>
      <c r="D51" s="223" t="n">
        <v>77900000</v>
      </c>
      <c r="E51" s="224" t="n">
        <f aca="false">SUM(B51:D51)</f>
        <v>371000000</v>
      </c>
      <c r="F51" s="225"/>
      <c r="G51" s="225"/>
      <c r="K51" s="227"/>
    </row>
    <row r="52" s="226" customFormat="true" ht="12" hidden="false" customHeight="false" outlineLevel="0" collapsed="false">
      <c r="A52" s="222" t="n">
        <v>1959</v>
      </c>
      <c r="B52" s="223" t="n">
        <v>175200000</v>
      </c>
      <c r="C52" s="223" t="n">
        <v>111600000</v>
      </c>
      <c r="D52" s="223" t="n">
        <v>66900000</v>
      </c>
      <c r="E52" s="224" t="n">
        <f aca="false">SUM(B52:D52)</f>
        <v>353700000</v>
      </c>
      <c r="F52" s="225"/>
      <c r="G52" s="225"/>
      <c r="K52" s="227"/>
    </row>
    <row r="53" s="226" customFormat="true" ht="12" hidden="false" customHeight="false" outlineLevel="0" collapsed="false">
      <c r="A53" s="222" t="n">
        <v>1960</v>
      </c>
      <c r="B53" s="223" t="n">
        <v>181600000</v>
      </c>
      <c r="C53" s="223" t="n">
        <v>101000000</v>
      </c>
      <c r="D53" s="223" t="n">
        <v>72000000</v>
      </c>
      <c r="E53" s="224" t="n">
        <f aca="false">SUM(B53:D53)</f>
        <v>354600000</v>
      </c>
      <c r="F53" s="225"/>
      <c r="G53" s="225"/>
      <c r="K53" s="227"/>
    </row>
    <row r="54" s="226" customFormat="true" ht="12" hidden="false" customHeight="false" outlineLevel="0" collapsed="false">
      <c r="A54" s="222" t="n">
        <v>1961</v>
      </c>
      <c r="B54" s="223" t="n">
        <v>168100000</v>
      </c>
      <c r="C54" s="223" t="n">
        <v>90500000</v>
      </c>
      <c r="D54" s="223" t="n">
        <v>69700000</v>
      </c>
      <c r="E54" s="224" t="n">
        <f aca="false">SUM(B54:D54)</f>
        <v>328300000</v>
      </c>
      <c r="F54" s="225"/>
      <c r="G54" s="225"/>
      <c r="K54" s="227"/>
    </row>
    <row r="55" s="226" customFormat="true" ht="12" hidden="false" customHeight="false" outlineLevel="0" collapsed="false">
      <c r="A55" s="222" t="n">
        <v>1962</v>
      </c>
      <c r="B55" s="223" t="n">
        <v>158700000</v>
      </c>
      <c r="C55" s="223" t="n">
        <v>92200000</v>
      </c>
      <c r="D55" s="223" t="n">
        <v>60800000</v>
      </c>
      <c r="E55" s="224" t="n">
        <f aca="false">SUM(B55:D55)</f>
        <v>311700000</v>
      </c>
      <c r="F55" s="225"/>
      <c r="G55" s="225"/>
      <c r="K55" s="227"/>
    </row>
    <row r="56" s="226" customFormat="true" ht="12" hidden="false" customHeight="false" outlineLevel="0" collapsed="false">
      <c r="A56" s="222" t="n">
        <v>1963</v>
      </c>
      <c r="B56" s="223" t="n">
        <v>142500000</v>
      </c>
      <c r="C56" s="223" t="n">
        <v>89600000</v>
      </c>
      <c r="D56" s="223" t="n">
        <v>59100000</v>
      </c>
      <c r="E56" s="224" t="n">
        <f aca="false">SUM(B56:D56)</f>
        <v>291200000</v>
      </c>
      <c r="F56" s="225"/>
      <c r="G56" s="225"/>
      <c r="K56" s="227"/>
    </row>
    <row r="57" s="226" customFormat="true" ht="12" hidden="false" customHeight="false" outlineLevel="0" collapsed="false">
      <c r="A57" s="222" t="n">
        <v>1964</v>
      </c>
      <c r="B57" s="223" t="n">
        <v>134600000</v>
      </c>
      <c r="C57" s="223" t="n">
        <v>83800000</v>
      </c>
      <c r="D57" s="223" t="n">
        <v>57400000</v>
      </c>
      <c r="E57" s="224" t="n">
        <f aca="false">SUM(B57:D57)</f>
        <v>275800000</v>
      </c>
      <c r="F57" s="225"/>
      <c r="G57" s="225"/>
      <c r="K57" s="227"/>
    </row>
    <row r="58" s="226" customFormat="true" ht="12" hidden="false" customHeight="false" outlineLevel="0" collapsed="false">
      <c r="A58" s="222" t="n">
        <v>1965</v>
      </c>
      <c r="B58" s="223" t="n">
        <v>136100000</v>
      </c>
      <c r="C58" s="223" t="n">
        <v>69900000</v>
      </c>
      <c r="D58" s="223" t="n">
        <v>53100000</v>
      </c>
      <c r="E58" s="224" t="n">
        <f aca="false">SUM(B58:D58)</f>
        <v>259100000</v>
      </c>
      <c r="F58" s="225"/>
      <c r="G58" s="225"/>
      <c r="K58" s="227"/>
    </row>
    <row r="59" s="226" customFormat="true" ht="12" hidden="false" customHeight="false" outlineLevel="0" collapsed="false">
      <c r="A59" s="222" t="n">
        <v>1966</v>
      </c>
      <c r="B59" s="223" t="n">
        <v>119600000</v>
      </c>
      <c r="C59" s="223" t="n">
        <v>65900000</v>
      </c>
      <c r="D59" s="223" t="n">
        <v>49200000</v>
      </c>
      <c r="E59" s="224" t="n">
        <f aca="false">SUM(B59:D59)</f>
        <v>234700000</v>
      </c>
      <c r="F59" s="225"/>
      <c r="G59" s="225"/>
      <c r="K59" s="227"/>
    </row>
    <row r="60" s="226" customFormat="true" ht="12" hidden="false" customHeight="false" outlineLevel="0" collapsed="false">
      <c r="A60" s="222" t="n">
        <v>1967</v>
      </c>
      <c r="B60" s="223" t="n">
        <v>110200000</v>
      </c>
      <c r="C60" s="223" t="n">
        <v>58200000</v>
      </c>
      <c r="D60" s="223" t="n">
        <v>43000000</v>
      </c>
      <c r="E60" s="224" t="n">
        <f aca="false">SUM(B60:D60)</f>
        <v>211400000</v>
      </c>
      <c r="F60" s="225"/>
      <c r="G60" s="225"/>
      <c r="K60" s="227"/>
    </row>
    <row r="61" s="226" customFormat="true" ht="12" hidden="false" customHeight="false" outlineLevel="0" collapsed="false">
      <c r="A61" s="222" t="n">
        <v>1968</v>
      </c>
      <c r="B61" s="223" t="n">
        <v>101600000</v>
      </c>
      <c r="C61" s="223" t="n">
        <v>53300000</v>
      </c>
      <c r="D61" s="223" t="n">
        <v>48300000</v>
      </c>
      <c r="E61" s="224" t="n">
        <f aca="false">SUM(B61:D61)</f>
        <v>203200000</v>
      </c>
      <c r="F61" s="225"/>
      <c r="G61" s="225"/>
      <c r="K61" s="227"/>
    </row>
    <row r="62" s="226" customFormat="true" ht="12" hidden="false" customHeight="false" outlineLevel="0" collapsed="false">
      <c r="A62" s="222" t="n">
        <v>1969</v>
      </c>
      <c r="B62" s="223" t="n">
        <v>85200000</v>
      </c>
      <c r="C62" s="223" t="n">
        <v>48000000</v>
      </c>
      <c r="D62" s="223" t="n">
        <v>50700000</v>
      </c>
      <c r="E62" s="224" t="n">
        <f aca="false">SUM(B62:D62)</f>
        <v>183900000</v>
      </c>
      <c r="F62" s="225"/>
      <c r="G62" s="225"/>
      <c r="K62" s="227"/>
    </row>
    <row r="63" s="226" customFormat="true" ht="12" hidden="false" customHeight="false" outlineLevel="0" collapsed="false">
      <c r="A63" s="222" t="n">
        <v>1970</v>
      </c>
      <c r="B63" s="223" t="n">
        <v>90400000</v>
      </c>
      <c r="C63" s="223" t="n">
        <v>47900000</v>
      </c>
      <c r="D63" s="223" t="n">
        <v>46100000</v>
      </c>
      <c r="E63" s="224" t="n">
        <f aca="false">SUM(B63:D63)</f>
        <v>184400000</v>
      </c>
      <c r="F63" s="225"/>
      <c r="G63" s="225"/>
      <c r="K63" s="227"/>
    </row>
    <row r="64" s="226" customFormat="true" ht="12" hidden="false" customHeight="false" outlineLevel="0" collapsed="false">
      <c r="A64" s="222" t="n">
        <v>1971</v>
      </c>
      <c r="B64" s="223" t="n">
        <v>93800000</v>
      </c>
      <c r="C64" s="223" t="n">
        <v>43900000</v>
      </c>
      <c r="D64" s="223" t="n">
        <v>39300000</v>
      </c>
      <c r="E64" s="224" t="n">
        <f aca="false">SUM(B64:D64)</f>
        <v>177000000</v>
      </c>
      <c r="F64" s="225"/>
      <c r="G64" s="225"/>
      <c r="K64" s="227"/>
    </row>
    <row r="65" s="226" customFormat="true" ht="12" hidden="false" customHeight="false" outlineLevel="0" collapsed="false">
      <c r="A65" s="222" t="n">
        <v>1972</v>
      </c>
      <c r="B65" s="223" t="n">
        <v>98700000</v>
      </c>
      <c r="C65" s="223" t="n">
        <v>44900000</v>
      </c>
      <c r="D65" s="223" t="n">
        <v>40800000</v>
      </c>
      <c r="E65" s="224" t="n">
        <f aca="false">SUM(B65:D65)</f>
        <v>184400000</v>
      </c>
      <c r="F65" s="225"/>
      <c r="G65" s="225"/>
      <c r="K65" s="227"/>
    </row>
    <row r="66" s="226" customFormat="true" ht="12" hidden="false" customHeight="false" outlineLevel="0" collapsed="false">
      <c r="A66" s="222" t="n">
        <v>1973</v>
      </c>
      <c r="B66" s="223" t="n">
        <v>103000000</v>
      </c>
      <c r="C66" s="223" t="n">
        <v>34700000</v>
      </c>
      <c r="D66" s="223" t="n">
        <v>38300000</v>
      </c>
      <c r="E66" s="224" t="n">
        <f aca="false">SUM(B66:D66)</f>
        <v>176000000</v>
      </c>
      <c r="F66" s="225"/>
      <c r="G66" s="225"/>
      <c r="K66" s="227"/>
    </row>
    <row r="67" s="226" customFormat="true" ht="12" hidden="false" customHeight="false" outlineLevel="0" collapsed="false">
      <c r="A67" s="222" t="n">
        <v>1974</v>
      </c>
      <c r="B67" s="223" t="n">
        <v>96700000</v>
      </c>
      <c r="C67" s="223" t="n">
        <v>38200000</v>
      </c>
      <c r="D67" s="223" t="n">
        <v>44500000</v>
      </c>
      <c r="E67" s="224" t="n">
        <f aca="false">SUM(B67:D67)</f>
        <v>179400000</v>
      </c>
      <c r="F67" s="225"/>
      <c r="G67" s="225"/>
      <c r="K67" s="227"/>
    </row>
    <row r="68" s="226" customFormat="true" ht="12" hidden="false" customHeight="false" outlineLevel="0" collapsed="false">
      <c r="A68" s="222" t="n">
        <v>1975</v>
      </c>
      <c r="B68" s="223" t="n">
        <v>91600000</v>
      </c>
      <c r="C68" s="223" t="n">
        <v>48700000</v>
      </c>
      <c r="D68" s="223" t="n">
        <v>41400000</v>
      </c>
      <c r="E68" s="224" t="n">
        <f aca="false">SUM(B68:D68)</f>
        <v>181700000</v>
      </c>
      <c r="F68" s="225"/>
      <c r="G68" s="225"/>
      <c r="H68" s="228"/>
      <c r="K68" s="227"/>
    </row>
    <row r="69" s="226" customFormat="true" ht="12" hidden="false" customHeight="false" outlineLevel="0" collapsed="false">
      <c r="A69" s="222" t="n">
        <v>1976</v>
      </c>
      <c r="B69" s="223" t="n">
        <v>90600000</v>
      </c>
      <c r="C69" s="223" t="n">
        <v>49100000</v>
      </c>
      <c r="D69" s="223" t="n">
        <v>37600000</v>
      </c>
      <c r="E69" s="224" t="n">
        <f aca="false">SUM(B69:D69)</f>
        <v>177300000</v>
      </c>
      <c r="F69" s="225"/>
      <c r="G69" s="225"/>
      <c r="H69" s="228"/>
      <c r="K69" s="227"/>
    </row>
    <row r="70" s="226" customFormat="true" ht="12" hidden="false" customHeight="false" outlineLevel="0" collapsed="false">
      <c r="A70" s="222" t="n">
        <v>1977</v>
      </c>
      <c r="B70" s="223" t="n">
        <v>79200000</v>
      </c>
      <c r="C70" s="223" t="n">
        <v>51700000</v>
      </c>
      <c r="D70" s="223" t="n">
        <v>39400000</v>
      </c>
      <c r="E70" s="224" t="n">
        <f aca="false">SUM(B70:D70)</f>
        <v>170300000</v>
      </c>
      <c r="F70" s="225"/>
      <c r="G70" s="225"/>
      <c r="H70" s="228"/>
      <c r="K70" s="227"/>
    </row>
    <row r="71" s="226" customFormat="true" ht="12" hidden="false" customHeight="false" outlineLevel="0" collapsed="false">
      <c r="A71" s="222" t="n">
        <v>1978</v>
      </c>
      <c r="B71" s="223" t="n">
        <v>82200000</v>
      </c>
      <c r="C71" s="223" t="n">
        <v>58100000</v>
      </c>
      <c r="D71" s="223" t="n">
        <v>38200000</v>
      </c>
      <c r="E71" s="224" t="n">
        <f aca="false">SUM(B71:D71)</f>
        <v>178500000</v>
      </c>
      <c r="F71" s="225"/>
      <c r="G71" s="225"/>
      <c r="H71" s="228"/>
      <c r="K71" s="227"/>
    </row>
    <row r="72" s="226" customFormat="true" ht="12" hidden="false" customHeight="false" outlineLevel="0" collapsed="false">
      <c r="A72" s="222" t="n">
        <v>1979</v>
      </c>
      <c r="B72" s="223" t="n">
        <v>89200000</v>
      </c>
      <c r="C72" s="223" t="n">
        <v>52100000</v>
      </c>
      <c r="D72" s="223" t="n">
        <v>36800000</v>
      </c>
      <c r="E72" s="224" t="n">
        <f aca="false">SUM(B72:D72)</f>
        <v>178100000</v>
      </c>
      <c r="F72" s="225"/>
      <c r="G72" s="225"/>
      <c r="H72" s="228"/>
      <c r="K72" s="227"/>
    </row>
  </sheetData>
  <hyperlinks>
    <hyperlink ref="A2" location="Sommaire!A1" display="Retour au menu &quot;Fréquentation et films dans les salles de cinéma&quot;"/>
  </hyperlinks>
  <printOptions headings="false" gridLines="false" gridLinesSet="true" horizontalCentered="false" verticalCentered="false"/>
  <pageMargins left="0.590277777777778" right="0.590277777777778" top="0.590277777777778" bottom="0.59027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&amp;RFréquentation et films dans les salles de cinéma</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LibreOffice/7.5.7.1$Windows_X86_64 LibreOffice_project/47eb0cf7efbacdee9b19ae25d6752381ede23126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2000-11-02T11:17:21Z</dcterms:created>
  <dc:creator>CNC</dc:creator>
  <dc:description/>
  <dc:language>fr-FR</dc:language>
  <cp:lastModifiedBy>Jardillier Sophie</cp:lastModifiedBy>
  <cp:lastPrinted>2016-04-28T15:05:02Z</cp:lastPrinted>
  <dcterms:modified xsi:type="dcterms:W3CDTF">2024-05-22T10:20:23Z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e0b56431042044dc898741c78879f9ca</vt:lpwstr>
  </property>
</Properties>
</file>