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5" windowWidth="20730" windowHeight="6225"/>
  </bookViews>
  <sheets>
    <sheet name="Sommaire" sheetId="19" r:id="rId1"/>
    <sheet name="Définitions" sheetId="18" r:id="rId2"/>
    <sheet name="Fiche" sheetId="56" r:id="rId3"/>
    <sheet name="établissements" sheetId="2" r:id="rId4"/>
    <sheet name="écrans" sheetId="1" r:id="rId5"/>
    <sheet name="fauteuils" sheetId="4" r:id="rId6"/>
    <sheet name="multiplexes" sheetId="5" r:id="rId7"/>
    <sheet name="séances" sheetId="10" r:id="rId8"/>
    <sheet name="entrées" sheetId="16" r:id="rId9"/>
    <sheet name="recettes" sheetId="17" r:id="rId10"/>
    <sheet name="RME" sheetId="11" r:id="rId11"/>
    <sheet name="indice de fréquentation" sheetId="13" r:id="rId12"/>
    <sheet name="taux d'occupation des fauteuils" sheetId="14" r:id="rId13"/>
    <sheet name="étabAE" sheetId="6" r:id="rId14"/>
    <sheet name="écransAE" sheetId="20" r:id="rId15"/>
    <sheet name="fauteuilsAE" sheetId="21" r:id="rId16"/>
    <sheet name="séances AE" sheetId="22" r:id="rId17"/>
    <sheet name="entréesAE" sheetId="23" r:id="rId18"/>
    <sheet name="recettesAE" sheetId="24" r:id="rId19"/>
    <sheet name="RMEAE" sheetId="25" r:id="rId20"/>
    <sheet name="indice de fréquentationAE" sheetId="26" r:id="rId21"/>
    <sheet name="tmofAE" sheetId="27" r:id="rId22"/>
    <sheet name="étabP" sheetId="28" r:id="rId23"/>
    <sheet name="écransP" sheetId="29" r:id="rId24"/>
    <sheet name="fauteuilsP" sheetId="30" r:id="rId25"/>
    <sheet name="séancesP" sheetId="31" r:id="rId26"/>
    <sheet name="entréesP" sheetId="32" r:id="rId27"/>
    <sheet name="recettesP" sheetId="33" r:id="rId28"/>
    <sheet name="RMEP" sheetId="34" r:id="rId29"/>
    <sheet name="indice de fréquentationP" sheetId="35" r:id="rId30"/>
    <sheet name="tmofP" sheetId="36" r:id="rId31"/>
    <sheet name="étabM" sheetId="38" r:id="rId32"/>
    <sheet name="écransM" sheetId="39" r:id="rId33"/>
    <sheet name="fauteuilsM" sheetId="40" r:id="rId34"/>
    <sheet name="séancesM" sheetId="41" r:id="rId35"/>
    <sheet name="entréesM" sheetId="42" r:id="rId36"/>
    <sheet name="recettesM" sheetId="43" r:id="rId37"/>
    <sheet name="RMEM" sheetId="44" r:id="rId38"/>
    <sheet name="indice de fréquentationM" sheetId="45" r:id="rId39"/>
    <sheet name="tmofM" sheetId="46" r:id="rId40"/>
    <sheet name="étabG" sheetId="47" r:id="rId41"/>
    <sheet name="écransG" sheetId="48" r:id="rId42"/>
    <sheet name="fauteuilsG" sheetId="49" r:id="rId43"/>
    <sheet name="séancesG" sheetId="50" r:id="rId44"/>
    <sheet name="entréesG" sheetId="51" r:id="rId45"/>
    <sheet name="recettesG" sheetId="52" r:id="rId46"/>
    <sheet name="RMEG" sheetId="53" r:id="rId47"/>
    <sheet name="indice de fréquentationG" sheetId="54" r:id="rId48"/>
    <sheet name="tmofG" sheetId="55" r:id="rId49"/>
  </sheets>
  <definedNames>
    <definedName name="Departements">établissements!$B$8:$B$103</definedName>
    <definedName name="ListeDepartements">établissements!$A$8:$B$103</definedName>
  </definedNames>
  <calcPr calcId="125725" iterateDelta="252"/>
</workbook>
</file>

<file path=xl/calcChain.xml><?xml version="1.0" encoding="utf-8"?>
<calcChain xmlns="http://schemas.openxmlformats.org/spreadsheetml/2006/main">
  <c r="C104" i="2"/>
  <c r="D104"/>
  <c r="E104"/>
  <c r="F104"/>
  <c r="G104"/>
  <c r="H104"/>
  <c r="I104"/>
  <c r="J104"/>
  <c r="K104"/>
  <c r="L104"/>
  <c r="M104"/>
  <c r="N104"/>
  <c r="O104"/>
  <c r="P104"/>
  <c r="Q104"/>
  <c r="R104"/>
  <c r="S104"/>
  <c r="T104"/>
  <c r="U104"/>
  <c r="V104"/>
  <c r="W104"/>
  <c r="X104"/>
  <c r="Y104"/>
  <c r="Z104"/>
  <c r="AA104"/>
  <c r="AB104"/>
  <c r="C104" i="10"/>
  <c r="D104"/>
  <c r="E104"/>
  <c r="F104"/>
  <c r="G104"/>
  <c r="H104"/>
  <c r="I104"/>
  <c r="J104"/>
  <c r="K104"/>
  <c r="L104"/>
  <c r="M104"/>
  <c r="N104"/>
  <c r="O104"/>
  <c r="P104"/>
  <c r="Q104"/>
  <c r="R104"/>
  <c r="S104"/>
  <c r="T104"/>
  <c r="U104"/>
  <c r="V104"/>
  <c r="W104"/>
  <c r="X104"/>
  <c r="Y104"/>
  <c r="Z104"/>
  <c r="AA104"/>
  <c r="AB104"/>
  <c r="C104" i="5"/>
  <c r="D104"/>
  <c r="E104"/>
  <c r="F104"/>
  <c r="G104"/>
  <c r="H104"/>
  <c r="I104"/>
  <c r="J104"/>
  <c r="K104"/>
  <c r="L104"/>
  <c r="M104"/>
  <c r="N104"/>
  <c r="O104"/>
  <c r="P104"/>
  <c r="Q104"/>
  <c r="R104"/>
  <c r="S104"/>
  <c r="T104"/>
  <c r="U104"/>
  <c r="V104"/>
  <c r="W104"/>
  <c r="X104"/>
  <c r="Y104"/>
  <c r="Z104"/>
  <c r="AA104"/>
  <c r="AB104"/>
  <c r="B8" i="56" l="1"/>
  <c r="J86" s="1"/>
  <c r="H86"/>
  <c r="D86"/>
  <c r="J85"/>
  <c r="I85"/>
  <c r="G85"/>
  <c r="D85"/>
  <c r="L84"/>
  <c r="E84"/>
  <c r="D84"/>
  <c r="B84"/>
  <c r="J83"/>
  <c r="I83"/>
  <c r="E83"/>
  <c r="J82"/>
  <c r="I82"/>
  <c r="G82"/>
  <c r="C82"/>
  <c r="B82"/>
  <c r="J81"/>
  <c r="E81"/>
  <c r="C81"/>
  <c r="B81"/>
  <c r="K80"/>
  <c r="J80"/>
  <c r="F80"/>
  <c r="B80"/>
  <c r="L79"/>
  <c r="K79"/>
  <c r="I79"/>
  <c r="F79"/>
  <c r="C79"/>
  <c r="K78"/>
  <c r="I78"/>
  <c r="H78"/>
  <c r="E78"/>
  <c r="D78"/>
  <c r="K72"/>
  <c r="I72"/>
  <c r="H72"/>
  <c r="C72"/>
  <c r="B72"/>
  <c r="L71"/>
  <c r="J71"/>
  <c r="E71"/>
  <c r="C71"/>
  <c r="B71"/>
  <c r="L70"/>
  <c r="J70"/>
  <c r="F70"/>
  <c r="B70"/>
  <c r="L69"/>
  <c r="K69"/>
  <c r="I69"/>
  <c r="G69"/>
  <c r="D69"/>
  <c r="K68"/>
  <c r="J68"/>
  <c r="G68"/>
  <c r="F68"/>
  <c r="E68"/>
  <c r="K67"/>
  <c r="H67"/>
  <c r="G67"/>
  <c r="F67"/>
  <c r="C67"/>
  <c r="B67"/>
  <c r="I66"/>
  <c r="E66"/>
  <c r="D66"/>
  <c r="C66"/>
  <c r="B66"/>
  <c r="I65"/>
  <c r="F65"/>
  <c r="D65"/>
  <c r="C65"/>
  <c r="L64"/>
  <c r="H64"/>
  <c r="G64"/>
  <c r="D64"/>
  <c r="B64"/>
  <c r="J53"/>
  <c r="G53"/>
  <c r="F53"/>
  <c r="E53"/>
  <c r="B53"/>
  <c r="I58"/>
  <c r="G58"/>
  <c r="F58"/>
  <c r="D58"/>
  <c r="B58"/>
  <c r="J57"/>
  <c r="E57"/>
  <c r="D57"/>
  <c r="C57"/>
  <c r="L56"/>
  <c r="K56"/>
  <c r="G56"/>
  <c r="D56"/>
  <c r="B56"/>
  <c r="K55"/>
  <c r="I55"/>
  <c r="H55"/>
  <c r="E55"/>
  <c r="K54"/>
  <c r="J54"/>
  <c r="I54"/>
  <c r="H54"/>
  <c r="F54"/>
  <c r="L52"/>
  <c r="I52"/>
  <c r="H52"/>
  <c r="G52"/>
  <c r="F52"/>
  <c r="L51"/>
  <c r="J51"/>
  <c r="H51"/>
  <c r="F51"/>
  <c r="C51"/>
  <c r="L50"/>
  <c r="K50"/>
  <c r="G50"/>
  <c r="D50"/>
  <c r="C50"/>
  <c r="O44"/>
  <c r="M44"/>
  <c r="L44"/>
  <c r="I44"/>
  <c r="G44"/>
  <c r="D44"/>
  <c r="C44"/>
  <c r="B44"/>
  <c r="N43"/>
  <c r="K43"/>
  <c r="H43"/>
  <c r="G43"/>
  <c r="E43"/>
  <c r="C43"/>
  <c r="B43"/>
  <c r="N42"/>
  <c r="I42"/>
  <c r="H42"/>
  <c r="G42"/>
  <c r="F42"/>
  <c r="E42"/>
  <c r="N41"/>
  <c r="M41"/>
  <c r="L41"/>
  <c r="K41"/>
  <c r="J41"/>
  <c r="I41"/>
  <c r="G41"/>
  <c r="C41"/>
  <c r="B41"/>
  <c r="O40"/>
  <c r="M40"/>
  <c r="L40"/>
  <c r="J40"/>
  <c r="H40"/>
  <c r="E40"/>
  <c r="D40"/>
  <c r="C40"/>
  <c r="O39"/>
  <c r="N39"/>
  <c r="K39"/>
  <c r="J39"/>
  <c r="H39"/>
  <c r="F39"/>
  <c r="E39"/>
  <c r="C39"/>
  <c r="B39"/>
  <c r="O36"/>
  <c r="N36"/>
  <c r="M36"/>
  <c r="K36"/>
  <c r="I36"/>
  <c r="H36"/>
  <c r="G36"/>
  <c r="F36"/>
  <c r="E36"/>
  <c r="D36"/>
  <c r="O38"/>
  <c r="N38"/>
  <c r="M38"/>
  <c r="L38"/>
  <c r="K38"/>
  <c r="J38"/>
  <c r="I38"/>
  <c r="F38"/>
  <c r="E38"/>
  <c r="D38"/>
  <c r="C38"/>
  <c r="B38"/>
  <c r="O37"/>
  <c r="M37"/>
  <c r="K37"/>
  <c r="J37"/>
  <c r="I37"/>
  <c r="H37"/>
  <c r="G37"/>
  <c r="E37"/>
  <c r="D37"/>
  <c r="B37"/>
  <c r="X30"/>
  <c r="W30"/>
  <c r="V30"/>
  <c r="T30"/>
  <c r="S30"/>
  <c r="R30"/>
  <c r="Q30"/>
  <c r="P30"/>
  <c r="O30"/>
  <c r="N30"/>
  <c r="M30"/>
  <c r="L30"/>
  <c r="K30"/>
  <c r="J30"/>
  <c r="I30"/>
  <c r="H30"/>
  <c r="G30"/>
  <c r="F30"/>
  <c r="E30"/>
  <c r="D30"/>
  <c r="C30"/>
  <c r="B30"/>
  <c r="X29"/>
  <c r="W29"/>
  <c r="V29"/>
  <c r="U29"/>
  <c r="T29"/>
  <c r="S29"/>
  <c r="R29"/>
  <c r="Q29"/>
  <c r="P29"/>
  <c r="O29"/>
  <c r="N29"/>
  <c r="M29"/>
  <c r="L29"/>
  <c r="K29"/>
  <c r="J29"/>
  <c r="I29"/>
  <c r="H29"/>
  <c r="G29"/>
  <c r="F29"/>
  <c r="E29"/>
  <c r="D29"/>
  <c r="C29"/>
  <c r="B29"/>
  <c r="AA18"/>
  <c r="Z18"/>
  <c r="Y18"/>
  <c r="X18"/>
  <c r="W18"/>
  <c r="V18"/>
  <c r="U18"/>
  <c r="T18"/>
  <c r="S18"/>
  <c r="R18"/>
  <c r="Q18"/>
  <c r="P18"/>
  <c r="O18"/>
  <c r="N18"/>
  <c r="M18"/>
  <c r="L18"/>
  <c r="K18"/>
  <c r="J18"/>
  <c r="I18"/>
  <c r="H18"/>
  <c r="G18"/>
  <c r="F18"/>
  <c r="E18"/>
  <c r="D18"/>
  <c r="C18"/>
  <c r="B18"/>
  <c r="X28"/>
  <c r="W28"/>
  <c r="V28"/>
  <c r="U28"/>
  <c r="T28"/>
  <c r="S28"/>
  <c r="R28"/>
  <c r="Q28"/>
  <c r="P28"/>
  <c r="O28"/>
  <c r="N28"/>
  <c r="M28"/>
  <c r="L28"/>
  <c r="K28"/>
  <c r="J28"/>
  <c r="I28"/>
  <c r="H28"/>
  <c r="G28"/>
  <c r="F28"/>
  <c r="E28"/>
  <c r="D28"/>
  <c r="C28"/>
  <c r="B28"/>
  <c r="AA17"/>
  <c r="Z17"/>
  <c r="Y17"/>
  <c r="X17"/>
  <c r="W17"/>
  <c r="V17"/>
  <c r="U17"/>
  <c r="T17"/>
  <c r="S17"/>
  <c r="R17"/>
  <c r="Q17"/>
  <c r="P17"/>
  <c r="O17"/>
  <c r="N17"/>
  <c r="M17"/>
  <c r="L17"/>
  <c r="K17"/>
  <c r="J17"/>
  <c r="I17"/>
  <c r="H17"/>
  <c r="G17"/>
  <c r="F17"/>
  <c r="E17"/>
  <c r="D17"/>
  <c r="C17"/>
  <c r="B17"/>
  <c r="X27"/>
  <c r="W27"/>
  <c r="V27"/>
  <c r="U27"/>
  <c r="T27"/>
  <c r="S27"/>
  <c r="R27"/>
  <c r="Q27"/>
  <c r="P27"/>
  <c r="O27"/>
  <c r="N27"/>
  <c r="M27"/>
  <c r="L27"/>
  <c r="K27"/>
  <c r="J27"/>
  <c r="I27"/>
  <c r="H27"/>
  <c r="G27"/>
  <c r="F27"/>
  <c r="E27"/>
  <c r="D27"/>
  <c r="C27"/>
  <c r="B27"/>
  <c r="AA16"/>
  <c r="Z16"/>
  <c r="Y16"/>
  <c r="X16"/>
  <c r="W16"/>
  <c r="V16"/>
  <c r="U16"/>
  <c r="T16"/>
  <c r="S16"/>
  <c r="R16"/>
  <c r="Q16"/>
  <c r="P16"/>
  <c r="O16"/>
  <c r="N16"/>
  <c r="M16"/>
  <c r="L16"/>
  <c r="K16"/>
  <c r="J16"/>
  <c r="I16"/>
  <c r="H16"/>
  <c r="G16"/>
  <c r="F16"/>
  <c r="E16"/>
  <c r="D16"/>
  <c r="C16"/>
  <c r="B16"/>
  <c r="X26"/>
  <c r="W26"/>
  <c r="V26"/>
  <c r="U26"/>
  <c r="T26"/>
  <c r="S26"/>
  <c r="R26"/>
  <c r="Q26"/>
  <c r="P26"/>
  <c r="O26"/>
  <c r="N26"/>
  <c r="M26"/>
  <c r="L26"/>
  <c r="K26"/>
  <c r="J26"/>
  <c r="I26"/>
  <c r="H26"/>
  <c r="G26"/>
  <c r="F26"/>
  <c r="E26"/>
  <c r="D26"/>
  <c r="C26"/>
  <c r="B26"/>
  <c r="AA15"/>
  <c r="Z15"/>
  <c r="Y15"/>
  <c r="X15"/>
  <c r="W15"/>
  <c r="V15"/>
  <c r="U15"/>
  <c r="T15"/>
  <c r="S15"/>
  <c r="R15"/>
  <c r="Q15"/>
  <c r="P15"/>
  <c r="O15"/>
  <c r="N15"/>
  <c r="M15"/>
  <c r="L15"/>
  <c r="K15"/>
  <c r="J15"/>
  <c r="I15"/>
  <c r="H15"/>
  <c r="G15"/>
  <c r="F15"/>
  <c r="E15"/>
  <c r="D15"/>
  <c r="C15"/>
  <c r="B15"/>
  <c r="X25"/>
  <c r="W25"/>
  <c r="V25"/>
  <c r="U25"/>
  <c r="T25"/>
  <c r="S25"/>
  <c r="R25"/>
  <c r="Q25"/>
  <c r="P25"/>
  <c r="O25"/>
  <c r="N25"/>
  <c r="M25"/>
  <c r="L25"/>
  <c r="K25"/>
  <c r="J25"/>
  <c r="I25"/>
  <c r="H25"/>
  <c r="G25"/>
  <c r="F25"/>
  <c r="E25"/>
  <c r="D25"/>
  <c r="C25"/>
  <c r="B25"/>
  <c r="X24"/>
  <c r="W24"/>
  <c r="V24"/>
  <c r="U24"/>
  <c r="T24"/>
  <c r="S24"/>
  <c r="R24"/>
  <c r="Q24"/>
  <c r="P24"/>
  <c r="O24"/>
  <c r="N24"/>
  <c r="M24"/>
  <c r="L24"/>
  <c r="K24"/>
  <c r="J24"/>
  <c r="I24"/>
  <c r="H24"/>
  <c r="G24"/>
  <c r="F24"/>
  <c r="E24"/>
  <c r="D24"/>
  <c r="C24"/>
  <c r="B24"/>
  <c r="X23"/>
  <c r="W23"/>
  <c r="V23"/>
  <c r="U23"/>
  <c r="T23"/>
  <c r="S23"/>
  <c r="R23"/>
  <c r="Q23"/>
  <c r="P23"/>
  <c r="O23"/>
  <c r="N23"/>
  <c r="M23"/>
  <c r="L23"/>
  <c r="K23"/>
  <c r="J23"/>
  <c r="I23"/>
  <c r="H23"/>
  <c r="G23"/>
  <c r="F23"/>
  <c r="E23"/>
  <c r="D23"/>
  <c r="C23"/>
  <c r="B23"/>
  <c r="AA14"/>
  <c r="Z14"/>
  <c r="Y14"/>
  <c r="X14"/>
  <c r="W14"/>
  <c r="V14"/>
  <c r="U14"/>
  <c r="T14"/>
  <c r="S14"/>
  <c r="R14"/>
  <c r="Q14"/>
  <c r="P14"/>
  <c r="O14"/>
  <c r="N14"/>
  <c r="M14"/>
  <c r="L14"/>
  <c r="K14"/>
  <c r="J14"/>
  <c r="I14"/>
  <c r="H14"/>
  <c r="G14"/>
  <c r="F14"/>
  <c r="E14"/>
  <c r="D14"/>
  <c r="C14"/>
  <c r="B14"/>
  <c r="X22"/>
  <c r="W22"/>
  <c r="V22"/>
  <c r="U22"/>
  <c r="T22"/>
  <c r="S22"/>
  <c r="R22"/>
  <c r="Q22"/>
  <c r="P22"/>
  <c r="O22"/>
  <c r="N22"/>
  <c r="M22"/>
  <c r="L22"/>
  <c r="K22"/>
  <c r="J22"/>
  <c r="I22"/>
  <c r="H22"/>
  <c r="G22"/>
  <c r="F22"/>
  <c r="E22"/>
  <c r="D22"/>
  <c r="C22"/>
  <c r="B22"/>
  <c r="AA13"/>
  <c r="Z13"/>
  <c r="Y13"/>
  <c r="X13"/>
  <c r="W13"/>
  <c r="V13"/>
  <c r="U13"/>
  <c r="T13"/>
  <c r="S13"/>
  <c r="R13"/>
  <c r="Q13"/>
  <c r="P13"/>
  <c r="O13"/>
  <c r="N13"/>
  <c r="M13"/>
  <c r="L13"/>
  <c r="K13"/>
  <c r="J13"/>
  <c r="I13"/>
  <c r="H13"/>
  <c r="G13"/>
  <c r="F13"/>
  <c r="E13"/>
  <c r="D13"/>
  <c r="C13"/>
  <c r="B13"/>
  <c r="L21"/>
  <c r="M21"/>
  <c r="N21"/>
  <c r="O21"/>
  <c r="P21"/>
  <c r="Q21"/>
  <c r="R21"/>
  <c r="S21"/>
  <c r="T21"/>
  <c r="U21"/>
  <c r="V21"/>
  <c r="W21"/>
  <c r="X21"/>
  <c r="K21"/>
  <c r="J21"/>
  <c r="I21"/>
  <c r="H21"/>
  <c r="G21"/>
  <c r="F21"/>
  <c r="E21"/>
  <c r="D21"/>
  <c r="C21"/>
  <c r="B21"/>
  <c r="N104" i="29"/>
  <c r="N104" i="30"/>
  <c r="N104" i="31"/>
  <c r="N104" i="32"/>
  <c r="N104" i="33"/>
  <c r="N104" i="38"/>
  <c r="N104" i="39"/>
  <c r="N104" i="40"/>
  <c r="N104" i="41"/>
  <c r="N104" i="42"/>
  <c r="N104" i="43"/>
  <c r="N104" i="47"/>
  <c r="N104" i="48"/>
  <c r="N104" i="49"/>
  <c r="N104" i="50"/>
  <c r="N104" i="51"/>
  <c r="N104" i="52"/>
  <c r="N104" i="28"/>
  <c r="P104" i="20"/>
  <c r="P104" i="21"/>
  <c r="P104" i="22"/>
  <c r="P104" i="23"/>
  <c r="P104" i="24"/>
  <c r="P104" i="6"/>
  <c r="C104" i="20"/>
  <c r="D104"/>
  <c r="C104" i="21"/>
  <c r="D104"/>
  <c r="C104" i="22"/>
  <c r="D104"/>
  <c r="C104" i="23"/>
  <c r="D104"/>
  <c r="C104" i="24"/>
  <c r="D104"/>
  <c r="C104" i="6"/>
  <c r="D104"/>
  <c r="AU104" i="17"/>
  <c r="AT104"/>
  <c r="AM104"/>
  <c r="AL104"/>
  <c r="AE104"/>
  <c r="AD104"/>
  <c r="AB104"/>
  <c r="AA104"/>
  <c r="Z104"/>
  <c r="Y104"/>
  <c r="X104"/>
  <c r="W104"/>
  <c r="V104"/>
  <c r="U104"/>
  <c r="T104"/>
  <c r="S104"/>
  <c r="R104"/>
  <c r="Q104"/>
  <c r="P104"/>
  <c r="O104"/>
  <c r="N104"/>
  <c r="M104"/>
  <c r="L104"/>
  <c r="K104"/>
  <c r="J104"/>
  <c r="I104"/>
  <c r="H104"/>
  <c r="G104"/>
  <c r="F104"/>
  <c r="E104"/>
  <c r="D104"/>
  <c r="C104"/>
  <c r="AY104"/>
  <c r="AX104"/>
  <c r="AW104"/>
  <c r="AV104"/>
  <c r="AS104"/>
  <c r="AR104"/>
  <c r="AQ104"/>
  <c r="AP104"/>
  <c r="AO104"/>
  <c r="AN104"/>
  <c r="AK104"/>
  <c r="AJ104"/>
  <c r="AI104"/>
  <c r="AH104"/>
  <c r="AG104"/>
  <c r="AF104"/>
  <c r="AC104"/>
  <c r="AU104" i="16"/>
  <c r="AT104"/>
  <c r="AM104"/>
  <c r="AL104"/>
  <c r="AE104"/>
  <c r="AD104"/>
  <c r="AB104"/>
  <c r="AA104"/>
  <c r="Z104"/>
  <c r="Y104"/>
  <c r="X104"/>
  <c r="W104"/>
  <c r="V104"/>
  <c r="U104"/>
  <c r="T104"/>
  <c r="S104"/>
  <c r="R104"/>
  <c r="Q104"/>
  <c r="P104"/>
  <c r="O104"/>
  <c r="N104"/>
  <c r="M104"/>
  <c r="L104"/>
  <c r="K104"/>
  <c r="J104"/>
  <c r="I104"/>
  <c r="H104"/>
  <c r="G104"/>
  <c r="F104"/>
  <c r="E104"/>
  <c r="D104"/>
  <c r="C104"/>
  <c r="AY104"/>
  <c r="AX104"/>
  <c r="AW104"/>
  <c r="AV104"/>
  <c r="AS104"/>
  <c r="AR104"/>
  <c r="AQ104"/>
  <c r="AP104"/>
  <c r="AO104"/>
  <c r="AN104"/>
  <c r="AK104"/>
  <c r="AJ104"/>
  <c r="AI104"/>
  <c r="AH104"/>
  <c r="AG104"/>
  <c r="AF104"/>
  <c r="AC104"/>
  <c r="AS104" i="10"/>
  <c r="AR104"/>
  <c r="AK104"/>
  <c r="AJ104"/>
  <c r="AC104"/>
  <c r="AY104"/>
  <c r="AX104"/>
  <c r="AW104"/>
  <c r="AV104"/>
  <c r="AU104"/>
  <c r="AT104"/>
  <c r="AQ104"/>
  <c r="AP104"/>
  <c r="AO104"/>
  <c r="AN104"/>
  <c r="AM104"/>
  <c r="AL104"/>
  <c r="AI104"/>
  <c r="AH104"/>
  <c r="AG104"/>
  <c r="AF104"/>
  <c r="AE104"/>
  <c r="AD104"/>
  <c r="AS104" i="5"/>
  <c r="AR104"/>
  <c r="AK104"/>
  <c r="AJ104"/>
  <c r="AC104"/>
  <c r="AY104"/>
  <c r="AX104"/>
  <c r="AW104"/>
  <c r="AV104"/>
  <c r="AU104"/>
  <c r="AT104"/>
  <c r="AQ104"/>
  <c r="AP104"/>
  <c r="AO104"/>
  <c r="AN104"/>
  <c r="AM104"/>
  <c r="AL104"/>
  <c r="AI104"/>
  <c r="AH104"/>
  <c r="AG104"/>
  <c r="AF104"/>
  <c r="AE104"/>
  <c r="AD104"/>
  <c r="AB104" i="4"/>
  <c r="AA104"/>
  <c r="Z104"/>
  <c r="Y104"/>
  <c r="X104"/>
  <c r="W104"/>
  <c r="V104"/>
  <c r="U104"/>
  <c r="T104"/>
  <c r="S104"/>
  <c r="R104"/>
  <c r="Q104"/>
  <c r="P104"/>
  <c r="O104"/>
  <c r="N104"/>
  <c r="M104"/>
  <c r="L104"/>
  <c r="K104"/>
  <c r="J104"/>
  <c r="I104"/>
  <c r="H104"/>
  <c r="G104"/>
  <c r="F104"/>
  <c r="E104"/>
  <c r="D104"/>
  <c r="C104"/>
  <c r="AW104"/>
  <c r="AO104"/>
  <c r="AG104"/>
  <c r="AV104"/>
  <c r="AR104"/>
  <c r="AN104"/>
  <c r="AJ104"/>
  <c r="AF104"/>
  <c r="AY104"/>
  <c r="AX104"/>
  <c r="AU104"/>
  <c r="AT104"/>
  <c r="AS104"/>
  <c r="AQ104"/>
  <c r="AP104"/>
  <c r="AM104"/>
  <c r="AL104"/>
  <c r="AK104"/>
  <c r="AI104"/>
  <c r="AH104"/>
  <c r="AE104"/>
  <c r="AD104"/>
  <c r="AC104"/>
  <c r="AB104" i="1"/>
  <c r="AA104"/>
  <c r="Z104"/>
  <c r="Y104"/>
  <c r="X104"/>
  <c r="W104"/>
  <c r="V104"/>
  <c r="U104"/>
  <c r="T104"/>
  <c r="S104"/>
  <c r="R104"/>
  <c r="Q104"/>
  <c r="P104"/>
  <c r="O104"/>
  <c r="N104"/>
  <c r="M104"/>
  <c r="L104"/>
  <c r="K104"/>
  <c r="J104"/>
  <c r="I104"/>
  <c r="H104"/>
  <c r="G104"/>
  <c r="F104"/>
  <c r="E104"/>
  <c r="D104"/>
  <c r="C104"/>
  <c r="AU104"/>
  <c r="AM104"/>
  <c r="AE104"/>
  <c r="AY104"/>
  <c r="AX104"/>
  <c r="AW104"/>
  <c r="AV104"/>
  <c r="AT104"/>
  <c r="AS104"/>
  <c r="AR104"/>
  <c r="AQ104"/>
  <c r="AP104"/>
  <c r="AO104"/>
  <c r="AN104"/>
  <c r="AL104"/>
  <c r="AK104"/>
  <c r="AJ104"/>
  <c r="AI104"/>
  <c r="AH104"/>
  <c r="AG104"/>
  <c r="AF104"/>
  <c r="AD104"/>
  <c r="AC104"/>
  <c r="AY104" i="2"/>
  <c r="AX104"/>
  <c r="AW104"/>
  <c r="AV104"/>
  <c r="AU104"/>
  <c r="AT104"/>
  <c r="AS104"/>
  <c r="AR104"/>
  <c r="AQ104"/>
  <c r="AP104"/>
  <c r="AO104"/>
  <c r="AN104"/>
  <c r="AM104"/>
  <c r="AL104"/>
  <c r="AK104"/>
  <c r="AJ104"/>
  <c r="AI104"/>
  <c r="AH104"/>
  <c r="AG104"/>
  <c r="AF104"/>
  <c r="AE104"/>
  <c r="AD104"/>
  <c r="AC104"/>
  <c r="L42" i="56" l="1"/>
  <c r="J43"/>
  <c r="H44"/>
  <c r="F50"/>
  <c r="I51"/>
  <c r="K52"/>
  <c r="B55"/>
  <c r="E56"/>
  <c r="I57"/>
  <c r="J58"/>
  <c r="C64"/>
  <c r="E65"/>
  <c r="H66"/>
  <c r="J67"/>
  <c r="B69"/>
  <c r="E70"/>
  <c r="I71"/>
  <c r="J72"/>
  <c r="B79"/>
  <c r="C80"/>
  <c r="G81"/>
  <c r="K82"/>
  <c r="I84"/>
  <c r="G86"/>
  <c r="I39"/>
  <c r="G40"/>
  <c r="D41"/>
  <c r="D42"/>
  <c r="O42"/>
  <c r="M43"/>
  <c r="K44"/>
  <c r="J50"/>
  <c r="K51"/>
  <c r="B54"/>
  <c r="G55"/>
  <c r="J56"/>
  <c r="K57"/>
  <c r="D53"/>
  <c r="F64"/>
  <c r="G65"/>
  <c r="K66"/>
  <c r="D68"/>
  <c r="E69"/>
  <c r="I70"/>
  <c r="K71"/>
  <c r="L72"/>
  <c r="D79"/>
  <c r="G80"/>
  <c r="L81"/>
  <c r="F83"/>
  <c r="C85"/>
  <c r="I86"/>
  <c r="K86"/>
  <c r="M39"/>
  <c r="I40"/>
  <c r="E41"/>
  <c r="C42"/>
  <c r="M42"/>
  <c r="I43"/>
  <c r="E44"/>
  <c r="B50"/>
  <c r="B51"/>
  <c r="C52"/>
  <c r="E54"/>
  <c r="F55"/>
  <c r="F56"/>
  <c r="H57"/>
  <c r="H58"/>
  <c r="I53"/>
  <c r="I64"/>
  <c r="L65"/>
  <c r="L66"/>
  <c r="B68"/>
  <c r="C69"/>
  <c r="D70"/>
  <c r="D71"/>
  <c r="F72"/>
  <c r="G78"/>
  <c r="H79"/>
  <c r="I80"/>
  <c r="K81"/>
  <c r="L82"/>
  <c r="G84"/>
  <c r="K85"/>
  <c r="C37"/>
  <c r="L37"/>
  <c r="G38"/>
  <c r="C36"/>
  <c r="L36"/>
  <c r="G39"/>
  <c r="B40"/>
  <c r="K40"/>
  <c r="F41"/>
  <c r="O41"/>
  <c r="K42"/>
  <c r="F43"/>
  <c r="O43"/>
  <c r="J44"/>
  <c r="E50"/>
  <c r="D51"/>
  <c r="D52"/>
  <c r="D54"/>
  <c r="C55"/>
  <c r="C56"/>
  <c r="B57"/>
  <c r="L57"/>
  <c r="L58"/>
  <c r="K53"/>
  <c r="K64"/>
  <c r="K65"/>
  <c r="J66"/>
  <c r="I67"/>
  <c r="H68"/>
  <c r="H69"/>
  <c r="G70"/>
  <c r="G71"/>
  <c r="G72"/>
  <c r="F78"/>
  <c r="E79"/>
  <c r="E80"/>
  <c r="D81"/>
  <c r="E82"/>
  <c r="H83"/>
  <c r="K84"/>
  <c r="C86"/>
  <c r="H81"/>
  <c r="H82"/>
  <c r="G83"/>
  <c r="F84"/>
  <c r="F85"/>
  <c r="E86"/>
  <c r="D83"/>
  <c r="C84"/>
  <c r="B85"/>
  <c r="L85"/>
  <c r="L86"/>
  <c r="U30"/>
  <c r="F37"/>
  <c r="N37"/>
  <c r="H38"/>
  <c r="B36"/>
  <c r="J36"/>
  <c r="D39"/>
  <c r="L39"/>
  <c r="F40"/>
  <c r="N40"/>
  <c r="H41"/>
  <c r="B42"/>
  <c r="J42"/>
  <c r="D43"/>
  <c r="L43"/>
  <c r="F44"/>
  <c r="N44"/>
  <c r="I50"/>
  <c r="G51"/>
  <c r="E52"/>
  <c r="C54"/>
  <c r="L54"/>
  <c r="J55"/>
  <c r="H56"/>
  <c r="G57"/>
  <c r="E58"/>
  <c r="C53"/>
  <c r="L53"/>
  <c r="J64"/>
  <c r="H65"/>
  <c r="F66"/>
  <c r="E67"/>
  <c r="C68"/>
  <c r="L68"/>
  <c r="J69"/>
  <c r="H70"/>
  <c r="F71"/>
  <c r="D72"/>
  <c r="C78"/>
  <c r="L78"/>
  <c r="J79"/>
  <c r="H80"/>
  <c r="F81"/>
  <c r="D82"/>
  <c r="B83"/>
  <c r="L83"/>
  <c r="J84"/>
  <c r="H85"/>
  <c r="F86"/>
  <c r="H50"/>
  <c r="E51"/>
  <c r="B52"/>
  <c r="J52"/>
  <c r="G54"/>
  <c r="D55"/>
  <c r="L55"/>
  <c r="I56"/>
  <c r="F57"/>
  <c r="C58"/>
  <c r="K58"/>
  <c r="H53"/>
  <c r="E64"/>
  <c r="B65"/>
  <c r="J65"/>
  <c r="G66"/>
  <c r="D67"/>
  <c r="L67"/>
  <c r="I68"/>
  <c r="F69"/>
  <c r="C70"/>
  <c r="K70"/>
  <c r="H71"/>
  <c r="E72"/>
  <c r="B78"/>
  <c r="J78"/>
  <c r="G79"/>
  <c r="D80"/>
  <c r="L80"/>
  <c r="I81"/>
  <c r="F82"/>
  <c r="C83"/>
  <c r="K83"/>
  <c r="H84"/>
  <c r="E85"/>
  <c r="B86"/>
  <c r="M104" i="29"/>
  <c r="M104" i="30"/>
  <c r="M104" i="31"/>
  <c r="M104" i="32"/>
  <c r="M104" i="33"/>
  <c r="M104" i="38"/>
  <c r="M104" i="39"/>
  <c r="M104" i="40"/>
  <c r="M104" i="41"/>
  <c r="M104" i="42"/>
  <c r="M104" i="43"/>
  <c r="M104" i="47"/>
  <c r="M104" i="48"/>
  <c r="M104" i="49"/>
  <c r="M104" i="50"/>
  <c r="M104" i="51"/>
  <c r="M104" i="52"/>
  <c r="M104" i="28"/>
  <c r="O104" i="6"/>
  <c r="O104" i="20"/>
  <c r="O104" i="21"/>
  <c r="O104" i="22"/>
  <c r="O104" i="23"/>
  <c r="O104" i="24"/>
  <c r="L104" i="52" l="1"/>
  <c r="K104"/>
  <c r="J104"/>
  <c r="I104"/>
  <c r="H104"/>
  <c r="G104"/>
  <c r="F104"/>
  <c r="E104"/>
  <c r="D104"/>
  <c r="L104" i="51"/>
  <c r="K104"/>
  <c r="J104"/>
  <c r="I104"/>
  <c r="H104"/>
  <c r="G104"/>
  <c r="F104"/>
  <c r="E104"/>
  <c r="D104"/>
  <c r="L104" i="50"/>
  <c r="K104"/>
  <c r="J104"/>
  <c r="I104"/>
  <c r="H104"/>
  <c r="G104"/>
  <c r="F104"/>
  <c r="E104"/>
  <c r="D104"/>
  <c r="L104" i="49"/>
  <c r="K104"/>
  <c r="J104"/>
  <c r="I104"/>
  <c r="H104"/>
  <c r="G104"/>
  <c r="F104"/>
  <c r="E104"/>
  <c r="D104"/>
  <c r="L104" i="48"/>
  <c r="K104"/>
  <c r="J104"/>
  <c r="I104"/>
  <c r="H104"/>
  <c r="G104"/>
  <c r="F104"/>
  <c r="E104"/>
  <c r="D104"/>
  <c r="L104" i="47"/>
  <c r="K104"/>
  <c r="J104"/>
  <c r="I104"/>
  <c r="H104"/>
  <c r="G104"/>
  <c r="F104"/>
  <c r="E104"/>
  <c r="D104"/>
  <c r="L104" i="43"/>
  <c r="K104"/>
  <c r="J104"/>
  <c r="I104"/>
  <c r="H104"/>
  <c r="G104"/>
  <c r="F104"/>
  <c r="E104"/>
  <c r="D104"/>
  <c r="L104" i="42"/>
  <c r="K104"/>
  <c r="J104"/>
  <c r="I104"/>
  <c r="H104"/>
  <c r="G104"/>
  <c r="F104"/>
  <c r="E104"/>
  <c r="D104"/>
  <c r="L104" i="41"/>
  <c r="K104"/>
  <c r="J104"/>
  <c r="I104"/>
  <c r="H104"/>
  <c r="G104"/>
  <c r="F104"/>
  <c r="E104"/>
  <c r="D104"/>
  <c r="L104" i="40"/>
  <c r="K104"/>
  <c r="J104"/>
  <c r="I104"/>
  <c r="H104"/>
  <c r="G104"/>
  <c r="F104"/>
  <c r="E104"/>
  <c r="D104"/>
  <c r="L104" i="39"/>
  <c r="K104"/>
  <c r="J104"/>
  <c r="I104"/>
  <c r="H104"/>
  <c r="G104"/>
  <c r="F104"/>
  <c r="E104"/>
  <c r="D104"/>
  <c r="L104" i="38"/>
  <c r="K104"/>
  <c r="J104"/>
  <c r="I104"/>
  <c r="H104"/>
  <c r="G104"/>
  <c r="F104"/>
  <c r="E104"/>
  <c r="D104"/>
  <c r="L104" i="33"/>
  <c r="K104"/>
  <c r="J104"/>
  <c r="I104"/>
  <c r="H104"/>
  <c r="G104"/>
  <c r="F104"/>
  <c r="E104"/>
  <c r="D104"/>
  <c r="L104" i="32"/>
  <c r="K104"/>
  <c r="J104"/>
  <c r="I104"/>
  <c r="H104"/>
  <c r="G104"/>
  <c r="F104"/>
  <c r="E104"/>
  <c r="D104"/>
  <c r="L104" i="31"/>
  <c r="K104"/>
  <c r="J104"/>
  <c r="I104"/>
  <c r="H104"/>
  <c r="G104"/>
  <c r="F104"/>
  <c r="E104"/>
  <c r="D104"/>
  <c r="L104" i="30"/>
  <c r="K104"/>
  <c r="J104"/>
  <c r="I104"/>
  <c r="H104"/>
  <c r="G104"/>
  <c r="F104"/>
  <c r="E104"/>
  <c r="D104"/>
  <c r="L104" i="29"/>
  <c r="K104"/>
  <c r="J104"/>
  <c r="I104"/>
  <c r="H104"/>
  <c r="G104"/>
  <c r="F104"/>
  <c r="E104"/>
  <c r="D104"/>
  <c r="L104" i="28"/>
  <c r="K104"/>
  <c r="J104"/>
  <c r="I104"/>
  <c r="H104"/>
  <c r="G104"/>
  <c r="F104"/>
  <c r="E104"/>
  <c r="D104"/>
  <c r="N104" i="24"/>
  <c r="M104"/>
  <c r="L104"/>
  <c r="K104"/>
  <c r="J104"/>
  <c r="I104"/>
  <c r="H104"/>
  <c r="G104"/>
  <c r="F104"/>
  <c r="E104"/>
  <c r="N104" i="23"/>
  <c r="M104"/>
  <c r="L104"/>
  <c r="K104"/>
  <c r="J104"/>
  <c r="I104"/>
  <c r="H104"/>
  <c r="G104"/>
  <c r="F104"/>
  <c r="E104"/>
  <c r="N104" i="22"/>
  <c r="M104"/>
  <c r="L104"/>
  <c r="K104"/>
  <c r="J104"/>
  <c r="I104"/>
  <c r="H104"/>
  <c r="G104"/>
  <c r="F104"/>
  <c r="E104"/>
  <c r="N104" i="21"/>
  <c r="M104"/>
  <c r="L104"/>
  <c r="K104"/>
  <c r="J104"/>
  <c r="I104"/>
  <c r="H104"/>
  <c r="G104"/>
  <c r="F104"/>
  <c r="E104"/>
  <c r="N104" i="20"/>
  <c r="M104"/>
  <c r="L104"/>
  <c r="K104"/>
  <c r="J104"/>
  <c r="I104"/>
  <c r="H104"/>
  <c r="G104"/>
  <c r="F104"/>
  <c r="E104"/>
  <c r="N104" i="6" l="1"/>
  <c r="M104"/>
  <c r="L104"/>
  <c r="K104"/>
  <c r="J104"/>
  <c r="I104"/>
  <c r="H104"/>
  <c r="G104"/>
  <c r="F104"/>
  <c r="E104"/>
</calcChain>
</file>

<file path=xl/sharedStrings.xml><?xml version="1.0" encoding="utf-8"?>
<sst xmlns="http://schemas.openxmlformats.org/spreadsheetml/2006/main" count="14893" uniqueCount="328">
  <si>
    <t>2003</t>
  </si>
  <si>
    <t>2004</t>
  </si>
  <si>
    <t>2005</t>
  </si>
  <si>
    <t>2006</t>
  </si>
  <si>
    <t>2007</t>
  </si>
  <si>
    <t>2008</t>
  </si>
  <si>
    <t>2009</t>
  </si>
  <si>
    <t>2010</t>
  </si>
  <si>
    <t>2011</t>
  </si>
  <si>
    <t>01</t>
  </si>
  <si>
    <t>AIN</t>
  </si>
  <si>
    <t>02</t>
  </si>
  <si>
    <t>AISNE</t>
  </si>
  <si>
    <t>03</t>
  </si>
  <si>
    <t>ALLIER</t>
  </si>
  <si>
    <t>04</t>
  </si>
  <si>
    <t>ALPES-DE-HAUTE-PROVENCE</t>
  </si>
  <si>
    <t>05</t>
  </si>
  <si>
    <t>HAUTES-ALPES</t>
  </si>
  <si>
    <t>06</t>
  </si>
  <si>
    <t>ALPES-MARITIMES</t>
  </si>
  <si>
    <t>07</t>
  </si>
  <si>
    <t>ARDECHE</t>
  </si>
  <si>
    <t>08</t>
  </si>
  <si>
    <t>ARDENNES</t>
  </si>
  <si>
    <t>09</t>
  </si>
  <si>
    <t>ARIEGE</t>
  </si>
  <si>
    <t>10</t>
  </si>
  <si>
    <t>AUBE</t>
  </si>
  <si>
    <t>11</t>
  </si>
  <si>
    <t>AUDE</t>
  </si>
  <si>
    <t>12</t>
  </si>
  <si>
    <t>AVEYRON</t>
  </si>
  <si>
    <t>13</t>
  </si>
  <si>
    <t>BOUCHES-DU-RHONE</t>
  </si>
  <si>
    <t>14</t>
  </si>
  <si>
    <t>CALVADOS</t>
  </si>
  <si>
    <t>15</t>
  </si>
  <si>
    <t>CANTAL</t>
  </si>
  <si>
    <t>16</t>
  </si>
  <si>
    <t>CHARENTE</t>
  </si>
  <si>
    <t>17</t>
  </si>
  <si>
    <t>CHARENTE-MARITIME</t>
  </si>
  <si>
    <t>18</t>
  </si>
  <si>
    <t>CHER</t>
  </si>
  <si>
    <t>19</t>
  </si>
  <si>
    <t>CORREZE</t>
  </si>
  <si>
    <t>21</t>
  </si>
  <si>
    <t>COTE-D'OR</t>
  </si>
  <si>
    <t>22</t>
  </si>
  <si>
    <t>COTES-D'ARMOR</t>
  </si>
  <si>
    <t>23</t>
  </si>
  <si>
    <t>CREUSE</t>
  </si>
  <si>
    <t>24</t>
  </si>
  <si>
    <t>DORDOGNE</t>
  </si>
  <si>
    <t>25</t>
  </si>
  <si>
    <t>DOUBS</t>
  </si>
  <si>
    <t>26</t>
  </si>
  <si>
    <t>DROME</t>
  </si>
  <si>
    <t>27</t>
  </si>
  <si>
    <t>EURE</t>
  </si>
  <si>
    <t>28</t>
  </si>
  <si>
    <t>EURE-ET-LOIR</t>
  </si>
  <si>
    <t>29</t>
  </si>
  <si>
    <t>FINISTERE</t>
  </si>
  <si>
    <t>2A</t>
  </si>
  <si>
    <t>CORSE-DU-SUD</t>
  </si>
  <si>
    <t>2B</t>
  </si>
  <si>
    <t>HAUTE-CORSE</t>
  </si>
  <si>
    <t>30</t>
  </si>
  <si>
    <t>GARD</t>
  </si>
  <si>
    <t>31</t>
  </si>
  <si>
    <t>HAUTE-GARONNE</t>
  </si>
  <si>
    <t>32</t>
  </si>
  <si>
    <t>GERS</t>
  </si>
  <si>
    <t>33</t>
  </si>
  <si>
    <t>GIRONDE</t>
  </si>
  <si>
    <t>34</t>
  </si>
  <si>
    <t>HERAULT</t>
  </si>
  <si>
    <t>35</t>
  </si>
  <si>
    <t>ILLE-ET-VILAINE</t>
  </si>
  <si>
    <t>36</t>
  </si>
  <si>
    <t>INDRE</t>
  </si>
  <si>
    <t>37</t>
  </si>
  <si>
    <t>INDRE-ET-LOIRE</t>
  </si>
  <si>
    <t>38</t>
  </si>
  <si>
    <t>ISERE</t>
  </si>
  <si>
    <t>39</t>
  </si>
  <si>
    <t>JURA</t>
  </si>
  <si>
    <t>40</t>
  </si>
  <si>
    <t>LANDES</t>
  </si>
  <si>
    <t>41</t>
  </si>
  <si>
    <t>LOIR-ET-CHER</t>
  </si>
  <si>
    <t>42</t>
  </si>
  <si>
    <t>LOIRE</t>
  </si>
  <si>
    <t>43</t>
  </si>
  <si>
    <t>HAUTE-LOIRE</t>
  </si>
  <si>
    <t>44</t>
  </si>
  <si>
    <t>LOIRE-ATLANTIQUE</t>
  </si>
  <si>
    <t>45</t>
  </si>
  <si>
    <t>LOIRET</t>
  </si>
  <si>
    <t>46</t>
  </si>
  <si>
    <t>LOT</t>
  </si>
  <si>
    <t>47</t>
  </si>
  <si>
    <t>LOT-ET-GARONNE</t>
  </si>
  <si>
    <t>48</t>
  </si>
  <si>
    <t>LOZERE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</si>
  <si>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</si>
  <si>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</si>
  <si>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</si>
  <si>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</si>
  <si>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</si>
  <si>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</si>
  <si>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</si>
  <si>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</si>
  <si>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</si>
  <si>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</si>
  <si>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</si>
  <si>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</si>
  <si>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</si>
  <si>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</si>
  <si>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</si>
  <si>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</si>
  <si>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</si>
  <si>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</si>
  <si>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</si>
  <si>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NIEVRE</t>
  </si>
  <si>
    <t>59</t>
  </si>
  <si>
    <t>NORD</t>
  </si>
  <si>
    <t>60</t>
  </si>
  <si>
    <t>OISE</t>
  </si>
  <si>
    <t>61</t>
  </si>
  <si>
    <t>ORNE</t>
  </si>
  <si>
    <t>62</t>
  </si>
  <si>
    <t>PAS-DE-CALAIS</t>
  </si>
  <si>
    <t>63</t>
  </si>
  <si>
    <t>PUY-DE-DOME</t>
  </si>
  <si>
    <t>64</t>
  </si>
  <si>
    <t>PYRENEES-ATLANTIQUES</t>
  </si>
  <si>
    <t>65</t>
  </si>
  <si>
    <t>HAUTES-PYRENEES</t>
  </si>
  <si>
    <t>66</t>
  </si>
  <si>
    <t>PYRENEES-ORIENTALES</t>
  </si>
  <si>
    <t>67</t>
  </si>
  <si>
    <t>BAS-RHIN</t>
  </si>
  <si>
    <t>68</t>
  </si>
  <si>
    <t>HAUT-RHIN</t>
  </si>
  <si>
    <t>69</t>
  </si>
  <si>
    <t>RHONE</t>
  </si>
  <si>
    <t>70</t>
  </si>
  <si>
    <t>HAUTE-SAONE</t>
  </si>
  <si>
    <t>71</t>
  </si>
  <si>
    <t>SAONE-ET-LOIRE</t>
  </si>
  <si>
    <t>72</t>
  </si>
  <si>
    <t>SARTHE</t>
  </si>
  <si>
    <t>73</t>
  </si>
  <si>
    <t>SAVOIE</t>
  </si>
  <si>
    <t>74</t>
  </si>
  <si>
    <t>HAUTE-SAVOIE</t>
  </si>
  <si>
    <t>75</t>
  </si>
  <si>
    <t>PARIS</t>
  </si>
  <si>
    <t>76</t>
  </si>
  <si>
    <t>SEINE-MARITIME</t>
  </si>
  <si>
    <t>77</t>
  </si>
  <si>
    <t>SEINE-ET-MARNE</t>
  </si>
  <si>
    <t>78</t>
  </si>
  <si>
    <t>YVELINES</t>
  </si>
  <si>
    <t>79</t>
  </si>
  <si>
    <t>DEUX-SEVRES</t>
  </si>
  <si>
    <t>80</t>
  </si>
  <si>
    <t>SOMME</t>
  </si>
  <si>
    <t>81</t>
  </si>
  <si>
    <t>TARN</t>
  </si>
  <si>
    <t>82</t>
  </si>
  <si>
    <t>TARN-ET-GARONNE</t>
  </si>
  <si>
    <t>83</t>
  </si>
  <si>
    <t>VAR</t>
  </si>
  <si>
    <t>84</t>
  </si>
  <si>
    <t>VAUCLUSE</t>
  </si>
  <si>
    <t>85</t>
  </si>
  <si>
    <t>VENDEE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</si>
  <si>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</si>
  <si>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</si>
  <si>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</si>
  <si>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</si>
  <si>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</si>
  <si>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</si>
  <si>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</si>
  <si>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</si>
  <si>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</si>
  <si>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</si>
  <si>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</si>
  <si>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</si>
  <si>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</si>
  <si>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</si>
  <si>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</si>
  <si>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</si>
  <si>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</si>
  <si>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</si>
  <si>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</si>
  <si>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</si>
  <si>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TOTAL</t>
  </si>
  <si>
    <t>Etablissements par département</t>
  </si>
  <si>
    <t>Ecrans par département</t>
  </si>
  <si>
    <t>Fauteuils par département</t>
  </si>
  <si>
    <t>Multiplexes (8 écrans et plus) par département</t>
  </si>
  <si>
    <t>Etablissements Art et Essai par département</t>
  </si>
  <si>
    <t>Indice de fréquentation par département</t>
  </si>
  <si>
    <t>Taux d'occupation des fauteuils par département</t>
  </si>
  <si>
    <t>Recette moyenne par entrée par département (€)</t>
  </si>
  <si>
    <t>Recettes guichets par département (M€)</t>
  </si>
  <si>
    <t>Entrées par département (millions)</t>
  </si>
  <si>
    <t>Séances par département (milliers)</t>
  </si>
  <si>
    <t>Définitions et sources</t>
  </si>
  <si>
    <t>Etablissements</t>
  </si>
  <si>
    <t>Ecrans</t>
  </si>
  <si>
    <t>Fauteuils</t>
  </si>
  <si>
    <t>Multiplexes (établissements de 8 écrans et plus)</t>
  </si>
  <si>
    <t>Séances</t>
  </si>
  <si>
    <t>Entrées</t>
  </si>
  <si>
    <t>Recettes</t>
  </si>
  <si>
    <t>Recette moyenne par entrée</t>
  </si>
  <si>
    <t>Indice de fréquentation</t>
  </si>
  <si>
    <t>Taux moyen d'occupation des fauteuils</t>
  </si>
  <si>
    <t>EQUIPEMENT ET RESULTATS DES DEPARTEMENTS</t>
  </si>
  <si>
    <t>Réglementation</t>
  </si>
  <si>
    <t>Définitions</t>
  </si>
  <si>
    <t>Sources</t>
  </si>
  <si>
    <t>Retour au menu "Départements"</t>
  </si>
  <si>
    <t>2012</t>
  </si>
  <si>
    <t>Ensemble du parc</t>
  </si>
  <si>
    <t>Etablissements Art et Essai</t>
  </si>
  <si>
    <t>Ecrans des établissements Art et Essai par département</t>
  </si>
  <si>
    <t>Taux d'occupation des fauteuils des établissements Art et Essai par département</t>
  </si>
  <si>
    <t>Indice de fréquentation des établissements Art et Essai par département</t>
  </si>
  <si>
    <t>Recette moyenne par entrée des établissements Art et Essai par département (€)</t>
  </si>
  <si>
    <t>Recettes guichets des établissements Art et Essai par département (M€)</t>
  </si>
  <si>
    <t>Entrées des établissements Art et Essai par département (millions)</t>
  </si>
  <si>
    <t>Séances des établissements Art et Essai par département (milliers)</t>
  </si>
  <si>
    <t>Fauteuils des établissements Art et Essai par département</t>
  </si>
  <si>
    <t>Etablissements de la petite exploitation par département</t>
  </si>
  <si>
    <t>Taux d'occupation des fauteuils des établissements de la petite exploitation par département</t>
  </si>
  <si>
    <t>Indice de fréquentation des établissements de la petite exploitation par département</t>
  </si>
  <si>
    <t>Recette moyenne par entrée des établissements de la petite exploitation par département (€)</t>
  </si>
  <si>
    <t>Recettes guichets des établissements de la petite exploitation par département (M€)</t>
  </si>
  <si>
    <t>Entrées des établissements de la petite exploitation par département (millions)</t>
  </si>
  <si>
    <t>Séances des établissements de la petite exploitation par département (milliers)</t>
  </si>
  <si>
    <t>Fauteuils des établissements de la petite exploitation par département</t>
  </si>
  <si>
    <t>Ecrans des établissements de la petite exploitation par département</t>
  </si>
  <si>
    <t>Etablissements de la moyenne exploitation par département</t>
  </si>
  <si>
    <t>Etablissements de la grande exploitation par département</t>
  </si>
  <si>
    <t>Ecrans des établissements de la grande exploitation par département</t>
  </si>
  <si>
    <t>Taux d'occupation des fauteuils des établissements de la grande exploitation par département</t>
  </si>
  <si>
    <t>Indice de fréquentation des établissements de la grande exploitation par département</t>
  </si>
  <si>
    <t>Recette moyenne par entrée des établissements de la grande exploitation par département (€)</t>
  </si>
  <si>
    <t>Recettes guichets des établissements de la grande exploitation par département (M€)</t>
  </si>
  <si>
    <t>Entrées des établissements de la grande exploitation par département (millions)</t>
  </si>
  <si>
    <t>Séances des établissements de la grande exploitation par département (milliers)</t>
  </si>
  <si>
    <t>Fauteuils des établissements de la grande exploitation par département</t>
  </si>
  <si>
    <t>Taux d'occupation des fauteuils des établissements de la moyenne exploitation par département</t>
  </si>
  <si>
    <t>Indice de fréquentation des établissements de la moyenne exploitation par département</t>
  </si>
  <si>
    <t>Recette moyenne par entrée des établissements de la moyenne exploitation par département (€)</t>
  </si>
  <si>
    <t>Recettes guichets des établissements de la moyenne exploitation par département (M€)</t>
  </si>
  <si>
    <t>Entrées des établissements de la moyenne exploitation par département (millions)</t>
  </si>
  <si>
    <t>Séances des établissements de la moyenne exploitation par département (milliers)</t>
  </si>
  <si>
    <t>Fauteuils des établissements de la moyenne exploitation par département</t>
  </si>
  <si>
    <t>Ecrans des établissements de la moyenne exploitation par département</t>
  </si>
  <si>
    <t>Etablissements de la petite exploitation</t>
  </si>
  <si>
    <t>Etablissements de la grande exploitation</t>
  </si>
  <si>
    <t>Etablissements de la moyenne exploitation</t>
  </si>
  <si>
    <t>2013</t>
  </si>
  <si>
    <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</si>
  <si>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</si>
  <si>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</si>
  <si>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</si>
  <si>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</si>
  <si>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</si>
  <si>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</si>
  <si>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</si>
  <si>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</si>
  <si>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</si>
  <si>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</si>
  <si>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</si>
  <si>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</si>
  <si>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</si>
  <si>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</si>
  <si>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</si>
  <si>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</si>
  <si>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</si>
  <si>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</si>
  <si>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</si>
  <si>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</si>
  <si>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</si>
  <si>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</si>
  <si>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</si>
  <si>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</si>
  <si>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</si>
  <si>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</si>
  <si>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</si>
  <si>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</si>
  <si>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</si>
  <si>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</si>
  <si>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</si>
  <si>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</si>
  <si>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</si>
  <si>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</si>
  <si>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</si>
  <si>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</si>
  <si>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</si>
  <si>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2014</t>
  </si>
  <si>
    <t>établissements</t>
  </si>
  <si>
    <t>écrans</t>
  </si>
  <si>
    <t>fauteuils</t>
  </si>
  <si>
    <t>indice de fréquentation</t>
  </si>
  <si>
    <t>Résultats totaux</t>
  </si>
  <si>
    <t>Résultats des établissements Art et Essai</t>
  </si>
  <si>
    <t>séances (milliers)</t>
  </si>
  <si>
    <t>entrées (millions)</t>
  </si>
  <si>
    <t>recettes (M€)</t>
  </si>
  <si>
    <t>RME (€)</t>
  </si>
  <si>
    <t>taux d'occupation des fauteuils (%)</t>
  </si>
  <si>
    <t>multiplexes (8 écrans et plus)</t>
  </si>
  <si>
    <t>Résultats des établissements de la petite exploitation</t>
  </si>
  <si>
    <t>Résultats des établissements de la moyenne exploitation</t>
  </si>
  <si>
    <t>Résultats des établissements de la grande exploitation</t>
  </si>
  <si>
    <t>DEPARTEMENT</t>
  </si>
  <si>
    <t>Rechercher le département dans la liste suivante</t>
  </si>
  <si>
    <t>Fiche récapitulative</t>
  </si>
</sst>
</file>

<file path=xl/styles.xml><?xml version="1.0" encoding="utf-8"?>
<styleSheet xmlns="http://schemas.openxmlformats.org/spreadsheetml/2006/main">
  <numFmts count="5">
    <numFmt numFmtId="164" formatCode="#,##0.00,,"/>
    <numFmt numFmtId="165" formatCode="#,##0.0,"/>
    <numFmt numFmtId="166" formatCode="#,##0.0"/>
    <numFmt numFmtId="167" formatCode="0.0"/>
    <numFmt numFmtId="168" formatCode="#,##0.000,,"/>
  </numFmts>
  <fonts count="18">
    <font>
      <sz val="10"/>
      <name val="Arial"/>
    </font>
    <font>
      <sz val="8"/>
      <name val="Arial"/>
      <family val="2"/>
    </font>
    <font>
      <sz val="10"/>
      <color indexed="8"/>
      <name val="Arial"/>
      <family val="2"/>
    </font>
    <font>
      <sz val="9"/>
      <color indexed="8"/>
      <name val="Arial"/>
      <family val="2"/>
    </font>
    <font>
      <sz val="9"/>
      <name val="Arial"/>
      <family val="2"/>
    </font>
    <font>
      <b/>
      <sz val="9"/>
      <color indexed="8"/>
      <name val="Arial"/>
      <family val="2"/>
    </font>
    <font>
      <b/>
      <sz val="9"/>
      <name val="Arial"/>
      <family val="2"/>
    </font>
    <font>
      <b/>
      <sz val="10"/>
      <name val="Arial"/>
      <family val="2"/>
    </font>
    <font>
      <u/>
      <sz val="10"/>
      <color indexed="12"/>
      <name val="Arial"/>
      <family val="2"/>
    </font>
    <font>
      <sz val="10"/>
      <name val="Arial"/>
      <family val="2"/>
    </font>
    <font>
      <b/>
      <sz val="20"/>
      <name val="Arial"/>
      <family val="2"/>
    </font>
    <font>
      <sz val="12"/>
      <name val="Arial"/>
      <family val="2"/>
    </font>
    <font>
      <u/>
      <sz val="12"/>
      <name val="Arial"/>
      <family val="2"/>
    </font>
    <font>
      <u/>
      <sz val="12"/>
      <color theme="1"/>
      <name val="Arial"/>
      <family val="2"/>
    </font>
    <font>
      <sz val="10"/>
      <color indexed="12"/>
      <name val="Arial"/>
      <family val="2"/>
    </font>
    <font>
      <b/>
      <sz val="12"/>
      <name val="Arial"/>
      <family val="2"/>
    </font>
    <font>
      <b/>
      <sz val="10"/>
      <color theme="8" tint="-0.249977111117893"/>
      <name val="Arial"/>
      <family val="2"/>
    </font>
    <font>
      <sz val="10"/>
      <color theme="8" tint="-0.249977111117893"/>
      <name val="Arial"/>
      <family val="2"/>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7">
    <xf numFmtId="0" fontId="0" fillId="0" borderId="0"/>
    <xf numFmtId="0" fontId="8"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cellStyleXfs>
  <cellXfs count="75">
    <xf numFmtId="0" fontId="0" fillId="0" borderId="0" xfId="0"/>
    <xf numFmtId="0" fontId="4" fillId="0" borderId="0" xfId="0" applyFont="1" applyFill="1" applyBorder="1" applyAlignment="1"/>
    <xf numFmtId="0" fontId="6" fillId="0" borderId="0" xfId="0" applyFont="1" applyFill="1" applyBorder="1" applyAlignment="1"/>
    <xf numFmtId="0" fontId="7" fillId="0" borderId="0" xfId="0" applyFont="1" applyFill="1" applyBorder="1" applyAlignment="1"/>
    <xf numFmtId="0" fontId="4" fillId="0" borderId="0" xfId="0" applyFont="1" applyFill="1" applyBorder="1" applyAlignment="1">
      <alignment horizontal="right"/>
    </xf>
    <xf numFmtId="0" fontId="5" fillId="0" borderId="1" xfId="3" applyFont="1" applyFill="1" applyBorder="1" applyAlignment="1">
      <alignment horizontal="center"/>
    </xf>
    <xf numFmtId="0" fontId="5" fillId="0" borderId="1" xfId="3" applyFont="1" applyFill="1" applyBorder="1" applyAlignment="1">
      <alignment horizontal="right"/>
    </xf>
    <xf numFmtId="0" fontId="3" fillId="0" borderId="1" xfId="3" applyFont="1" applyFill="1" applyBorder="1" applyAlignment="1"/>
    <xf numFmtId="3" fontId="3" fillId="0" borderId="1" xfId="3" applyNumberFormat="1" applyFont="1" applyFill="1" applyBorder="1" applyAlignment="1">
      <alignment horizontal="right"/>
    </xf>
    <xf numFmtId="0" fontId="6" fillId="0" borderId="1" xfId="0" applyFont="1" applyFill="1" applyBorder="1" applyAlignment="1"/>
    <xf numFmtId="3" fontId="6" fillId="0" borderId="1" xfId="0" applyNumberFormat="1" applyFont="1" applyFill="1" applyBorder="1" applyAlignment="1">
      <alignment horizontal="right"/>
    </xf>
    <xf numFmtId="0" fontId="6" fillId="0" borderId="1" xfId="0" applyFont="1" applyFill="1" applyBorder="1" applyAlignment="1">
      <alignment horizontal="right"/>
    </xf>
    <xf numFmtId="3" fontId="4" fillId="0" borderId="1" xfId="0" applyNumberFormat="1" applyFont="1" applyFill="1" applyBorder="1" applyAlignment="1">
      <alignment horizontal="right"/>
    </xf>
    <xf numFmtId="0" fontId="5" fillId="0" borderId="1" xfId="6" applyFont="1" applyFill="1" applyBorder="1" applyAlignment="1">
      <alignment horizontal="center"/>
    </xf>
    <xf numFmtId="0" fontId="5" fillId="0" borderId="1" xfId="6" applyFont="1" applyFill="1" applyBorder="1" applyAlignment="1">
      <alignment horizontal="right"/>
    </xf>
    <xf numFmtId="0" fontId="3" fillId="0" borderId="1" xfId="6" applyFont="1" applyFill="1" applyBorder="1" applyAlignment="1"/>
    <xf numFmtId="0" fontId="5" fillId="0" borderId="1" xfId="2" applyFont="1" applyFill="1" applyBorder="1" applyAlignment="1">
      <alignment horizontal="center"/>
    </xf>
    <xf numFmtId="0" fontId="5" fillId="0" borderId="1" xfId="2" applyFont="1" applyFill="1" applyBorder="1" applyAlignment="1">
      <alignment horizontal="right"/>
    </xf>
    <xf numFmtId="0" fontId="3" fillId="0" borderId="1" xfId="2" applyFont="1" applyFill="1" applyBorder="1" applyAlignment="1"/>
    <xf numFmtId="3" fontId="3" fillId="0" borderId="1" xfId="2" applyNumberFormat="1" applyFont="1" applyFill="1" applyBorder="1" applyAlignment="1">
      <alignment horizontal="right"/>
    </xf>
    <xf numFmtId="0" fontId="5" fillId="0" borderId="1" xfId="5" applyFont="1" applyFill="1" applyBorder="1" applyAlignment="1">
      <alignment horizontal="center"/>
    </xf>
    <xf numFmtId="0" fontId="5" fillId="0" borderId="1" xfId="5" applyFont="1" applyFill="1" applyBorder="1" applyAlignment="1">
      <alignment horizontal="right"/>
    </xf>
    <xf numFmtId="0" fontId="3" fillId="0" borderId="1" xfId="5" applyFont="1" applyFill="1" applyBorder="1" applyAlignment="1"/>
    <xf numFmtId="0" fontId="5" fillId="0" borderId="1" xfId="4" applyFont="1" applyFill="1" applyBorder="1" applyAlignment="1">
      <alignment horizontal="center"/>
    </xf>
    <xf numFmtId="0" fontId="5" fillId="0" borderId="1" xfId="4" applyFont="1" applyFill="1" applyBorder="1" applyAlignment="1">
      <alignment horizontal="right"/>
    </xf>
    <xf numFmtId="0" fontId="3" fillId="0" borderId="1" xfId="4" applyFont="1" applyFill="1" applyBorder="1" applyAlignment="1"/>
    <xf numFmtId="3" fontId="3" fillId="0" borderId="1" xfId="4" applyNumberFormat="1" applyFont="1" applyFill="1" applyBorder="1" applyAlignment="1">
      <alignment horizontal="right"/>
    </xf>
    <xf numFmtId="164" fontId="3" fillId="0" borderId="1" xfId="6" applyNumberFormat="1" applyFont="1" applyFill="1" applyBorder="1" applyAlignment="1">
      <alignment horizontal="right"/>
    </xf>
    <xf numFmtId="164" fontId="6" fillId="0" borderId="1" xfId="0" applyNumberFormat="1" applyFont="1" applyFill="1" applyBorder="1" applyAlignment="1">
      <alignment horizontal="right"/>
    </xf>
    <xf numFmtId="165" fontId="3" fillId="0" borderId="1" xfId="6" applyNumberFormat="1" applyFont="1" applyFill="1" applyBorder="1" applyAlignment="1">
      <alignment horizontal="right"/>
    </xf>
    <xf numFmtId="165" fontId="6" fillId="0" borderId="1" xfId="0" applyNumberFormat="1" applyFont="1" applyFill="1" applyBorder="1" applyAlignment="1">
      <alignment horizontal="right"/>
    </xf>
    <xf numFmtId="166" fontId="3" fillId="0" borderId="1" xfId="3" applyNumberFormat="1" applyFont="1" applyFill="1" applyBorder="1" applyAlignment="1">
      <alignment horizontal="right"/>
    </xf>
    <xf numFmtId="166" fontId="6" fillId="0" borderId="1" xfId="0" applyNumberFormat="1" applyFont="1" applyFill="1" applyBorder="1" applyAlignment="1">
      <alignment horizontal="right"/>
    </xf>
    <xf numFmtId="4" fontId="3" fillId="0" borderId="1" xfId="3" applyNumberFormat="1" applyFont="1" applyFill="1" applyBorder="1" applyAlignment="1">
      <alignment horizontal="right"/>
    </xf>
    <xf numFmtId="4" fontId="6" fillId="0" borderId="1" xfId="0" applyNumberFormat="1" applyFont="1" applyFill="1" applyBorder="1" applyAlignment="1">
      <alignment horizontal="right"/>
    </xf>
    <xf numFmtId="165" fontId="4" fillId="0" borderId="0" xfId="0" applyNumberFormat="1" applyFont="1" applyFill="1" applyBorder="1" applyAlignment="1"/>
    <xf numFmtId="164" fontId="4" fillId="0" borderId="0" xfId="0" applyNumberFormat="1" applyFont="1" applyFill="1" applyBorder="1" applyAlignment="1"/>
    <xf numFmtId="4" fontId="4" fillId="0" borderId="0" xfId="0" applyNumberFormat="1" applyFont="1" applyFill="1" applyBorder="1" applyAlignment="1"/>
    <xf numFmtId="0" fontId="10" fillId="0" borderId="0" xfId="0" applyFont="1"/>
    <xf numFmtId="0" fontId="9" fillId="0" borderId="0" xfId="0" applyFont="1"/>
    <xf numFmtId="0" fontId="11" fillId="0" borderId="0" xfId="0" applyFont="1" applyAlignment="1">
      <alignment vertical="center"/>
    </xf>
    <xf numFmtId="0" fontId="12" fillId="0" borderId="0" xfId="1" applyFont="1" applyBorder="1" applyAlignment="1" applyProtection="1">
      <alignment horizontal="left" vertical="center"/>
    </xf>
    <xf numFmtId="0" fontId="13" fillId="0" borderId="0" xfId="1" applyFont="1" applyBorder="1" applyAlignment="1" applyProtection="1">
      <alignment vertical="center"/>
    </xf>
    <xf numFmtId="3" fontId="9" fillId="0" borderId="0" xfId="0" applyNumberFormat="1" applyFont="1"/>
    <xf numFmtId="0" fontId="8" fillId="0" borderId="0" xfId="1" applyFont="1" applyAlignment="1" applyProtection="1"/>
    <xf numFmtId="3" fontId="14" fillId="0" borderId="0" xfId="0" applyNumberFormat="1" applyFont="1"/>
    <xf numFmtId="0" fontId="14" fillId="0" borderId="0" xfId="0" applyFont="1"/>
    <xf numFmtId="0" fontId="15" fillId="0" borderId="0" xfId="0" applyFont="1"/>
    <xf numFmtId="0" fontId="15" fillId="0" borderId="0" xfId="0" applyFont="1" applyAlignment="1">
      <alignment vertical="center"/>
    </xf>
    <xf numFmtId="0" fontId="12" fillId="0" borderId="0" xfId="1" applyFont="1" applyBorder="1" applyAlignment="1" applyProtection="1">
      <alignment vertical="center"/>
    </xf>
    <xf numFmtId="3" fontId="3" fillId="0" borderId="1" xfId="4" applyNumberFormat="1" applyFont="1" applyFill="1" applyBorder="1" applyAlignment="1"/>
    <xf numFmtId="3" fontId="3" fillId="0" borderId="1" xfId="5" quotePrefix="1" applyNumberFormat="1" applyFont="1" applyFill="1" applyBorder="1" applyAlignment="1">
      <alignment horizontal="right"/>
    </xf>
    <xf numFmtId="164" fontId="3" fillId="0" borderId="1" xfId="6" applyNumberFormat="1" applyFont="1" applyFill="1" applyBorder="1" applyAlignment="1"/>
    <xf numFmtId="0" fontId="7" fillId="0" borderId="0" xfId="0" applyFont="1"/>
    <xf numFmtId="0" fontId="4" fillId="0" borderId="0" xfId="0" applyFont="1"/>
    <xf numFmtId="0" fontId="4" fillId="0" borderId="0" xfId="0" applyFont="1" applyAlignment="1">
      <alignment horizontal="right"/>
    </xf>
    <xf numFmtId="4" fontId="4" fillId="0" borderId="0" xfId="0" applyNumberFormat="1" applyFont="1" applyAlignment="1">
      <alignment horizontal="right"/>
    </xf>
    <xf numFmtId="0" fontId="6" fillId="0" borderId="0" xfId="0" applyFont="1"/>
    <xf numFmtId="3" fontId="9" fillId="0" borderId="0" xfId="0" applyNumberFormat="1" applyFont="1" applyAlignment="1">
      <alignment horizontal="right"/>
    </xf>
    <xf numFmtId="0" fontId="9" fillId="0" borderId="0" xfId="0" applyFont="1" applyAlignment="1">
      <alignment horizontal="right"/>
    </xf>
    <xf numFmtId="3" fontId="14" fillId="0" borderId="0" xfId="0" applyNumberFormat="1" applyFont="1" applyAlignment="1">
      <alignment horizontal="right"/>
    </xf>
    <xf numFmtId="0" fontId="14" fillId="0" borderId="0" xfId="0" applyFont="1" applyAlignment="1">
      <alignment horizontal="right"/>
    </xf>
    <xf numFmtId="0" fontId="0" fillId="0" borderId="0" xfId="0" applyAlignment="1">
      <alignment horizontal="right"/>
    </xf>
    <xf numFmtId="0" fontId="6" fillId="0" borderId="0" xfId="0" applyFont="1" applyAlignment="1">
      <alignment horizontal="right"/>
    </xf>
    <xf numFmtId="0" fontId="7" fillId="0" borderId="0" xfId="0" applyFont="1" applyAlignment="1">
      <alignment horizontal="right"/>
    </xf>
    <xf numFmtId="3" fontId="4" fillId="0" borderId="0" xfId="0" applyNumberFormat="1" applyFont="1" applyAlignment="1">
      <alignment horizontal="right"/>
    </xf>
    <xf numFmtId="167" fontId="4" fillId="0" borderId="0" xfId="0" applyNumberFormat="1" applyFont="1" applyAlignment="1">
      <alignment horizontal="right"/>
    </xf>
    <xf numFmtId="165" fontId="4" fillId="0" borderId="0" xfId="0" applyNumberFormat="1" applyFont="1" applyAlignment="1">
      <alignment horizontal="right"/>
    </xf>
    <xf numFmtId="2" fontId="4" fillId="0" borderId="0" xfId="0" applyNumberFormat="1" applyFont="1" applyAlignment="1">
      <alignment horizontal="right"/>
    </xf>
    <xf numFmtId="168" fontId="4" fillId="0" borderId="0" xfId="0" applyNumberFormat="1" applyFont="1" applyAlignment="1">
      <alignment horizontal="right"/>
    </xf>
    <xf numFmtId="0" fontId="16" fillId="0" borderId="0" xfId="0" applyFont="1"/>
    <xf numFmtId="0" fontId="17" fillId="0" borderId="0" xfId="0" applyFont="1" applyAlignment="1">
      <alignment horizontal="left"/>
    </xf>
    <xf numFmtId="0" fontId="0" fillId="0" borderId="0" xfId="0" applyAlignment="1"/>
    <xf numFmtId="0" fontId="9" fillId="0" borderId="0" xfId="0" applyFont="1" applyAlignment="1">
      <alignment horizontal="left"/>
    </xf>
    <xf numFmtId="0" fontId="0" fillId="0" borderId="0" xfId="0" applyAlignment="1">
      <alignment horizontal="left"/>
    </xf>
  </cellXfs>
  <cellStyles count="7">
    <cellStyle name="Lien hypertexte" xfId="1" builtinId="8"/>
    <cellStyle name="Normal" xfId="0" builtinId="0"/>
    <cellStyle name="Normal_Art et Essai" xfId="2"/>
    <cellStyle name="Normal_établissements" xfId="3"/>
    <cellStyle name="Normal_fauteuils" xfId="4"/>
    <cellStyle name="Normal_multiplexes" xfId="5"/>
    <cellStyle name="Normal_séances"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695325</xdr:colOff>
      <xdr:row>1</xdr:row>
      <xdr:rowOff>123825</xdr:rowOff>
    </xdr:to>
    <xdr:pic>
      <xdr:nvPicPr>
        <xdr:cNvPr id="2" name="Picture 15" descr="image_galler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457325" cy="285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12</xdr:col>
      <xdr:colOff>0</xdr:colOff>
      <xdr:row>26</xdr:row>
      <xdr:rowOff>9525</xdr:rowOff>
    </xdr:to>
    <xdr:sp macro="" textlink="">
      <xdr:nvSpPr>
        <xdr:cNvPr id="2" name="Rectangle 1"/>
        <xdr:cNvSpPr>
          <a:spLocks noChangeArrowheads="1"/>
        </xdr:cNvSpPr>
      </xdr:nvSpPr>
      <xdr:spPr bwMode="auto">
        <a:xfrm>
          <a:off x="381000" y="847725"/>
          <a:ext cx="8382000" cy="3409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pitchFamily="34" charset="0"/>
              <a:cs typeface="Arial" pitchFamily="34" charset="0"/>
            </a:rPr>
            <a:t>Tout entrepreneur de spectacles cinématographiques doit être titulaire de la carte d'autorisation d'exercice prévue à l'article 14 du Code de l'industrie cinématographique. L'agencement de la salle de projection doit répondre à des normes de sécurité et de qualité de projection. La billetterie est un élément essentiel des mécanismes de recettes réalisées par les salles de cinéma.</a:t>
          </a:r>
        </a:p>
        <a:p>
          <a:pPr algn="l" rtl="0">
            <a:defRPr sz="1000"/>
          </a:pPr>
          <a:endParaRPr lang="fr-FR" sz="1000" b="0" i="0" strike="noStrike">
            <a:solidFill>
              <a:srgbClr val="000000"/>
            </a:solidFill>
            <a:latin typeface="Arial" pitchFamily="34" charset="0"/>
            <a:cs typeface="Arial" pitchFamily="34" charset="0"/>
          </a:endParaRPr>
        </a:p>
        <a:p>
          <a:pPr algn="l" rtl="0">
            <a:defRPr sz="1000"/>
          </a:pPr>
          <a:r>
            <a:rPr lang="fr-FR" sz="1000" b="1" i="1" strike="noStrike">
              <a:solidFill>
                <a:srgbClr val="000000"/>
              </a:solidFill>
              <a:latin typeface="Arial" pitchFamily="34" charset="0"/>
              <a:cs typeface="Arial" pitchFamily="34" charset="0"/>
            </a:rPr>
            <a:t>Classement des établissements " Art et Essai "</a:t>
          </a:r>
          <a:endParaRPr lang="fr-FR" sz="1000" b="0" i="0" strike="noStrike">
            <a:solidFill>
              <a:srgbClr val="000000"/>
            </a:solidFill>
            <a:latin typeface="Arial" pitchFamily="34" charset="0"/>
            <a:cs typeface="Arial" pitchFamily="34" charset="0"/>
          </a:endParaRPr>
        </a:p>
        <a:p>
          <a:pPr algn="l" rtl="0">
            <a:defRPr sz="1000"/>
          </a:pPr>
          <a:r>
            <a:rPr lang="fr-FR" sz="1000" b="0" i="0" strike="noStrike">
              <a:solidFill>
                <a:srgbClr val="000000"/>
              </a:solidFill>
              <a:latin typeface="Arial" pitchFamily="34" charset="0"/>
              <a:cs typeface="Arial" pitchFamily="34" charset="0"/>
            </a:rPr>
            <a:t>Le classement Art et Essai des lieux de projection cinématographiques a fait l'objet d'une réforme qui s'applique depuis 2001.</a:t>
          </a:r>
        </a:p>
        <a:p>
          <a:pPr algn="l" rtl="0">
            <a:defRPr sz="1000"/>
          </a:pPr>
          <a:r>
            <a:rPr lang="fr-FR" sz="1000" b="0" i="0" strike="noStrike">
              <a:solidFill>
                <a:srgbClr val="000000"/>
              </a:solidFill>
              <a:latin typeface="Arial" pitchFamily="34" charset="0"/>
              <a:cs typeface="Arial" pitchFamily="34" charset="0"/>
            </a:rPr>
            <a:t>Le classement Art et Essai d'un lieu de projection cinématographique repose désormais :</a:t>
          </a:r>
        </a:p>
        <a:p>
          <a:pPr algn="l" rtl="0">
            <a:defRPr sz="1000"/>
          </a:pPr>
          <a:r>
            <a:rPr lang="fr-FR" sz="1000" b="0" i="0" strike="noStrike">
              <a:solidFill>
                <a:srgbClr val="000000"/>
              </a:solidFill>
              <a:latin typeface="Arial" pitchFamily="34" charset="0"/>
              <a:cs typeface="Arial" pitchFamily="34" charset="0"/>
            </a:rPr>
            <a:t>- sur un indice automatique indiquant la proportion de séances réalisées avec des films recommandés Art et Essai par rapport au total des séances offertes ;</a:t>
          </a:r>
        </a:p>
        <a:p>
          <a:pPr algn="l" rtl="0">
            <a:defRPr sz="1000"/>
          </a:pPr>
          <a:r>
            <a:rPr lang="fr-FR" sz="1000" b="0" i="0" strike="noStrike">
              <a:solidFill>
                <a:srgbClr val="000000"/>
              </a:solidFill>
              <a:latin typeface="Arial" pitchFamily="34" charset="0"/>
              <a:cs typeface="Arial" pitchFamily="34" charset="0"/>
            </a:rPr>
            <a:t>- sur une pondération de cet indice automatique par deux coefficients. D'une part, un coefficient majorateur qui apprécie le nombre de films proposés, la politique d'animation, l'environnement sociologique et l'environnement cinématographique, d'autre part un coefficient minorateur qui prend en compte l'état de l'établissement, la diversité des films Art et Essai proposés, l'insuffisance de fonctionnement (nombre de semaines et de séances hors période de travaux).</a:t>
          </a:r>
        </a:p>
        <a:p>
          <a:pPr algn="l" rtl="0">
            <a:defRPr sz="1000"/>
          </a:pPr>
          <a:r>
            <a:rPr lang="fr-FR" sz="1000" b="0" i="0" strike="noStrike">
              <a:solidFill>
                <a:srgbClr val="000000"/>
              </a:solidFill>
              <a:latin typeface="Arial" pitchFamily="34" charset="0"/>
              <a:cs typeface="Arial" pitchFamily="34" charset="0"/>
            </a:rPr>
            <a:t>Le classement se fait désormais par établissement et la référence géographique est l'unité urbaine dans laquelle est situé l'établissement. Le classement est effectué par la Directrice générale du CNC, après avis de la commission du cinéma d'Art et Essai, qui examine les dossiers de demande de classement des établissements pour une année au début de cette même année. Le montant des subventions est fixé en fonction de l'indice résultant des calculs exposés ci-dessus.</a:t>
          </a:r>
        </a:p>
        <a:p>
          <a:pPr algn="l" rtl="0">
            <a:defRPr sz="1000"/>
          </a:pPr>
          <a:endParaRPr lang="fr-FR" sz="1000" b="0" i="0" strike="noStrike">
            <a:solidFill>
              <a:srgbClr val="000000"/>
            </a:solidFill>
            <a:latin typeface="Arial" pitchFamily="34" charset="0"/>
            <a:cs typeface="Arial" pitchFamily="34" charset="0"/>
          </a:endParaRPr>
        </a:p>
        <a:p>
          <a:r>
            <a:rPr lang="fr-FR" sz="1000" b="1">
              <a:effectLst/>
              <a:latin typeface="Arial" pitchFamily="34" charset="0"/>
              <a:ea typeface="+mn-ea"/>
              <a:cs typeface="Arial" pitchFamily="34" charset="0"/>
            </a:rPr>
            <a:t>Les données du recensement de la population de 2006</a:t>
          </a:r>
          <a:endParaRPr lang="fr-FR" sz="1000">
            <a:effectLst/>
            <a:latin typeface="Arial" pitchFamily="34" charset="0"/>
            <a:ea typeface="+mn-ea"/>
            <a:cs typeface="Arial" pitchFamily="34" charset="0"/>
          </a:endParaRPr>
        </a:p>
        <a:p>
          <a:r>
            <a:rPr lang="fr-FR" sz="1000">
              <a:effectLst/>
              <a:latin typeface="Arial" pitchFamily="34" charset="0"/>
              <a:ea typeface="+mn-ea"/>
              <a:cs typeface="Arial" pitchFamily="34" charset="0"/>
            </a:rPr>
            <a:t>Le CNC s’appuie sur le recensement de 2006 pour ses analyses géographiques. Le recensement de 2006 est utilisé quelle que soit l’année d’exploitation à laquelle il est fait référence.</a:t>
          </a:r>
        </a:p>
        <a:p>
          <a:r>
            <a:rPr lang="fr-FR" sz="1000">
              <a:effectLst/>
              <a:latin typeface="Arial" pitchFamily="34" charset="0"/>
              <a:ea typeface="+mn-ea"/>
              <a:cs typeface="Arial" pitchFamily="34" charset="0"/>
            </a:rPr>
            <a:t>Outre des évolutions en ce qui concerne les populations des communes, départements, régions ou unités urbaines, chaque nouveau recensement fait apparaitre de nouvelles communes ou fusionne certaines d’entre elles.</a:t>
          </a:r>
        </a:p>
      </xdr:txBody>
    </xdr:sp>
    <xdr:clientData/>
  </xdr:twoCellAnchor>
  <xdr:twoCellAnchor>
    <xdr:from>
      <xdr:col>0</xdr:col>
      <xdr:colOff>371475</xdr:colOff>
      <xdr:row>29</xdr:row>
      <xdr:rowOff>9525</xdr:rowOff>
    </xdr:from>
    <xdr:to>
      <xdr:col>11</xdr:col>
      <xdr:colOff>752475</xdr:colOff>
      <xdr:row>42</xdr:row>
      <xdr:rowOff>28575</xdr:rowOff>
    </xdr:to>
    <xdr:sp macro="" textlink="">
      <xdr:nvSpPr>
        <xdr:cNvPr id="3" name="Rectangle 2"/>
        <xdr:cNvSpPr>
          <a:spLocks noChangeArrowheads="1"/>
        </xdr:cNvSpPr>
      </xdr:nvSpPr>
      <xdr:spPr bwMode="auto">
        <a:xfrm>
          <a:off x="371475" y="4781550"/>
          <a:ext cx="8382000" cy="2124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1" strike="noStrike">
              <a:solidFill>
                <a:srgbClr val="000000"/>
              </a:solidFill>
              <a:latin typeface="Arial"/>
              <a:cs typeface="Arial"/>
            </a:rPr>
            <a:t>Ecrans autorisés, écrans actifs</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Les écrans autorisés sont ceux qui disposent d'une autorisation administrative. Les écrans actifs au cours d'une année sont ceux qui ont organisé au moins une séance et ont envoyé au CNC au moins un bordereau de recettes au titre de l'année.</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Etablissements</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Les établissements sont les lieux de projection. Ils peuvent regrouper un ou plusieurs écrans. Ils sont plus communément appelés "cinémas".</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Taux moyen d'occupation des fauteuils (TMOF)</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Le taux moyen d'occupation des fauteuils est le rapport entre les entrées au cours de l'année et le produit entre le nombre de fauteuils et le nombre de séances. Le taux moyen d'occupation des fauteuils permet d'évaluer le " remplissage " des salles.</a:t>
          </a:r>
        </a:p>
        <a:p>
          <a:pPr algn="l" rtl="0">
            <a:defRPr sz="1000"/>
          </a:pPr>
          <a:r>
            <a:rPr lang="fr-FR" sz="1000" b="0" i="0" strike="noStrike">
              <a:solidFill>
                <a:srgbClr val="000000"/>
              </a:solidFill>
              <a:latin typeface="Arial"/>
              <a:cs typeface="Arial"/>
            </a:rPr>
            <a:t>TMOF = entrées / (fauteuils x séances)</a:t>
          </a:r>
        </a:p>
        <a:p>
          <a:pPr algn="l" rtl="0">
            <a:defRPr sz="1000"/>
          </a:pPr>
          <a:endParaRPr lang="fr-FR" sz="1000" b="0" i="0" strike="noStrike">
            <a:solidFill>
              <a:srgbClr val="000000"/>
            </a:solidFill>
            <a:latin typeface="Arial"/>
            <a:cs typeface="Arial"/>
          </a:endParaRPr>
        </a:p>
        <a:p>
          <a:pPr algn="l" rtl="0">
            <a:defRPr sz="1000"/>
          </a:pPr>
          <a:r>
            <a:rPr lang="fr-FR" sz="1000" b="1" i="1" strike="noStrike">
              <a:solidFill>
                <a:srgbClr val="000000"/>
              </a:solidFill>
              <a:latin typeface="Arial"/>
              <a:cs typeface="Arial"/>
            </a:rPr>
            <a:t>Recette moyenne par entrée</a:t>
          </a:r>
          <a:endParaRPr lang="fr-FR" sz="1000" b="0" i="0" strike="noStrike">
            <a:solidFill>
              <a:srgbClr val="000000"/>
            </a:solidFill>
            <a:latin typeface="Arial"/>
            <a:cs typeface="Arial"/>
          </a:endParaRPr>
        </a:p>
        <a:p>
          <a:pPr algn="l" rtl="0">
            <a:defRPr sz="1000"/>
          </a:pPr>
          <a:r>
            <a:rPr lang="fr-FR" sz="1000" b="0" i="0" strike="noStrike">
              <a:solidFill>
                <a:srgbClr val="000000"/>
              </a:solidFill>
              <a:latin typeface="Arial"/>
              <a:cs typeface="Arial"/>
            </a:rPr>
            <a:t>RME = recettes / entrées</a:t>
          </a:r>
        </a:p>
      </xdr:txBody>
    </xdr:sp>
    <xdr:clientData/>
  </xdr:twoCellAnchor>
  <xdr:twoCellAnchor>
    <xdr:from>
      <xdr:col>1</xdr:col>
      <xdr:colOff>0</xdr:colOff>
      <xdr:row>45</xdr:row>
      <xdr:rowOff>38100</xdr:rowOff>
    </xdr:from>
    <xdr:to>
      <xdr:col>12</xdr:col>
      <xdr:colOff>0</xdr:colOff>
      <xdr:row>47</xdr:row>
      <xdr:rowOff>57150</xdr:rowOff>
    </xdr:to>
    <xdr:sp macro="" textlink="">
      <xdr:nvSpPr>
        <xdr:cNvPr id="4" name="Rectangle 3"/>
        <xdr:cNvSpPr>
          <a:spLocks noChangeArrowheads="1"/>
        </xdr:cNvSpPr>
      </xdr:nvSpPr>
      <xdr:spPr bwMode="auto">
        <a:xfrm>
          <a:off x="381000" y="7439025"/>
          <a:ext cx="83820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Liste des salles autorisées par le CNC.</a:t>
          </a:r>
        </a:p>
        <a:p>
          <a:pPr algn="l" rtl="0">
            <a:defRPr sz="1000"/>
          </a:pPr>
          <a:r>
            <a:rPr lang="fr-FR" sz="1000" b="0" i="0" strike="noStrike">
              <a:solidFill>
                <a:srgbClr val="000000"/>
              </a:solidFill>
              <a:latin typeface="Arial"/>
              <a:cs typeface="Arial"/>
            </a:rPr>
            <a:t>Bordereaux de recettes des salles.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Feuil1"/>
  <dimension ref="A5:B67"/>
  <sheetViews>
    <sheetView showGridLines="0" tabSelected="1" workbookViewId="0">
      <selection activeCell="A3" sqref="A3"/>
    </sheetView>
  </sheetViews>
  <sheetFormatPr baseColWidth="10" defaultRowHeight="12.75"/>
  <cols>
    <col min="1" max="1" width="11.42578125" style="39"/>
    <col min="2" max="2" width="59" style="39" bestFit="1" customWidth="1"/>
    <col min="3" max="16384" width="11.42578125" style="39"/>
  </cols>
  <sheetData>
    <row r="5" spans="1:2" s="38" customFormat="1" ht="26.25">
      <c r="A5" s="38" t="s">
        <v>224</v>
      </c>
    </row>
    <row r="10" spans="1:2" s="40" customFormat="1" ht="21" customHeight="1">
      <c r="B10" s="41" t="s">
        <v>213</v>
      </c>
    </row>
    <row r="11" spans="1:2" s="40" customFormat="1" ht="21" customHeight="1">
      <c r="B11" s="41" t="s">
        <v>327</v>
      </c>
    </row>
    <row r="12" spans="1:2" s="40" customFormat="1" ht="21" customHeight="1">
      <c r="B12" s="41"/>
    </row>
    <row r="13" spans="1:2" s="40" customFormat="1" ht="21" customHeight="1">
      <c r="A13" s="48" t="s">
        <v>230</v>
      </c>
      <c r="B13" s="41"/>
    </row>
    <row r="14" spans="1:2" s="40" customFormat="1" ht="21" customHeight="1">
      <c r="B14" s="42" t="s">
        <v>214</v>
      </c>
    </row>
    <row r="15" spans="1:2" s="40" customFormat="1" ht="21" customHeight="1">
      <c r="B15" s="42" t="s">
        <v>215</v>
      </c>
    </row>
    <row r="16" spans="1:2" s="40" customFormat="1" ht="21" customHeight="1">
      <c r="B16" s="42" t="s">
        <v>216</v>
      </c>
    </row>
    <row r="17" spans="1:2" s="40" customFormat="1" ht="21" customHeight="1">
      <c r="B17" s="42" t="s">
        <v>217</v>
      </c>
    </row>
    <row r="18" spans="1:2" s="40" customFormat="1" ht="21" customHeight="1">
      <c r="B18" s="42" t="s">
        <v>218</v>
      </c>
    </row>
    <row r="19" spans="1:2" s="40" customFormat="1" ht="21" customHeight="1">
      <c r="B19" s="42" t="s">
        <v>219</v>
      </c>
    </row>
    <row r="20" spans="1:2" s="40" customFormat="1" ht="21" customHeight="1">
      <c r="B20" s="42" t="s">
        <v>220</v>
      </c>
    </row>
    <row r="21" spans="1:2" s="40" customFormat="1" ht="21" customHeight="1">
      <c r="B21" s="42" t="s">
        <v>221</v>
      </c>
    </row>
    <row r="22" spans="1:2" s="40" customFormat="1" ht="21" customHeight="1">
      <c r="B22" s="42" t="s">
        <v>222</v>
      </c>
    </row>
    <row r="23" spans="1:2" s="40" customFormat="1" ht="21" customHeight="1">
      <c r="B23" s="42" t="s">
        <v>223</v>
      </c>
    </row>
    <row r="24" spans="1:2" s="40" customFormat="1" ht="21" customHeight="1">
      <c r="B24" s="42"/>
    </row>
    <row r="25" spans="1:2" s="40" customFormat="1" ht="21" customHeight="1">
      <c r="A25" s="48" t="s">
        <v>231</v>
      </c>
      <c r="B25" s="41"/>
    </row>
    <row r="26" spans="1:2" s="40" customFormat="1" ht="21" customHeight="1">
      <c r="B26" s="49" t="s">
        <v>214</v>
      </c>
    </row>
    <row r="27" spans="1:2" s="40" customFormat="1" ht="21" customHeight="1">
      <c r="B27" s="49" t="s">
        <v>215</v>
      </c>
    </row>
    <row r="28" spans="1:2" s="40" customFormat="1" ht="21" customHeight="1">
      <c r="B28" s="49" t="s">
        <v>216</v>
      </c>
    </row>
    <row r="29" spans="1:2" s="40" customFormat="1" ht="21" customHeight="1">
      <c r="B29" s="49" t="s">
        <v>218</v>
      </c>
    </row>
    <row r="30" spans="1:2" s="40" customFormat="1" ht="21" customHeight="1">
      <c r="B30" s="49" t="s">
        <v>219</v>
      </c>
    </row>
    <row r="31" spans="1:2" s="40" customFormat="1" ht="21" customHeight="1">
      <c r="B31" s="49" t="s">
        <v>220</v>
      </c>
    </row>
    <row r="32" spans="1:2" s="40" customFormat="1" ht="21" customHeight="1">
      <c r="B32" s="49" t="s">
        <v>221</v>
      </c>
    </row>
    <row r="33" spans="1:2" s="40" customFormat="1" ht="21" customHeight="1">
      <c r="B33" s="49" t="s">
        <v>222</v>
      </c>
    </row>
    <row r="34" spans="1:2" s="40" customFormat="1" ht="21" customHeight="1">
      <c r="B34" s="49" t="s">
        <v>223</v>
      </c>
    </row>
    <row r="35" spans="1:2" s="40" customFormat="1" ht="21" customHeight="1">
      <c r="B35" s="42"/>
    </row>
    <row r="36" spans="1:2" s="40" customFormat="1" ht="21" customHeight="1">
      <c r="A36" s="48" t="s">
        <v>267</v>
      </c>
      <c r="B36" s="41"/>
    </row>
    <row r="37" spans="1:2" s="40" customFormat="1" ht="21" customHeight="1">
      <c r="B37" s="49" t="s">
        <v>214</v>
      </c>
    </row>
    <row r="38" spans="1:2" s="40" customFormat="1" ht="21" customHeight="1">
      <c r="B38" s="49" t="s">
        <v>215</v>
      </c>
    </row>
    <row r="39" spans="1:2" s="40" customFormat="1" ht="21" customHeight="1">
      <c r="B39" s="49" t="s">
        <v>216</v>
      </c>
    </row>
    <row r="40" spans="1:2" s="40" customFormat="1" ht="21" customHeight="1">
      <c r="B40" s="49" t="s">
        <v>218</v>
      </c>
    </row>
    <row r="41" spans="1:2" s="40" customFormat="1" ht="21" customHeight="1">
      <c r="B41" s="49" t="s">
        <v>219</v>
      </c>
    </row>
    <row r="42" spans="1:2" s="40" customFormat="1" ht="21" customHeight="1">
      <c r="B42" s="49" t="s">
        <v>220</v>
      </c>
    </row>
    <row r="43" spans="1:2" s="40" customFormat="1" ht="21" customHeight="1">
      <c r="B43" s="49" t="s">
        <v>221</v>
      </c>
    </row>
    <row r="44" spans="1:2" s="40" customFormat="1" ht="21" customHeight="1">
      <c r="B44" s="49" t="s">
        <v>222</v>
      </c>
    </row>
    <row r="45" spans="1:2" s="40" customFormat="1" ht="21" customHeight="1">
      <c r="B45" s="49" t="s">
        <v>223</v>
      </c>
    </row>
    <row r="46" spans="1:2" s="40" customFormat="1" ht="21" customHeight="1">
      <c r="B46" s="42"/>
    </row>
    <row r="47" spans="1:2" s="40" customFormat="1" ht="21" customHeight="1">
      <c r="A47" s="48" t="s">
        <v>269</v>
      </c>
      <c r="B47" s="41"/>
    </row>
    <row r="48" spans="1:2" s="40" customFormat="1" ht="21" customHeight="1">
      <c r="B48" s="49" t="s">
        <v>214</v>
      </c>
    </row>
    <row r="49" spans="1:2" s="40" customFormat="1" ht="21" customHeight="1">
      <c r="B49" s="49" t="s">
        <v>215</v>
      </c>
    </row>
    <row r="50" spans="1:2" s="40" customFormat="1" ht="21" customHeight="1">
      <c r="B50" s="49" t="s">
        <v>216</v>
      </c>
    </row>
    <row r="51" spans="1:2" s="40" customFormat="1" ht="21" customHeight="1">
      <c r="B51" s="49" t="s">
        <v>218</v>
      </c>
    </row>
    <row r="52" spans="1:2" s="40" customFormat="1" ht="21" customHeight="1">
      <c r="B52" s="49" t="s">
        <v>219</v>
      </c>
    </row>
    <row r="53" spans="1:2" s="40" customFormat="1" ht="21" customHeight="1">
      <c r="B53" s="49" t="s">
        <v>220</v>
      </c>
    </row>
    <row r="54" spans="1:2" s="40" customFormat="1" ht="21" customHeight="1">
      <c r="B54" s="49" t="s">
        <v>221</v>
      </c>
    </row>
    <row r="55" spans="1:2" s="40" customFormat="1" ht="21" customHeight="1">
      <c r="B55" s="49" t="s">
        <v>222</v>
      </c>
    </row>
    <row r="56" spans="1:2" s="40" customFormat="1" ht="21" customHeight="1">
      <c r="B56" s="49" t="s">
        <v>223</v>
      </c>
    </row>
    <row r="57" spans="1:2" s="40" customFormat="1" ht="21" customHeight="1">
      <c r="B57" s="42"/>
    </row>
    <row r="58" spans="1:2" s="40" customFormat="1" ht="21" customHeight="1">
      <c r="A58" s="48" t="s">
        <v>268</v>
      </c>
      <c r="B58" s="41"/>
    </row>
    <row r="59" spans="1:2" s="40" customFormat="1" ht="21" customHeight="1">
      <c r="B59" s="49" t="s">
        <v>214</v>
      </c>
    </row>
    <row r="60" spans="1:2" s="40" customFormat="1" ht="21" customHeight="1">
      <c r="B60" s="49" t="s">
        <v>215</v>
      </c>
    </row>
    <row r="61" spans="1:2" s="40" customFormat="1" ht="21" customHeight="1">
      <c r="B61" s="49" t="s">
        <v>216</v>
      </c>
    </row>
    <row r="62" spans="1:2" s="40" customFormat="1" ht="21" customHeight="1">
      <c r="B62" s="49" t="s">
        <v>218</v>
      </c>
    </row>
    <row r="63" spans="1:2" s="40" customFormat="1" ht="21" customHeight="1">
      <c r="B63" s="49" t="s">
        <v>219</v>
      </c>
    </row>
    <row r="64" spans="1:2" s="40" customFormat="1" ht="21" customHeight="1">
      <c r="B64" s="49" t="s">
        <v>220</v>
      </c>
    </row>
    <row r="65" spans="2:2" s="40" customFormat="1" ht="21" customHeight="1">
      <c r="B65" s="49" t="s">
        <v>221</v>
      </c>
    </row>
    <row r="66" spans="2:2" s="40" customFormat="1" ht="21" customHeight="1">
      <c r="B66" s="49" t="s">
        <v>222</v>
      </c>
    </row>
    <row r="67" spans="2:2" s="40" customFormat="1" ht="21" customHeight="1">
      <c r="B67" s="49" t="s">
        <v>223</v>
      </c>
    </row>
  </sheetData>
  <hyperlinks>
    <hyperlink ref="B10" location="Définitions!A1" display="Définitions et sources"/>
    <hyperlink ref="B14" location="établissements!A1" display="Etablissements"/>
    <hyperlink ref="B15" location="écrans!A1" display="Ecrans"/>
    <hyperlink ref="B16" location="fauteuils!A1" display="Fauteuils"/>
    <hyperlink ref="B17" location="multiplexes!A1" display="Multiplexes"/>
    <hyperlink ref="B18" location="séances!A1" display="Séances"/>
    <hyperlink ref="B19" location="entrées!A1" display="Entrées"/>
    <hyperlink ref="B20" location="recettes!A1" display="Recettes"/>
    <hyperlink ref="B21" location="RME!A1" display="Recette moyenne par entrée"/>
    <hyperlink ref="B22" location="'indice de fréquentation'!A1" display="Indice de fréquentation"/>
    <hyperlink ref="B23" location="'taux d''occupation des fauteuils'!A1" display="Taux moyen d'occupation des fauteuils"/>
    <hyperlink ref="B26" location="étabAE!A1" display="Etablissements"/>
    <hyperlink ref="B27" location="écransAE!A1" display="Ecrans"/>
    <hyperlink ref="B28" location="fauteuilsAE!A1" display="Fauteuils"/>
    <hyperlink ref="B29" location="'séances AE'!A1" display="Séances"/>
    <hyperlink ref="B30" location="entréesAE!A1" display="Entrées"/>
    <hyperlink ref="B31" location="recettesAE!A1" display="Recettes"/>
    <hyperlink ref="B32" location="RMEAE!A1" display="Recette moyenne par entrée"/>
    <hyperlink ref="B33" location="'indice de fréquentationAE'!A1" display="Indice de fréquentation"/>
    <hyperlink ref="B34" location="tmofAE!A1" display="Taux moyen d'occupation des fauteuils"/>
    <hyperlink ref="B37" location="étabP!A1" display="Etablissements"/>
    <hyperlink ref="B38" location="écransP!A1" display="Ecrans"/>
    <hyperlink ref="B39" location="fauteuilsP!A1" display="Fauteuils"/>
    <hyperlink ref="B40" location="séancesP!A1" display="Séances"/>
    <hyperlink ref="B41" location="entréesP!A1" display="Entrées"/>
    <hyperlink ref="B42" location="recettesP!A1" display="Recettes"/>
    <hyperlink ref="B43" location="RMEP!A1" display="Recette moyenne par entrée"/>
    <hyperlink ref="B44" location="'indice de fréquentationP'!A1" display="Indice de fréquentation"/>
    <hyperlink ref="B45" location="tmofP!A1" display="Taux moyen d'occupation des fauteuils"/>
    <hyperlink ref="B48" location="étabM!A1" display="Etablissements"/>
    <hyperlink ref="B49" location="écransM!A1" display="Ecrans"/>
    <hyperlink ref="B50" location="fauteuilsM!A1" display="Fauteuils"/>
    <hyperlink ref="B51" location="séancesM!A1" display="Séances"/>
    <hyperlink ref="B52" location="entréesM!A1" display="Entrées"/>
    <hyperlink ref="B53" location="recettesM!A1" display="Recettes"/>
    <hyperlink ref="B54" location="RMEM!A1" display="Recette moyenne par entrée"/>
    <hyperlink ref="B55" location="'indice de fréquentationM'!A1" display="Indice de fréquentation"/>
    <hyperlink ref="B56" location="tmofM!A1" display="Taux moyen d'occupation des fauteuils"/>
    <hyperlink ref="B59" location="étabG!A1" display="Etablissements"/>
    <hyperlink ref="B60" location="écransG!A1" display="Ecrans"/>
    <hyperlink ref="B61" location="fauteuilsG!A1" display="Fauteuils"/>
    <hyperlink ref="B62" location="séancesG!A1" display="Séances"/>
    <hyperlink ref="B63" location="entréesG!A1" display="Entrées"/>
    <hyperlink ref="B64" location="recettesG!A1" display="Recettes"/>
    <hyperlink ref="B65" location="RMEG!A1" display="Recette moyenne par entrée"/>
    <hyperlink ref="B66" location="'indice de fréquentationG'!A1" display="Indice de fréquentation"/>
    <hyperlink ref="B67" location="tmofG!A1" display="Taux moyen d'occupation des fauteuils"/>
    <hyperlink ref="B11" location="Fiche!E5" display="Fiche récapitulativ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Feuil10"/>
  <dimension ref="A1:AY104"/>
  <sheetViews>
    <sheetView workbookViewId="0"/>
  </sheetViews>
  <sheetFormatPr baseColWidth="10" defaultColWidth="4.7109375" defaultRowHeight="12"/>
  <cols>
    <col min="1" max="1" width="4.28515625" style="1" bestFit="1" customWidth="1"/>
    <col min="2" max="2" width="26.140625" style="1" bestFit="1" customWidth="1"/>
    <col min="3" max="13" width="6.42578125" style="4" bestFit="1" customWidth="1"/>
    <col min="14" max="37" width="6.42578125" style="1" bestFit="1" customWidth="1"/>
    <col min="38" max="39" width="7.85546875" style="1" bestFit="1" customWidth="1"/>
    <col min="40" max="40" width="6.42578125" style="1" bestFit="1" customWidth="1"/>
    <col min="41" max="51" width="7.85546875" style="1" bestFit="1" customWidth="1"/>
    <col min="52"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210</v>
      </c>
    </row>
    <row r="6" spans="1:51" ht="3" customHeight="1"/>
    <row r="7" spans="1:51" s="2" customFormat="1">
      <c r="A7" s="13"/>
      <c r="B7" s="13"/>
      <c r="C7" s="14" t="s">
        <v>272</v>
      </c>
      <c r="D7" s="14" t="s">
        <v>273</v>
      </c>
      <c r="E7" s="14" t="s">
        <v>274</v>
      </c>
      <c r="F7" s="14" t="s">
        <v>275</v>
      </c>
      <c r="G7" s="14" t="s">
        <v>276</v>
      </c>
      <c r="H7" s="14" t="s">
        <v>277</v>
      </c>
      <c r="I7" s="14" t="s">
        <v>278</v>
      </c>
      <c r="J7" s="14" t="s">
        <v>279</v>
      </c>
      <c r="K7" s="14" t="s">
        <v>280</v>
      </c>
      <c r="L7" s="14" t="s">
        <v>281</v>
      </c>
      <c r="M7" s="14" t="s">
        <v>282</v>
      </c>
      <c r="N7" s="14" t="s">
        <v>283</v>
      </c>
      <c r="O7" s="14" t="s">
        <v>284</v>
      </c>
      <c r="P7" s="14" t="s">
        <v>285</v>
      </c>
      <c r="Q7" s="14" t="s">
        <v>286</v>
      </c>
      <c r="R7" s="14" t="s">
        <v>287</v>
      </c>
      <c r="S7" s="14" t="s">
        <v>288</v>
      </c>
      <c r="T7" s="14" t="s">
        <v>289</v>
      </c>
      <c r="U7" s="14" t="s">
        <v>290</v>
      </c>
      <c r="V7" s="14" t="s">
        <v>291</v>
      </c>
      <c r="W7" s="14" t="s">
        <v>292</v>
      </c>
      <c r="X7" s="14" t="s">
        <v>293</v>
      </c>
      <c r="Y7" s="14" t="s">
        <v>294</v>
      </c>
      <c r="Z7" s="14" t="s">
        <v>295</v>
      </c>
      <c r="AA7" s="14" t="s">
        <v>296</v>
      </c>
      <c r="AB7" s="14" t="s">
        <v>297</v>
      </c>
      <c r="AC7" s="14" t="s">
        <v>298</v>
      </c>
      <c r="AD7" s="14" t="s">
        <v>299</v>
      </c>
      <c r="AE7" s="14" t="s">
        <v>300</v>
      </c>
      <c r="AF7" s="14" t="s">
        <v>301</v>
      </c>
      <c r="AG7" s="14" t="s">
        <v>302</v>
      </c>
      <c r="AH7" s="14" t="s">
        <v>303</v>
      </c>
      <c r="AI7" s="14" t="s">
        <v>304</v>
      </c>
      <c r="AJ7" s="14" t="s">
        <v>305</v>
      </c>
      <c r="AK7" s="14" t="s">
        <v>306</v>
      </c>
      <c r="AL7" s="14" t="s">
        <v>307</v>
      </c>
      <c r="AM7" s="14" t="s">
        <v>308</v>
      </c>
      <c r="AN7" s="14" t="s">
        <v>0</v>
      </c>
      <c r="AO7" s="14" t="s">
        <v>1</v>
      </c>
      <c r="AP7" s="14" t="s">
        <v>2</v>
      </c>
      <c r="AQ7" s="14" t="s">
        <v>3</v>
      </c>
      <c r="AR7" s="14" t="s">
        <v>4</v>
      </c>
      <c r="AS7" s="14" t="s">
        <v>5</v>
      </c>
      <c r="AT7" s="14" t="s">
        <v>6</v>
      </c>
      <c r="AU7" s="14" t="s">
        <v>7</v>
      </c>
      <c r="AV7" s="14" t="s">
        <v>8</v>
      </c>
      <c r="AW7" s="14" t="s">
        <v>229</v>
      </c>
      <c r="AX7" s="14" t="s">
        <v>270</v>
      </c>
      <c r="AY7" s="14" t="s">
        <v>309</v>
      </c>
    </row>
    <row r="8" spans="1:51">
      <c r="A8" s="15" t="s">
        <v>9</v>
      </c>
      <c r="B8" s="15" t="s">
        <v>10</v>
      </c>
      <c r="C8" s="52">
        <v>313857.76811589784</v>
      </c>
      <c r="D8" s="52">
        <v>314581.7484987583</v>
      </c>
      <c r="E8" s="52">
        <v>331288.02650173719</v>
      </c>
      <c r="F8" s="52">
        <v>326184.33830266312</v>
      </c>
      <c r="G8" s="52">
        <v>354021.52885021426</v>
      </c>
      <c r="H8" s="52">
        <v>366313.49311006669</v>
      </c>
      <c r="I8" s="52">
        <v>421091.01663676125</v>
      </c>
      <c r="J8" s="52">
        <v>465940.75526292122</v>
      </c>
      <c r="K8" s="52">
        <v>474732.9474340544</v>
      </c>
      <c r="L8" s="52">
        <v>537880.83670118626</v>
      </c>
      <c r="M8" s="52">
        <v>627264.43958979018</v>
      </c>
      <c r="N8" s="52">
        <v>651768.02747741085</v>
      </c>
      <c r="O8" s="52">
        <v>748587.48363078677</v>
      </c>
      <c r="P8" s="52">
        <v>864818.12069998495</v>
      </c>
      <c r="Q8" s="52">
        <v>919679.94853321183</v>
      </c>
      <c r="R8" s="52">
        <v>1411741.6233076253</v>
      </c>
      <c r="S8" s="52">
        <v>2442498.0600862559</v>
      </c>
      <c r="T8" s="52">
        <v>2691398.9788964824</v>
      </c>
      <c r="U8" s="52">
        <v>2789884.8552572806</v>
      </c>
      <c r="V8" s="52">
        <v>2811231.3764469316</v>
      </c>
      <c r="W8" s="52">
        <v>3084313.6853378206</v>
      </c>
      <c r="X8" s="52">
        <v>2497029.7984710569</v>
      </c>
      <c r="Y8" s="52">
        <v>2438592.8926366675</v>
      </c>
      <c r="Z8" s="52">
        <v>2610732.8893998228</v>
      </c>
      <c r="AA8" s="52">
        <v>2689734.298899177</v>
      </c>
      <c r="AB8" s="52">
        <v>2821877.9429672528</v>
      </c>
      <c r="AC8" s="27">
        <v>2785150.77</v>
      </c>
      <c r="AD8" s="27">
        <v>3135869.55</v>
      </c>
      <c r="AE8" s="27">
        <v>2731117.89</v>
      </c>
      <c r="AF8" s="27">
        <v>3056042.43</v>
      </c>
      <c r="AG8" s="27">
        <v>3178359.82</v>
      </c>
      <c r="AH8" s="27">
        <v>3434152.91</v>
      </c>
      <c r="AI8" s="27">
        <v>4115821.31</v>
      </c>
      <c r="AJ8" s="27">
        <v>3382835.25</v>
      </c>
      <c r="AK8" s="27">
        <v>3532648.99</v>
      </c>
      <c r="AL8" s="27">
        <v>4129755.97</v>
      </c>
      <c r="AM8" s="27">
        <v>4073830.82</v>
      </c>
      <c r="AN8" s="27">
        <v>3541688.46</v>
      </c>
      <c r="AO8" s="27">
        <v>4230003.84</v>
      </c>
      <c r="AP8" s="27">
        <v>3815859.89</v>
      </c>
      <c r="AQ8" s="27">
        <v>4288400.32</v>
      </c>
      <c r="AR8" s="27">
        <v>4055550.41</v>
      </c>
      <c r="AS8" s="27">
        <v>4489091.0999999996</v>
      </c>
      <c r="AT8" s="27">
        <v>5719827.6600000001</v>
      </c>
      <c r="AU8" s="27">
        <v>6255710.2000000002</v>
      </c>
      <c r="AV8" s="27">
        <v>6742525.1799999997</v>
      </c>
      <c r="AW8" s="27">
        <v>6381309.1200000001</v>
      </c>
      <c r="AX8" s="27">
        <v>6095701.0999999996</v>
      </c>
      <c r="AY8" s="27">
        <v>6568048.3700000001</v>
      </c>
    </row>
    <row r="9" spans="1:51">
      <c r="A9" s="15" t="s">
        <v>11</v>
      </c>
      <c r="B9" s="15" t="s">
        <v>12</v>
      </c>
      <c r="C9" s="52">
        <v>554072.751720006</v>
      </c>
      <c r="D9" s="52">
        <v>552642.62748930184</v>
      </c>
      <c r="E9" s="52">
        <v>571132.1016469067</v>
      </c>
      <c r="F9" s="52">
        <v>541620.41109401989</v>
      </c>
      <c r="G9" s="52">
        <v>613923.16874429269</v>
      </c>
      <c r="H9" s="52">
        <v>637884.80037563434</v>
      </c>
      <c r="I9" s="52">
        <v>767466.00768038153</v>
      </c>
      <c r="J9" s="52">
        <v>889944.76772105484</v>
      </c>
      <c r="K9" s="52">
        <v>1056382.2018821356</v>
      </c>
      <c r="L9" s="52">
        <v>1340087.6886747149</v>
      </c>
      <c r="M9" s="52">
        <v>1351156.5544692716</v>
      </c>
      <c r="N9" s="52">
        <v>1258098.6253672116</v>
      </c>
      <c r="O9" s="52">
        <v>1727589.7657925747</v>
      </c>
      <c r="P9" s="52">
        <v>1880199.0069471018</v>
      </c>
      <c r="Q9" s="52">
        <v>2259854.8380457866</v>
      </c>
      <c r="R9" s="52">
        <v>2962102.3939069179</v>
      </c>
      <c r="S9" s="52">
        <v>3494481.0406779712</v>
      </c>
      <c r="T9" s="52">
        <v>3738249.0010778145</v>
      </c>
      <c r="U9" s="52">
        <v>3741066.7162634139</v>
      </c>
      <c r="V9" s="52">
        <v>3518814.8003603895</v>
      </c>
      <c r="W9" s="52">
        <v>3683435.7268281551</v>
      </c>
      <c r="X9" s="52">
        <v>2822621.1574003072</v>
      </c>
      <c r="Y9" s="52">
        <v>2491666.1075361487</v>
      </c>
      <c r="Z9" s="52">
        <v>2447746.1420861641</v>
      </c>
      <c r="AA9" s="52">
        <v>2781929.1950468924</v>
      </c>
      <c r="AB9" s="52">
        <v>2795538.3495814488</v>
      </c>
      <c r="AC9" s="27">
        <v>2584499.96</v>
      </c>
      <c r="AD9" s="27">
        <v>3357086.99</v>
      </c>
      <c r="AE9" s="27">
        <v>2836689.83</v>
      </c>
      <c r="AF9" s="27">
        <v>3048701.81</v>
      </c>
      <c r="AG9" s="27">
        <v>3260339.28</v>
      </c>
      <c r="AH9" s="27">
        <v>3595462.07</v>
      </c>
      <c r="AI9" s="27">
        <v>4566530.99</v>
      </c>
      <c r="AJ9" s="27">
        <v>3492264.48</v>
      </c>
      <c r="AK9" s="27">
        <v>3663066.91</v>
      </c>
      <c r="AL9" s="27">
        <v>4126963.88</v>
      </c>
      <c r="AM9" s="27">
        <v>3944707.57</v>
      </c>
      <c r="AN9" s="27">
        <v>3640061.45</v>
      </c>
      <c r="AO9" s="27">
        <v>4062417.68</v>
      </c>
      <c r="AP9" s="27">
        <v>3380273.69</v>
      </c>
      <c r="AQ9" s="27">
        <v>3909332.72</v>
      </c>
      <c r="AR9" s="27">
        <v>3964994.97</v>
      </c>
      <c r="AS9" s="27">
        <v>4800364.7699999996</v>
      </c>
      <c r="AT9" s="27">
        <v>4981095.5599999996</v>
      </c>
      <c r="AU9" s="27">
        <v>5223286.4000000004</v>
      </c>
      <c r="AV9" s="27">
        <v>6165057.0999999996</v>
      </c>
      <c r="AW9" s="27">
        <v>5706518.6799999997</v>
      </c>
      <c r="AX9" s="27">
        <v>5177367.87</v>
      </c>
      <c r="AY9" s="27">
        <v>5933238.8300000001</v>
      </c>
    </row>
    <row r="10" spans="1:51">
      <c r="A10" s="15" t="s">
        <v>13</v>
      </c>
      <c r="B10" s="15" t="s">
        <v>14</v>
      </c>
      <c r="C10" s="52">
        <v>736154.35158097255</v>
      </c>
      <c r="D10" s="52">
        <v>746601.98763028672</v>
      </c>
      <c r="E10" s="52">
        <v>744482.94629068673</v>
      </c>
      <c r="F10" s="52">
        <v>732004.07953570131</v>
      </c>
      <c r="G10" s="52">
        <v>783217.34503938525</v>
      </c>
      <c r="H10" s="52">
        <v>793614.52046399389</v>
      </c>
      <c r="I10" s="52">
        <v>906277.54563180206</v>
      </c>
      <c r="J10" s="52">
        <v>935636.93961646874</v>
      </c>
      <c r="K10" s="52">
        <v>1015784.876142796</v>
      </c>
      <c r="L10" s="52">
        <v>1168096.9941627271</v>
      </c>
      <c r="M10" s="52">
        <v>1307504.6077715461</v>
      </c>
      <c r="N10" s="52">
        <v>1294707.2750195516</v>
      </c>
      <c r="O10" s="52">
        <v>1432102.7140498539</v>
      </c>
      <c r="P10" s="52">
        <v>1631028.4058253819</v>
      </c>
      <c r="Q10" s="52">
        <v>1855464.3063493492</v>
      </c>
      <c r="R10" s="52">
        <v>2298741.6858117227</v>
      </c>
      <c r="S10" s="52">
        <v>2863467.574856279</v>
      </c>
      <c r="T10" s="52">
        <v>2851033.5281123612</v>
      </c>
      <c r="U10" s="52">
        <v>2890014.894268984</v>
      </c>
      <c r="V10" s="52">
        <v>2701259.2288823812</v>
      </c>
      <c r="W10" s="52">
        <v>2825566.4341450939</v>
      </c>
      <c r="X10" s="52">
        <v>2110264.1782554598</v>
      </c>
      <c r="Y10" s="52">
        <v>1883353.4285413106</v>
      </c>
      <c r="Z10" s="52">
        <v>1839168.5019675975</v>
      </c>
      <c r="AA10" s="52">
        <v>1954313.2693689629</v>
      </c>
      <c r="AB10" s="52">
        <v>1845867.9337849931</v>
      </c>
      <c r="AC10" s="27">
        <v>1875353.38</v>
      </c>
      <c r="AD10" s="27">
        <v>2266190.5</v>
      </c>
      <c r="AE10" s="27">
        <v>1945688.16</v>
      </c>
      <c r="AF10" s="27">
        <v>2372863.16</v>
      </c>
      <c r="AG10" s="27">
        <v>2296630.2400000002</v>
      </c>
      <c r="AH10" s="27">
        <v>2457844.29</v>
      </c>
      <c r="AI10" s="27">
        <v>2996435.96</v>
      </c>
      <c r="AJ10" s="27">
        <v>2291520.44</v>
      </c>
      <c r="AK10" s="27">
        <v>2311722.86</v>
      </c>
      <c r="AL10" s="27">
        <v>2921554.12</v>
      </c>
      <c r="AM10" s="27">
        <v>2791143.72</v>
      </c>
      <c r="AN10" s="27">
        <v>2528410.58</v>
      </c>
      <c r="AO10" s="27">
        <v>3112917.89</v>
      </c>
      <c r="AP10" s="27">
        <v>2920094.11</v>
      </c>
      <c r="AQ10" s="27">
        <v>3586006.1</v>
      </c>
      <c r="AR10" s="27">
        <v>3374055.6</v>
      </c>
      <c r="AS10" s="27">
        <v>3426921.58</v>
      </c>
      <c r="AT10" s="27">
        <v>3537908.69</v>
      </c>
      <c r="AU10" s="27">
        <v>3790726.49</v>
      </c>
      <c r="AV10" s="27">
        <v>4180046.03</v>
      </c>
      <c r="AW10" s="27">
        <v>4493564.7699999996</v>
      </c>
      <c r="AX10" s="27">
        <v>4239555.41</v>
      </c>
      <c r="AY10" s="27">
        <v>4653256.18</v>
      </c>
    </row>
    <row r="11" spans="1:51">
      <c r="A11" s="15" t="s">
        <v>15</v>
      </c>
      <c r="B11" s="15" t="s">
        <v>16</v>
      </c>
      <c r="C11" s="52">
        <v>138169.88003786834</v>
      </c>
      <c r="D11" s="52">
        <v>131020.32602746827</v>
      </c>
      <c r="E11" s="52">
        <v>127274.04387787615</v>
      </c>
      <c r="F11" s="52">
        <v>130504.74345117135</v>
      </c>
      <c r="G11" s="52">
        <v>132924.10935472904</v>
      </c>
      <c r="H11" s="52">
        <v>131942.03278568565</v>
      </c>
      <c r="I11" s="52">
        <v>153245.86825051034</v>
      </c>
      <c r="J11" s="52">
        <v>205408.28133551439</v>
      </c>
      <c r="K11" s="52">
        <v>216590.26430086119</v>
      </c>
      <c r="L11" s="52">
        <v>298324.73774957808</v>
      </c>
      <c r="M11" s="52">
        <v>364983.52788368752</v>
      </c>
      <c r="N11" s="52">
        <v>362960.68187396432</v>
      </c>
      <c r="O11" s="52">
        <v>462271.61231605121</v>
      </c>
      <c r="P11" s="52">
        <v>581069.33838651015</v>
      </c>
      <c r="Q11" s="52">
        <v>769026.9331678754</v>
      </c>
      <c r="R11" s="52">
        <v>957437.60642847023</v>
      </c>
      <c r="S11" s="52">
        <v>1280095.0367173457</v>
      </c>
      <c r="T11" s="52">
        <v>1376045.8383705029</v>
      </c>
      <c r="U11" s="52">
        <v>1321863.7807051376</v>
      </c>
      <c r="V11" s="52">
        <v>1265373.4924697808</v>
      </c>
      <c r="W11" s="52">
        <v>1668584.3136958475</v>
      </c>
      <c r="X11" s="52">
        <v>1247882.0250011561</v>
      </c>
      <c r="Y11" s="52">
        <v>1196160.8117244879</v>
      </c>
      <c r="Z11" s="52">
        <v>1245244.5981727501</v>
      </c>
      <c r="AA11" s="52">
        <v>1325477.2124186812</v>
      </c>
      <c r="AB11" s="52">
        <v>1268735.499147713</v>
      </c>
      <c r="AC11" s="27">
        <v>1242407.24</v>
      </c>
      <c r="AD11" s="27">
        <v>1419124.15</v>
      </c>
      <c r="AE11" s="27">
        <v>1131344.75</v>
      </c>
      <c r="AF11" s="27">
        <v>1536872.03</v>
      </c>
      <c r="AG11" s="27">
        <v>1504035.09</v>
      </c>
      <c r="AH11" s="27">
        <v>1687814.38</v>
      </c>
      <c r="AI11" s="27">
        <v>2052276.72</v>
      </c>
      <c r="AJ11" s="27">
        <v>1825282.82</v>
      </c>
      <c r="AK11" s="27">
        <v>1855956.5</v>
      </c>
      <c r="AL11" s="27">
        <v>2245516.56</v>
      </c>
      <c r="AM11" s="27">
        <v>2268008.5099999998</v>
      </c>
      <c r="AN11" s="27">
        <v>2123767.9900000002</v>
      </c>
      <c r="AO11" s="27">
        <v>2517814.58</v>
      </c>
      <c r="AP11" s="27">
        <v>2112257.81</v>
      </c>
      <c r="AQ11" s="27">
        <v>2330246.02</v>
      </c>
      <c r="AR11" s="27">
        <v>2339746.6800000002</v>
      </c>
      <c r="AS11" s="27">
        <v>2508320.04</v>
      </c>
      <c r="AT11" s="27">
        <v>2584710.14</v>
      </c>
      <c r="AU11" s="27">
        <v>2740407.27</v>
      </c>
      <c r="AV11" s="27">
        <v>2890173.33</v>
      </c>
      <c r="AW11" s="27">
        <v>2594552.19</v>
      </c>
      <c r="AX11" s="27">
        <v>2485378.52</v>
      </c>
      <c r="AY11" s="27">
        <v>2691985.73</v>
      </c>
    </row>
    <row r="12" spans="1:51">
      <c r="A12" s="15" t="s">
        <v>17</v>
      </c>
      <c r="B12" s="15" t="s">
        <v>18</v>
      </c>
      <c r="C12" s="52">
        <v>155157.88382470192</v>
      </c>
      <c r="D12" s="52">
        <v>169558.9802380339</v>
      </c>
      <c r="E12" s="52">
        <v>171713.08485159851</v>
      </c>
      <c r="F12" s="52">
        <v>172017.67798803886</v>
      </c>
      <c r="G12" s="52">
        <v>209811.31385136527</v>
      </c>
      <c r="H12" s="52">
        <v>224984.10718995301</v>
      </c>
      <c r="I12" s="52">
        <v>249127.45804984169</v>
      </c>
      <c r="J12" s="52">
        <v>292826.05414684193</v>
      </c>
      <c r="K12" s="52">
        <v>328029.88610533922</v>
      </c>
      <c r="L12" s="52">
        <v>397000.26068781951</v>
      </c>
      <c r="M12" s="52">
        <v>463656.61163765308</v>
      </c>
      <c r="N12" s="52">
        <v>470870.80403136183</v>
      </c>
      <c r="O12" s="52">
        <v>603325.52286201692</v>
      </c>
      <c r="P12" s="52">
        <v>718855.35179897468</v>
      </c>
      <c r="Q12" s="52">
        <v>883174.35441652429</v>
      </c>
      <c r="R12" s="52">
        <v>1008343.5347134034</v>
      </c>
      <c r="S12" s="52">
        <v>1418903.8305864562</v>
      </c>
      <c r="T12" s="52">
        <v>1565317.3912314374</v>
      </c>
      <c r="U12" s="52">
        <v>1659018.3502882048</v>
      </c>
      <c r="V12" s="52">
        <v>1868469.4271118382</v>
      </c>
      <c r="W12" s="52">
        <v>2051576.0842717767</v>
      </c>
      <c r="X12" s="52">
        <v>1892140.892594632</v>
      </c>
      <c r="Y12" s="52">
        <v>1734964.737563967</v>
      </c>
      <c r="Z12" s="52">
        <v>1757674.2354241209</v>
      </c>
      <c r="AA12" s="52">
        <v>1783224.4867889325</v>
      </c>
      <c r="AB12" s="52">
        <v>1740733.0392290652</v>
      </c>
      <c r="AC12" s="27">
        <v>1728669.3</v>
      </c>
      <c r="AD12" s="27">
        <v>2188166.7599999998</v>
      </c>
      <c r="AE12" s="27">
        <v>2057849.19</v>
      </c>
      <c r="AF12" s="27">
        <v>2330337.2200000002</v>
      </c>
      <c r="AG12" s="27">
        <v>2265390.02</v>
      </c>
      <c r="AH12" s="27">
        <v>2255269.38</v>
      </c>
      <c r="AI12" s="27">
        <v>2852082.04</v>
      </c>
      <c r="AJ12" s="27">
        <v>2454576.7599999998</v>
      </c>
      <c r="AK12" s="27">
        <v>2511990.0099999998</v>
      </c>
      <c r="AL12" s="27">
        <v>3161602.54</v>
      </c>
      <c r="AM12" s="27">
        <v>2989151.35</v>
      </c>
      <c r="AN12" s="27">
        <v>2626338.11</v>
      </c>
      <c r="AO12" s="27">
        <v>3054758.52</v>
      </c>
      <c r="AP12" s="27">
        <v>2580680.98</v>
      </c>
      <c r="AQ12" s="27">
        <v>2863109.64</v>
      </c>
      <c r="AR12" s="27">
        <v>2621606.65</v>
      </c>
      <c r="AS12" s="27">
        <v>2559601.98</v>
      </c>
      <c r="AT12" s="27">
        <v>2574502.7000000002</v>
      </c>
      <c r="AU12" s="27">
        <v>2679650.08</v>
      </c>
      <c r="AV12" s="27">
        <v>2846647.79</v>
      </c>
      <c r="AW12" s="27">
        <v>2643512.4300000002</v>
      </c>
      <c r="AX12" s="27">
        <v>2520393.0099999998</v>
      </c>
      <c r="AY12" s="27">
        <v>2650449.73</v>
      </c>
    </row>
    <row r="13" spans="1:51">
      <c r="A13" s="15" t="s">
        <v>19</v>
      </c>
      <c r="B13" s="15" t="s">
        <v>20</v>
      </c>
      <c r="C13" s="52">
        <v>4085775.7444466637</v>
      </c>
      <c r="D13" s="52">
        <v>3937500.4764031791</v>
      </c>
      <c r="E13" s="52">
        <v>3764817.0535568641</v>
      </c>
      <c r="F13" s="52">
        <v>3925061.2463926752</v>
      </c>
      <c r="G13" s="52">
        <v>4186612.5371022797</v>
      </c>
      <c r="H13" s="52">
        <v>4312902.0652268361</v>
      </c>
      <c r="I13" s="52">
        <v>4926573.8455417044</v>
      </c>
      <c r="J13" s="52">
        <v>5134899.3912710743</v>
      </c>
      <c r="K13" s="52">
        <v>5698528.7145346422</v>
      </c>
      <c r="L13" s="52">
        <v>6803766.8627669197</v>
      </c>
      <c r="M13" s="52">
        <v>7548103.7628990924</v>
      </c>
      <c r="N13" s="52">
        <v>7860041.435642885</v>
      </c>
      <c r="O13" s="52">
        <v>9218912.5201804396</v>
      </c>
      <c r="P13" s="52">
        <v>9723495.5949856471</v>
      </c>
      <c r="Q13" s="52">
        <v>11337044.806290656</v>
      </c>
      <c r="R13" s="52">
        <v>13177029.591878736</v>
      </c>
      <c r="S13" s="52">
        <v>15419687.875882108</v>
      </c>
      <c r="T13" s="52">
        <v>16052772.971399041</v>
      </c>
      <c r="U13" s="52">
        <v>16231698.876603192</v>
      </c>
      <c r="V13" s="52">
        <v>16122215.937934956</v>
      </c>
      <c r="W13" s="52">
        <v>16904439.366207749</v>
      </c>
      <c r="X13" s="52">
        <v>14942805.864024514</v>
      </c>
      <c r="Y13" s="52">
        <v>13583861.451626798</v>
      </c>
      <c r="Z13" s="52">
        <v>13940099.58518612</v>
      </c>
      <c r="AA13" s="52">
        <v>13656832.758271905</v>
      </c>
      <c r="AB13" s="52">
        <v>14109499.6152346</v>
      </c>
      <c r="AC13" s="27">
        <v>14523873.220000001</v>
      </c>
      <c r="AD13" s="27">
        <v>15427807.560000001</v>
      </c>
      <c r="AE13" s="27">
        <v>14701591.279999999</v>
      </c>
      <c r="AF13" s="27">
        <v>15763241.5</v>
      </c>
      <c r="AG13" s="27">
        <v>15818351.109999999</v>
      </c>
      <c r="AH13" s="27">
        <v>16878795.43</v>
      </c>
      <c r="AI13" s="27">
        <v>18541542.23</v>
      </c>
      <c r="AJ13" s="27">
        <v>16386580.93</v>
      </c>
      <c r="AK13" s="27">
        <v>19103833.050000001</v>
      </c>
      <c r="AL13" s="27">
        <v>21594859.710000001</v>
      </c>
      <c r="AM13" s="27">
        <v>21756908.129999999</v>
      </c>
      <c r="AN13" s="27">
        <v>20820505.109999999</v>
      </c>
      <c r="AO13" s="27">
        <v>23455084.68</v>
      </c>
      <c r="AP13" s="27">
        <v>20377014.640000001</v>
      </c>
      <c r="AQ13" s="27">
        <v>21322180.530000001</v>
      </c>
      <c r="AR13" s="27">
        <v>20225900.43</v>
      </c>
      <c r="AS13" s="27">
        <v>22120422.609999999</v>
      </c>
      <c r="AT13" s="27">
        <v>24426636.75</v>
      </c>
      <c r="AU13" s="27">
        <v>27715665.239999998</v>
      </c>
      <c r="AV13" s="27">
        <v>27571510.050000001</v>
      </c>
      <c r="AW13" s="27">
        <v>26551136.620000001</v>
      </c>
      <c r="AX13" s="27">
        <v>25350955.510000002</v>
      </c>
      <c r="AY13" s="27">
        <v>26181114.98</v>
      </c>
    </row>
    <row r="14" spans="1:51">
      <c r="A14" s="15" t="s">
        <v>21</v>
      </c>
      <c r="B14" s="15" t="s">
        <v>22</v>
      </c>
      <c r="C14" s="52">
        <v>194063.63526877525</v>
      </c>
      <c r="D14" s="52">
        <v>189614.86804775315</v>
      </c>
      <c r="E14" s="52">
        <v>203036.47952533475</v>
      </c>
      <c r="F14" s="52">
        <v>198448.06900452316</v>
      </c>
      <c r="G14" s="52">
        <v>203843.5446225896</v>
      </c>
      <c r="H14" s="52">
        <v>193565.58432946063</v>
      </c>
      <c r="I14" s="52">
        <v>227450.12249278536</v>
      </c>
      <c r="J14" s="52">
        <v>229265.48539004844</v>
      </c>
      <c r="K14" s="52">
        <v>261612.57521453389</v>
      </c>
      <c r="L14" s="52">
        <v>282196.54641996353</v>
      </c>
      <c r="M14" s="52">
        <v>326326.26833771117</v>
      </c>
      <c r="N14" s="52">
        <v>293113.57299335173</v>
      </c>
      <c r="O14" s="52">
        <v>364662.16535535106</v>
      </c>
      <c r="P14" s="52">
        <v>402935.10092887189</v>
      </c>
      <c r="Q14" s="52">
        <v>490865.86468320334</v>
      </c>
      <c r="R14" s="52">
        <v>727351.48797863279</v>
      </c>
      <c r="S14" s="52">
        <v>1086682.6636502089</v>
      </c>
      <c r="T14" s="52">
        <v>1293164.4909651091</v>
      </c>
      <c r="U14" s="52">
        <v>1277831.016362353</v>
      </c>
      <c r="V14" s="52">
        <v>1379856.6064543866</v>
      </c>
      <c r="W14" s="52">
        <v>1522677.3474455171</v>
      </c>
      <c r="X14" s="52">
        <v>1225307.7844154348</v>
      </c>
      <c r="Y14" s="52">
        <v>1147505.1901200798</v>
      </c>
      <c r="Z14" s="52">
        <v>1197554.5457482226</v>
      </c>
      <c r="AA14" s="52">
        <v>1290656.4427611399</v>
      </c>
      <c r="AB14" s="52">
        <v>1259460.2086589383</v>
      </c>
      <c r="AC14" s="27">
        <v>1225564.6299999999</v>
      </c>
      <c r="AD14" s="27">
        <v>1580301.03</v>
      </c>
      <c r="AE14" s="27">
        <v>1443254.39</v>
      </c>
      <c r="AF14" s="27">
        <v>1602083.9</v>
      </c>
      <c r="AG14" s="27">
        <v>1577605.82</v>
      </c>
      <c r="AH14" s="27">
        <v>1637035.03</v>
      </c>
      <c r="AI14" s="27">
        <v>1982748.39</v>
      </c>
      <c r="AJ14" s="27">
        <v>1592844.66</v>
      </c>
      <c r="AK14" s="27">
        <v>1659415.77</v>
      </c>
      <c r="AL14" s="27">
        <v>1911279.48</v>
      </c>
      <c r="AM14" s="27">
        <v>1936837.23</v>
      </c>
      <c r="AN14" s="27">
        <v>1743651.51</v>
      </c>
      <c r="AO14" s="27">
        <v>1992311.33</v>
      </c>
      <c r="AP14" s="27">
        <v>1782248.23</v>
      </c>
      <c r="AQ14" s="27">
        <v>2088669.17</v>
      </c>
      <c r="AR14" s="27">
        <v>2044891.76</v>
      </c>
      <c r="AS14" s="27">
        <v>2126886.2799999998</v>
      </c>
      <c r="AT14" s="27">
        <v>2215985.54</v>
      </c>
      <c r="AU14" s="27">
        <v>2236710.46</v>
      </c>
      <c r="AV14" s="27">
        <v>2510559.09</v>
      </c>
      <c r="AW14" s="27">
        <v>2430594.04</v>
      </c>
      <c r="AX14" s="27">
        <v>2410844.7400000002</v>
      </c>
      <c r="AY14" s="27">
        <v>2686929.32</v>
      </c>
    </row>
    <row r="15" spans="1:51">
      <c r="A15" s="15" t="s">
        <v>23</v>
      </c>
      <c r="B15" s="15" t="s">
        <v>24</v>
      </c>
      <c r="C15" s="52">
        <v>392185.92072346207</v>
      </c>
      <c r="D15" s="52">
        <v>382139.68293653394</v>
      </c>
      <c r="E15" s="52">
        <v>388284.59792333952</v>
      </c>
      <c r="F15" s="52">
        <v>363606.76080901647</v>
      </c>
      <c r="G15" s="52">
        <v>393375.48040496558</v>
      </c>
      <c r="H15" s="52">
        <v>429422.81277583743</v>
      </c>
      <c r="I15" s="52">
        <v>512338.00386305811</v>
      </c>
      <c r="J15" s="52">
        <v>503598.55905188905</v>
      </c>
      <c r="K15" s="52">
        <v>608791.42992604699</v>
      </c>
      <c r="L15" s="52">
        <v>806154.82417292602</v>
      </c>
      <c r="M15" s="52">
        <v>835801.43210606789</v>
      </c>
      <c r="N15" s="52">
        <v>807015.24642621388</v>
      </c>
      <c r="O15" s="52">
        <v>1005447.3082839272</v>
      </c>
      <c r="P15" s="52">
        <v>1085710.9536143376</v>
      </c>
      <c r="Q15" s="52">
        <v>1184880.1064703937</v>
      </c>
      <c r="R15" s="52">
        <v>1531680.4302721063</v>
      </c>
      <c r="S15" s="52">
        <v>1850236.5246502438</v>
      </c>
      <c r="T15" s="52">
        <v>1794419.4512750073</v>
      </c>
      <c r="U15" s="52">
        <v>1716947.147450214</v>
      </c>
      <c r="V15" s="52">
        <v>1533643.0589200207</v>
      </c>
      <c r="W15" s="52">
        <v>1552368.1580711529</v>
      </c>
      <c r="X15" s="52">
        <v>1097167.0787871992</v>
      </c>
      <c r="Y15" s="52">
        <v>1074933.0012190593</v>
      </c>
      <c r="Z15" s="52">
        <v>963126.22642181674</v>
      </c>
      <c r="AA15" s="52">
        <v>1078770.2625372843</v>
      </c>
      <c r="AB15" s="52">
        <v>1038173.2104791763</v>
      </c>
      <c r="AC15" s="27">
        <v>1068412.72</v>
      </c>
      <c r="AD15" s="27">
        <v>1476044.66</v>
      </c>
      <c r="AE15" s="27">
        <v>1398750.35</v>
      </c>
      <c r="AF15" s="27">
        <v>1557549.26</v>
      </c>
      <c r="AG15" s="27">
        <v>1612478.72</v>
      </c>
      <c r="AH15" s="27">
        <v>1711385.24</v>
      </c>
      <c r="AI15" s="27">
        <v>2258833.41</v>
      </c>
      <c r="AJ15" s="27">
        <v>1752358.45</v>
      </c>
      <c r="AK15" s="27">
        <v>1803182.56</v>
      </c>
      <c r="AL15" s="27">
        <v>2075131.48</v>
      </c>
      <c r="AM15" s="27">
        <v>1989623.74</v>
      </c>
      <c r="AN15" s="27">
        <v>1842818.87</v>
      </c>
      <c r="AO15" s="27">
        <v>2984281.13</v>
      </c>
      <c r="AP15" s="27">
        <v>2569968.7000000002</v>
      </c>
      <c r="AQ15" s="27">
        <v>3109299.53</v>
      </c>
      <c r="AR15" s="27">
        <v>2919842.44</v>
      </c>
      <c r="AS15" s="27">
        <v>3237637.95</v>
      </c>
      <c r="AT15" s="27">
        <v>3287146.22</v>
      </c>
      <c r="AU15" s="27">
        <v>3291114.54</v>
      </c>
      <c r="AV15" s="27">
        <v>3863853.8</v>
      </c>
      <c r="AW15" s="27">
        <v>3530079.68</v>
      </c>
      <c r="AX15" s="27">
        <v>3140059.61</v>
      </c>
      <c r="AY15" s="27">
        <v>3434789.27</v>
      </c>
    </row>
    <row r="16" spans="1:51">
      <c r="A16" s="15" t="s">
        <v>25</v>
      </c>
      <c r="B16" s="15" t="s">
        <v>26</v>
      </c>
      <c r="C16" s="52">
        <v>130866.20007104124</v>
      </c>
      <c r="D16" s="52">
        <v>123294.05738485907</v>
      </c>
      <c r="E16" s="52">
        <v>136833.5119527652</v>
      </c>
      <c r="F16" s="52">
        <v>142072.11753209433</v>
      </c>
      <c r="G16" s="52">
        <v>130381.56464524352</v>
      </c>
      <c r="H16" s="52">
        <v>139689.79673972531</v>
      </c>
      <c r="I16" s="52">
        <v>151927.03180238948</v>
      </c>
      <c r="J16" s="52">
        <v>160594.06333037073</v>
      </c>
      <c r="K16" s="52">
        <v>183005.59335444245</v>
      </c>
      <c r="L16" s="52">
        <v>251125.30242073795</v>
      </c>
      <c r="M16" s="52">
        <v>250641.73413806089</v>
      </c>
      <c r="N16" s="52">
        <v>270839.09463577642</v>
      </c>
      <c r="O16" s="52">
        <v>319287.69721185992</v>
      </c>
      <c r="P16" s="52">
        <v>346366.30144963769</v>
      </c>
      <c r="Q16" s="52">
        <v>340813.6508947995</v>
      </c>
      <c r="R16" s="52">
        <v>552228.27106045058</v>
      </c>
      <c r="S16" s="52">
        <v>746890.26872188272</v>
      </c>
      <c r="T16" s="52">
        <v>771705.91974778834</v>
      </c>
      <c r="U16" s="52">
        <v>761021.22547666996</v>
      </c>
      <c r="V16" s="52">
        <v>695698.80342766375</v>
      </c>
      <c r="W16" s="52">
        <v>731265.95663975447</v>
      </c>
      <c r="X16" s="52">
        <v>580312.68281378236</v>
      </c>
      <c r="Y16" s="52">
        <v>382410.85484342335</v>
      </c>
      <c r="Z16" s="52">
        <v>366778.36325179221</v>
      </c>
      <c r="AA16" s="52">
        <v>414598.18384407932</v>
      </c>
      <c r="AB16" s="52">
        <v>450295.54662662651</v>
      </c>
      <c r="AC16" s="27">
        <v>419594.17</v>
      </c>
      <c r="AD16" s="27">
        <v>586341.98</v>
      </c>
      <c r="AE16" s="27">
        <v>496431.65</v>
      </c>
      <c r="AF16" s="27">
        <v>681650.77</v>
      </c>
      <c r="AG16" s="27">
        <v>654297.07999999996</v>
      </c>
      <c r="AH16" s="27">
        <v>737272.27</v>
      </c>
      <c r="AI16" s="27">
        <v>889422.72</v>
      </c>
      <c r="AJ16" s="27">
        <v>696569.83</v>
      </c>
      <c r="AK16" s="27">
        <v>788628.6</v>
      </c>
      <c r="AL16" s="27">
        <v>920781.56</v>
      </c>
      <c r="AM16" s="27">
        <v>934765.54</v>
      </c>
      <c r="AN16" s="27">
        <v>777409.87</v>
      </c>
      <c r="AO16" s="27">
        <v>848234.07</v>
      </c>
      <c r="AP16" s="27">
        <v>740458.55</v>
      </c>
      <c r="AQ16" s="27">
        <v>797836.58</v>
      </c>
      <c r="AR16" s="27">
        <v>828595.91</v>
      </c>
      <c r="AS16" s="27">
        <v>775033.21</v>
      </c>
      <c r="AT16" s="27">
        <v>849729.41</v>
      </c>
      <c r="AU16" s="27">
        <v>830582.36</v>
      </c>
      <c r="AV16" s="27">
        <v>957318.08</v>
      </c>
      <c r="AW16" s="27">
        <v>822615.95</v>
      </c>
      <c r="AX16" s="27">
        <v>724668.02</v>
      </c>
      <c r="AY16" s="27">
        <v>807789.87</v>
      </c>
    </row>
    <row r="17" spans="1:51">
      <c r="A17" s="15" t="s">
        <v>27</v>
      </c>
      <c r="B17" s="15" t="s">
        <v>28</v>
      </c>
      <c r="C17" s="52">
        <v>436654.23190849402</v>
      </c>
      <c r="D17" s="52">
        <v>422008.75972053048</v>
      </c>
      <c r="E17" s="52">
        <v>417622.34414755844</v>
      </c>
      <c r="F17" s="52">
        <v>379326.69367046928</v>
      </c>
      <c r="G17" s="52">
        <v>417077.64380896918</v>
      </c>
      <c r="H17" s="52">
        <v>401505.12914718495</v>
      </c>
      <c r="I17" s="52">
        <v>556133.40508600418</v>
      </c>
      <c r="J17" s="52">
        <v>661895.36814150924</v>
      </c>
      <c r="K17" s="52">
        <v>752955.14797463862</v>
      </c>
      <c r="L17" s="52">
        <v>862677.88894698897</v>
      </c>
      <c r="M17" s="52">
        <v>903354.94552234374</v>
      </c>
      <c r="N17" s="52">
        <v>934660.80855909758</v>
      </c>
      <c r="O17" s="52">
        <v>1145054.1727582754</v>
      </c>
      <c r="P17" s="52">
        <v>1235204.1368565317</v>
      </c>
      <c r="Q17" s="52">
        <v>1438434.0741847409</v>
      </c>
      <c r="R17" s="52">
        <v>1796773.264101153</v>
      </c>
      <c r="S17" s="52">
        <v>2054164.0686813314</v>
      </c>
      <c r="T17" s="52">
        <v>2091920.2020864172</v>
      </c>
      <c r="U17" s="52">
        <v>2172392.85501946</v>
      </c>
      <c r="V17" s="52">
        <v>2099603.0227591139</v>
      </c>
      <c r="W17" s="52">
        <v>2299469.3205508008</v>
      </c>
      <c r="X17" s="52">
        <v>1674070.6011424835</v>
      </c>
      <c r="Y17" s="52">
        <v>1700386.2390685282</v>
      </c>
      <c r="Z17" s="52">
        <v>1723777.0091791155</v>
      </c>
      <c r="AA17" s="52">
        <v>1932204.7150175804</v>
      </c>
      <c r="AB17" s="52">
        <v>1904386.0169210869</v>
      </c>
      <c r="AC17" s="27">
        <v>1978043.66</v>
      </c>
      <c r="AD17" s="27">
        <v>2422786.2999999998</v>
      </c>
      <c r="AE17" s="27">
        <v>2341833.66</v>
      </c>
      <c r="AF17" s="27">
        <v>2494139.5699999998</v>
      </c>
      <c r="AG17" s="27">
        <v>2479306.62</v>
      </c>
      <c r="AH17" s="27">
        <v>2617005.37</v>
      </c>
      <c r="AI17" s="27">
        <v>2997265.21</v>
      </c>
      <c r="AJ17" s="27">
        <v>2289381.7599999998</v>
      </c>
      <c r="AK17" s="27">
        <v>2351124.75</v>
      </c>
      <c r="AL17" s="27">
        <v>3398307.87</v>
      </c>
      <c r="AM17" s="27">
        <v>3496794.57</v>
      </c>
      <c r="AN17" s="27">
        <v>3305754.29</v>
      </c>
      <c r="AO17" s="27">
        <v>3755014.01</v>
      </c>
      <c r="AP17" s="27">
        <v>3323566.7</v>
      </c>
      <c r="AQ17" s="27">
        <v>3763588.42</v>
      </c>
      <c r="AR17" s="27">
        <v>3422325.63</v>
      </c>
      <c r="AS17" s="27">
        <v>3600861.91</v>
      </c>
      <c r="AT17" s="27">
        <v>3821239.83</v>
      </c>
      <c r="AU17" s="27">
        <v>3971594.31</v>
      </c>
      <c r="AV17" s="27">
        <v>4378510.3600000003</v>
      </c>
      <c r="AW17" s="27">
        <v>4010117.23</v>
      </c>
      <c r="AX17" s="27">
        <v>3929019.46</v>
      </c>
      <c r="AY17" s="27">
        <v>4432014.79</v>
      </c>
    </row>
    <row r="18" spans="1:51">
      <c r="A18" s="15" t="s">
        <v>29</v>
      </c>
      <c r="B18" s="15" t="s">
        <v>30</v>
      </c>
      <c r="C18" s="52">
        <v>457116.54879816819</v>
      </c>
      <c r="D18" s="52">
        <v>420294.16562366131</v>
      </c>
      <c r="E18" s="52">
        <v>438417.45724186191</v>
      </c>
      <c r="F18" s="52">
        <v>468109.79988017509</v>
      </c>
      <c r="G18" s="52">
        <v>474766.94356489833</v>
      </c>
      <c r="H18" s="52">
        <v>514657.5156603253</v>
      </c>
      <c r="I18" s="52">
        <v>597779.27516590268</v>
      </c>
      <c r="J18" s="52">
        <v>656192.40285567497</v>
      </c>
      <c r="K18" s="52">
        <v>732183.35957997246</v>
      </c>
      <c r="L18" s="52">
        <v>890675.60830969107</v>
      </c>
      <c r="M18" s="52">
        <v>914858.29101602698</v>
      </c>
      <c r="N18" s="52">
        <v>892397.21506135317</v>
      </c>
      <c r="O18" s="52">
        <v>1078826.8133429477</v>
      </c>
      <c r="P18" s="52">
        <v>1149888.4835438908</v>
      </c>
      <c r="Q18" s="52">
        <v>1486516.6466704372</v>
      </c>
      <c r="R18" s="52">
        <v>1816691.1855502725</v>
      </c>
      <c r="S18" s="52">
        <v>2251384.3133010245</v>
      </c>
      <c r="T18" s="52">
        <v>2711375.4407682209</v>
      </c>
      <c r="U18" s="52">
        <v>2767193.2763885437</v>
      </c>
      <c r="V18" s="52">
        <v>2628364.3592491583</v>
      </c>
      <c r="W18" s="52">
        <v>2585080.9628473059</v>
      </c>
      <c r="X18" s="52">
        <v>2020951.039215863</v>
      </c>
      <c r="Y18" s="52">
        <v>1701326.0822067067</v>
      </c>
      <c r="Z18" s="52">
        <v>1710206.2466990359</v>
      </c>
      <c r="AA18" s="52">
        <v>1784574.6425233472</v>
      </c>
      <c r="AB18" s="52">
        <v>1768987.3417769126</v>
      </c>
      <c r="AC18" s="27">
        <v>1778489.23</v>
      </c>
      <c r="AD18" s="27">
        <v>2208158.25</v>
      </c>
      <c r="AE18" s="27">
        <v>1987626.71</v>
      </c>
      <c r="AF18" s="27">
        <v>2211662.6800000002</v>
      </c>
      <c r="AG18" s="27">
        <v>2155651.4900000002</v>
      </c>
      <c r="AH18" s="27">
        <v>2350028.2000000002</v>
      </c>
      <c r="AI18" s="27">
        <v>2776500.08</v>
      </c>
      <c r="AJ18" s="27">
        <v>2329400.19</v>
      </c>
      <c r="AK18" s="27">
        <v>2433270.86</v>
      </c>
      <c r="AL18" s="27">
        <v>3070501.46</v>
      </c>
      <c r="AM18" s="27">
        <v>3451779.98</v>
      </c>
      <c r="AN18" s="27">
        <v>3207282.84</v>
      </c>
      <c r="AO18" s="27">
        <v>3465070</v>
      </c>
      <c r="AP18" s="27">
        <v>3146234.39</v>
      </c>
      <c r="AQ18" s="27">
        <v>3499593.29</v>
      </c>
      <c r="AR18" s="27">
        <v>3478895.64</v>
      </c>
      <c r="AS18" s="27">
        <v>4271210.2300000004</v>
      </c>
      <c r="AT18" s="27">
        <v>5217939.51</v>
      </c>
      <c r="AU18" s="27">
        <v>5699856.3700000001</v>
      </c>
      <c r="AV18" s="27">
        <v>6102966.5999999996</v>
      </c>
      <c r="AW18" s="27">
        <v>5681512.7300000004</v>
      </c>
      <c r="AX18" s="27">
        <v>5384454.71</v>
      </c>
      <c r="AY18" s="27">
        <v>5892525.4400000004</v>
      </c>
    </row>
    <row r="19" spans="1:51">
      <c r="A19" s="15" t="s">
        <v>31</v>
      </c>
      <c r="B19" s="15" t="s">
        <v>32</v>
      </c>
      <c r="C19" s="52">
        <v>196540.93179888316</v>
      </c>
      <c r="D19" s="52">
        <v>215360.91542585872</v>
      </c>
      <c r="E19" s="52">
        <v>208442.77902362501</v>
      </c>
      <c r="F19" s="52">
        <v>215000.37350009225</v>
      </c>
      <c r="G19" s="52">
        <v>225889.1970052915</v>
      </c>
      <c r="H19" s="52">
        <v>227043.23606577871</v>
      </c>
      <c r="I19" s="52">
        <v>254850.69905496854</v>
      </c>
      <c r="J19" s="52">
        <v>265835.41299201013</v>
      </c>
      <c r="K19" s="52">
        <v>331392.30162952753</v>
      </c>
      <c r="L19" s="52">
        <v>400925.21308561385</v>
      </c>
      <c r="M19" s="52">
        <v>433446.39968778443</v>
      </c>
      <c r="N19" s="52">
        <v>407095.89195633249</v>
      </c>
      <c r="O19" s="52">
        <v>530849.1257811106</v>
      </c>
      <c r="P19" s="52">
        <v>575829.97056209482</v>
      </c>
      <c r="Q19" s="52">
        <v>653175.28435552947</v>
      </c>
      <c r="R19" s="52">
        <v>843122.03391380841</v>
      </c>
      <c r="S19" s="52">
        <v>1430193.7474560069</v>
      </c>
      <c r="T19" s="52">
        <v>1571281.959030851</v>
      </c>
      <c r="U19" s="52">
        <v>1705839.1022582273</v>
      </c>
      <c r="V19" s="52">
        <v>1595915.2810321408</v>
      </c>
      <c r="W19" s="52">
        <v>1866399.0096403132</v>
      </c>
      <c r="X19" s="52">
        <v>1415277.1216429244</v>
      </c>
      <c r="Y19" s="52">
        <v>1259698.052943662</v>
      </c>
      <c r="Z19" s="52">
        <v>1232532.3570550568</v>
      </c>
      <c r="AA19" s="52">
        <v>1306018.4234814118</v>
      </c>
      <c r="AB19" s="52">
        <v>1322857.6960403591</v>
      </c>
      <c r="AC19" s="27">
        <v>1214972.76</v>
      </c>
      <c r="AD19" s="27">
        <v>1517013.99</v>
      </c>
      <c r="AE19" s="27">
        <v>1306482.1499999999</v>
      </c>
      <c r="AF19" s="27">
        <v>1565564.6</v>
      </c>
      <c r="AG19" s="27">
        <v>1646931.42</v>
      </c>
      <c r="AH19" s="27">
        <v>1743623.59</v>
      </c>
      <c r="AI19" s="27">
        <v>2125705.25</v>
      </c>
      <c r="AJ19" s="27">
        <v>1749782.75</v>
      </c>
      <c r="AK19" s="27">
        <v>1808274.03</v>
      </c>
      <c r="AL19" s="27">
        <v>2144367.1</v>
      </c>
      <c r="AM19" s="27">
        <v>2226521.2200000002</v>
      </c>
      <c r="AN19" s="27">
        <v>1978264.18</v>
      </c>
      <c r="AO19" s="27">
        <v>2303962.9500000002</v>
      </c>
      <c r="AP19" s="27">
        <v>1968226.3</v>
      </c>
      <c r="AQ19" s="27">
        <v>2302806.4</v>
      </c>
      <c r="AR19" s="27">
        <v>2430369.85</v>
      </c>
      <c r="AS19" s="27">
        <v>2497268.87</v>
      </c>
      <c r="AT19" s="27">
        <v>2589313.1</v>
      </c>
      <c r="AU19" s="27">
        <v>2696061.81</v>
      </c>
      <c r="AV19" s="27">
        <v>2976619.45</v>
      </c>
      <c r="AW19" s="27">
        <v>2729107.32</v>
      </c>
      <c r="AX19" s="27">
        <v>2678795.7400000002</v>
      </c>
      <c r="AY19" s="27">
        <v>3690852.75</v>
      </c>
    </row>
    <row r="20" spans="1:51">
      <c r="A20" s="15" t="s">
        <v>33</v>
      </c>
      <c r="B20" s="15" t="s">
        <v>34</v>
      </c>
      <c r="C20" s="52">
        <v>4842782.6824014382</v>
      </c>
      <c r="D20" s="52">
        <v>4812035.8499108935</v>
      </c>
      <c r="E20" s="52">
        <v>4768854.5133293802</v>
      </c>
      <c r="F20" s="52">
        <v>4883282.8981167972</v>
      </c>
      <c r="G20" s="52">
        <v>5295445.1282629808</v>
      </c>
      <c r="H20" s="52">
        <v>5625558.992433955</v>
      </c>
      <c r="I20" s="52">
        <v>6696564.2564985203</v>
      </c>
      <c r="J20" s="52">
        <v>7069976.2331982125</v>
      </c>
      <c r="K20" s="52">
        <v>8258595.456714388</v>
      </c>
      <c r="L20" s="52">
        <v>9715918.2690328788</v>
      </c>
      <c r="M20" s="52">
        <v>10735350.792811114</v>
      </c>
      <c r="N20" s="52">
        <v>11260472.713912649</v>
      </c>
      <c r="O20" s="52">
        <v>12870032.486885574</v>
      </c>
      <c r="P20" s="52">
        <v>13466582.413176473</v>
      </c>
      <c r="Q20" s="52">
        <v>17183883.547244713</v>
      </c>
      <c r="R20" s="52">
        <v>21198283.728963941</v>
      </c>
      <c r="S20" s="52">
        <v>24562232.280469604</v>
      </c>
      <c r="T20" s="52">
        <v>25099524.359066218</v>
      </c>
      <c r="U20" s="52">
        <v>25634342.342562091</v>
      </c>
      <c r="V20" s="52">
        <v>24468204.775617916</v>
      </c>
      <c r="W20" s="52">
        <v>25233255.918082342</v>
      </c>
      <c r="X20" s="52">
        <v>21042855.555115525</v>
      </c>
      <c r="Y20" s="52">
        <v>19528801.972104419</v>
      </c>
      <c r="Z20" s="52">
        <v>20118112.407852415</v>
      </c>
      <c r="AA20" s="52">
        <v>22195371.508852001</v>
      </c>
      <c r="AB20" s="52">
        <v>21324236.464824174</v>
      </c>
      <c r="AC20" s="27">
        <v>22163109.129999999</v>
      </c>
      <c r="AD20" s="27">
        <v>25161337.989999998</v>
      </c>
      <c r="AE20" s="27">
        <v>23829522.68</v>
      </c>
      <c r="AF20" s="27">
        <v>25624277.460000001</v>
      </c>
      <c r="AG20" s="27">
        <v>24669070.640000001</v>
      </c>
      <c r="AH20" s="27">
        <v>29278842.079999998</v>
      </c>
      <c r="AI20" s="27">
        <v>37367111.659999996</v>
      </c>
      <c r="AJ20" s="27">
        <v>32583503.43</v>
      </c>
      <c r="AK20" s="27">
        <v>35254118.140000001</v>
      </c>
      <c r="AL20" s="27">
        <v>38835737.899999999</v>
      </c>
      <c r="AM20" s="27">
        <v>39235644.189999998</v>
      </c>
      <c r="AN20" s="27">
        <v>38283337</v>
      </c>
      <c r="AO20" s="27">
        <v>42157103.549999997</v>
      </c>
      <c r="AP20" s="27">
        <v>38831905.43</v>
      </c>
      <c r="AQ20" s="27">
        <v>40357439.549999997</v>
      </c>
      <c r="AR20" s="27">
        <v>38181872.329999998</v>
      </c>
      <c r="AS20" s="27">
        <v>40587270.140000001</v>
      </c>
      <c r="AT20" s="27">
        <v>44796454.009999998</v>
      </c>
      <c r="AU20" s="27">
        <v>49964298.950000003</v>
      </c>
      <c r="AV20" s="27">
        <v>50196641.600000001</v>
      </c>
      <c r="AW20" s="27">
        <v>47928701.850000001</v>
      </c>
      <c r="AX20" s="27">
        <v>44239587.640000001</v>
      </c>
      <c r="AY20" s="27">
        <v>47665303.479999997</v>
      </c>
    </row>
    <row r="21" spans="1:51">
      <c r="A21" s="15" t="s">
        <v>35</v>
      </c>
      <c r="B21" s="15" t="s">
        <v>36</v>
      </c>
      <c r="C21" s="52">
        <v>999834.89771433186</v>
      </c>
      <c r="D21" s="52">
        <v>1035552.330411902</v>
      </c>
      <c r="E21" s="52">
        <v>1036959.1299429688</v>
      </c>
      <c r="F21" s="52">
        <v>1038237.5674015217</v>
      </c>
      <c r="G21" s="52">
        <v>1160282.6099881548</v>
      </c>
      <c r="H21" s="52">
        <v>1254925.8564204667</v>
      </c>
      <c r="I21" s="52">
        <v>1437854.6154702215</v>
      </c>
      <c r="J21" s="52">
        <v>1565985.2703759545</v>
      </c>
      <c r="K21" s="52">
        <v>1785336.233929968</v>
      </c>
      <c r="L21" s="52">
        <v>1892004.6588419669</v>
      </c>
      <c r="M21" s="52">
        <v>2171740.8305727355</v>
      </c>
      <c r="N21" s="52">
        <v>2347458.4462091266</v>
      </c>
      <c r="O21" s="52">
        <v>2558496.5173022011</v>
      </c>
      <c r="P21" s="52">
        <v>2690333.8176130448</v>
      </c>
      <c r="Q21" s="52">
        <v>3685293.3957561245</v>
      </c>
      <c r="R21" s="52">
        <v>4697716.3137217835</v>
      </c>
      <c r="S21" s="52">
        <v>5662794.8173432099</v>
      </c>
      <c r="T21" s="52">
        <v>5966560.7654160261</v>
      </c>
      <c r="U21" s="52">
        <v>5893486.9206365664</v>
      </c>
      <c r="V21" s="52">
        <v>6298886.6648271149</v>
      </c>
      <c r="W21" s="52">
        <v>6598909.4530236283</v>
      </c>
      <c r="X21" s="52">
        <v>5386542.2999298079</v>
      </c>
      <c r="Y21" s="52">
        <v>5439351.609475174</v>
      </c>
      <c r="Z21" s="52">
        <v>5541899.1644552797</v>
      </c>
      <c r="AA21" s="52">
        <v>5909569.1106328135</v>
      </c>
      <c r="AB21" s="52">
        <v>5888104.5643283846</v>
      </c>
      <c r="AC21" s="27">
        <v>5893490.4800000004</v>
      </c>
      <c r="AD21" s="27">
        <v>6928413.1900000004</v>
      </c>
      <c r="AE21" s="27">
        <v>6457188.4400000004</v>
      </c>
      <c r="AF21" s="27">
        <v>6921942.7599999998</v>
      </c>
      <c r="AG21" s="27">
        <v>7663447.1399999997</v>
      </c>
      <c r="AH21" s="27">
        <v>8202139.9900000002</v>
      </c>
      <c r="AI21" s="27">
        <v>9945110.3000000007</v>
      </c>
      <c r="AJ21" s="27">
        <v>8756158.25</v>
      </c>
      <c r="AK21" s="27">
        <v>9577553.2100000009</v>
      </c>
      <c r="AL21" s="27">
        <v>10884380.939999999</v>
      </c>
      <c r="AM21" s="27">
        <v>10805015.41</v>
      </c>
      <c r="AN21" s="27">
        <v>10415371.560000001</v>
      </c>
      <c r="AO21" s="27">
        <v>11903759.48</v>
      </c>
      <c r="AP21" s="27">
        <v>10272865.91</v>
      </c>
      <c r="AQ21" s="27">
        <v>11855597.66</v>
      </c>
      <c r="AR21" s="27">
        <v>10946729.289999999</v>
      </c>
      <c r="AS21" s="27">
        <v>11614444.529999999</v>
      </c>
      <c r="AT21" s="27">
        <v>11756980.93</v>
      </c>
      <c r="AU21" s="27">
        <v>12001320.689999999</v>
      </c>
      <c r="AV21" s="27">
        <v>13074177.33</v>
      </c>
      <c r="AW21" s="27">
        <v>12603055.560000001</v>
      </c>
      <c r="AX21" s="27">
        <v>12122890.77</v>
      </c>
      <c r="AY21" s="27">
        <v>13812470.93</v>
      </c>
    </row>
    <row r="22" spans="1:51">
      <c r="A22" s="15" t="s">
        <v>37</v>
      </c>
      <c r="B22" s="15" t="s">
        <v>38</v>
      </c>
      <c r="C22" s="52">
        <v>123470.89824485447</v>
      </c>
      <c r="D22" s="52">
        <v>139765.71635030955</v>
      </c>
      <c r="E22" s="52">
        <v>130653.22879396059</v>
      </c>
      <c r="F22" s="52">
        <v>130665.72961337405</v>
      </c>
      <c r="G22" s="52">
        <v>142669.8701286822</v>
      </c>
      <c r="H22" s="52">
        <v>134474.21096199902</v>
      </c>
      <c r="I22" s="52">
        <v>150495.99287758191</v>
      </c>
      <c r="J22" s="52">
        <v>163160.54253556253</v>
      </c>
      <c r="K22" s="52">
        <v>182726.61165289799</v>
      </c>
      <c r="L22" s="52">
        <v>202814.81865427154</v>
      </c>
      <c r="M22" s="52">
        <v>202536.44674879604</v>
      </c>
      <c r="N22" s="52">
        <v>191921.26922953792</v>
      </c>
      <c r="O22" s="52">
        <v>221083.54663491662</v>
      </c>
      <c r="P22" s="52">
        <v>260375.90878670401</v>
      </c>
      <c r="Q22" s="52">
        <v>404972.42959523259</v>
      </c>
      <c r="R22" s="52">
        <v>577722.32021306281</v>
      </c>
      <c r="S22" s="52">
        <v>759336.8162852138</v>
      </c>
      <c r="T22" s="52">
        <v>724564.26259648113</v>
      </c>
      <c r="U22" s="52">
        <v>929741.27877284645</v>
      </c>
      <c r="V22" s="52">
        <v>884366.04838426912</v>
      </c>
      <c r="W22" s="52">
        <v>798778.91689527105</v>
      </c>
      <c r="X22" s="52">
        <v>802152.38623587391</v>
      </c>
      <c r="Y22" s="52">
        <v>467271.98175998928</v>
      </c>
      <c r="Z22" s="52">
        <v>611401.31508283131</v>
      </c>
      <c r="AA22" s="52">
        <v>688412.47213528235</v>
      </c>
      <c r="AB22" s="52">
        <v>686909.23232606426</v>
      </c>
      <c r="AC22" s="27">
        <v>688398.19</v>
      </c>
      <c r="AD22" s="27">
        <v>830880.69</v>
      </c>
      <c r="AE22" s="27">
        <v>765345.55</v>
      </c>
      <c r="AF22" s="27">
        <v>859423.16</v>
      </c>
      <c r="AG22" s="27">
        <v>848942.74</v>
      </c>
      <c r="AH22" s="27">
        <v>954697.49</v>
      </c>
      <c r="AI22" s="27">
        <v>1084777.1100000001</v>
      </c>
      <c r="AJ22" s="27">
        <v>856689.56</v>
      </c>
      <c r="AK22" s="27">
        <v>909784.34</v>
      </c>
      <c r="AL22" s="27">
        <v>1078512.8999999999</v>
      </c>
      <c r="AM22" s="27">
        <v>1056129.6100000001</v>
      </c>
      <c r="AN22" s="27">
        <v>928034.92</v>
      </c>
      <c r="AO22" s="27">
        <v>1068115.58</v>
      </c>
      <c r="AP22" s="27">
        <v>861252.7</v>
      </c>
      <c r="AQ22" s="27">
        <v>1054407.3500000001</v>
      </c>
      <c r="AR22" s="27">
        <v>986749.43</v>
      </c>
      <c r="AS22" s="27">
        <v>958806.81</v>
      </c>
      <c r="AT22" s="27">
        <v>1017384.83</v>
      </c>
      <c r="AU22" s="27">
        <v>1093534.1499999999</v>
      </c>
      <c r="AV22" s="27">
        <v>1211202.45</v>
      </c>
      <c r="AW22" s="27">
        <v>1119772.8500000001</v>
      </c>
      <c r="AX22" s="27">
        <v>1059881.6000000001</v>
      </c>
      <c r="AY22" s="27">
        <v>1177527.94</v>
      </c>
    </row>
    <row r="23" spans="1:51">
      <c r="A23" s="15" t="s">
        <v>39</v>
      </c>
      <c r="B23" s="15" t="s">
        <v>40</v>
      </c>
      <c r="C23" s="52">
        <v>426634.82514859969</v>
      </c>
      <c r="D23" s="52">
        <v>422993.42792286689</v>
      </c>
      <c r="E23" s="52">
        <v>448640.99323583709</v>
      </c>
      <c r="F23" s="52">
        <v>462609.28688923205</v>
      </c>
      <c r="G23" s="52">
        <v>484776.59358768945</v>
      </c>
      <c r="H23" s="52">
        <v>512209.64179054421</v>
      </c>
      <c r="I23" s="52">
        <v>583069.31704364764</v>
      </c>
      <c r="J23" s="52">
        <v>645323.55017173383</v>
      </c>
      <c r="K23" s="52">
        <v>721319.84261163464</v>
      </c>
      <c r="L23" s="52">
        <v>874455.33777366509</v>
      </c>
      <c r="M23" s="52">
        <v>1041842.8342101693</v>
      </c>
      <c r="N23" s="52">
        <v>1144251.6811315375</v>
      </c>
      <c r="O23" s="52">
        <v>1356967.7585573446</v>
      </c>
      <c r="P23" s="52">
        <v>1500854.4767416157</v>
      </c>
      <c r="Q23" s="52">
        <v>1702262.0385177687</v>
      </c>
      <c r="R23" s="52">
        <v>2270876.4446449997</v>
      </c>
      <c r="S23" s="52">
        <v>2752180.7069670726</v>
      </c>
      <c r="T23" s="52">
        <v>3080307.3981983578</v>
      </c>
      <c r="U23" s="52">
        <v>3232986.4610027792</v>
      </c>
      <c r="V23" s="52">
        <v>2987522.5052861697</v>
      </c>
      <c r="W23" s="52">
        <v>2904118.2014968335</v>
      </c>
      <c r="X23" s="52">
        <v>2259701.7027480491</v>
      </c>
      <c r="Y23" s="52">
        <v>2017772.6846981798</v>
      </c>
      <c r="Z23" s="52">
        <v>1852398.0871892504</v>
      </c>
      <c r="AA23" s="52">
        <v>1916328.9212289043</v>
      </c>
      <c r="AB23" s="52">
        <v>1946377.0754962165</v>
      </c>
      <c r="AC23" s="27">
        <v>1779164.37</v>
      </c>
      <c r="AD23" s="27">
        <v>2155560.9500000002</v>
      </c>
      <c r="AE23" s="27">
        <v>1875338.76</v>
      </c>
      <c r="AF23" s="27">
        <v>2096888.29</v>
      </c>
      <c r="AG23" s="27">
        <v>2567378.8199999998</v>
      </c>
      <c r="AH23" s="27">
        <v>3007844.45</v>
      </c>
      <c r="AI23" s="27">
        <v>3640431.88</v>
      </c>
      <c r="AJ23" s="27">
        <v>3013637.41</v>
      </c>
      <c r="AK23" s="27">
        <v>3166251.21</v>
      </c>
      <c r="AL23" s="27">
        <v>3464423.55</v>
      </c>
      <c r="AM23" s="27">
        <v>3555153.67</v>
      </c>
      <c r="AN23" s="27">
        <v>3373709.03</v>
      </c>
      <c r="AO23" s="27">
        <v>3848256.55</v>
      </c>
      <c r="AP23" s="27">
        <v>3291222.9</v>
      </c>
      <c r="AQ23" s="27">
        <v>3693986.44</v>
      </c>
      <c r="AR23" s="27">
        <v>3472534.63</v>
      </c>
      <c r="AS23" s="27">
        <v>3667969.09</v>
      </c>
      <c r="AT23" s="27">
        <v>4192488</v>
      </c>
      <c r="AU23" s="27">
        <v>4399110.5599999996</v>
      </c>
      <c r="AV23" s="27">
        <v>4623824.12</v>
      </c>
      <c r="AW23" s="27">
        <v>4296884.03</v>
      </c>
      <c r="AX23" s="27">
        <v>4032319.23</v>
      </c>
      <c r="AY23" s="27">
        <v>4441602.8099999996</v>
      </c>
    </row>
    <row r="24" spans="1:51">
      <c r="A24" s="15" t="s">
        <v>41</v>
      </c>
      <c r="B24" s="15" t="s">
        <v>42</v>
      </c>
      <c r="C24" s="52">
        <v>1134147.5127180594</v>
      </c>
      <c r="D24" s="52">
        <v>1161511.5015161056</v>
      </c>
      <c r="E24" s="52">
        <v>1165484.9327013814</v>
      </c>
      <c r="F24" s="52">
        <v>1131637.2872002281</v>
      </c>
      <c r="G24" s="52">
        <v>1245742.3276220851</v>
      </c>
      <c r="H24" s="52">
        <v>1243745.5503943095</v>
      </c>
      <c r="I24" s="52">
        <v>1420142.0215044585</v>
      </c>
      <c r="J24" s="52">
        <v>1588892.7170530995</v>
      </c>
      <c r="K24" s="52">
        <v>1881089.6141058027</v>
      </c>
      <c r="L24" s="52">
        <v>2227674.8323441935</v>
      </c>
      <c r="M24" s="52">
        <v>2440065.2786691813</v>
      </c>
      <c r="N24" s="52">
        <v>2632645.7374492534</v>
      </c>
      <c r="O24" s="52">
        <v>2942451.5631359983</v>
      </c>
      <c r="P24" s="52">
        <v>3222542.3312808615</v>
      </c>
      <c r="Q24" s="52">
        <v>3909491.0184661495</v>
      </c>
      <c r="R24" s="52">
        <v>4899176.6228579013</v>
      </c>
      <c r="S24" s="52">
        <v>6066400.8463969436</v>
      </c>
      <c r="T24" s="52">
        <v>6385366.7237334158</v>
      </c>
      <c r="U24" s="52">
        <v>6194141.9940636354</v>
      </c>
      <c r="V24" s="52">
        <v>5868568.5189730423</v>
      </c>
      <c r="W24" s="52">
        <v>5754349.2902106158</v>
      </c>
      <c r="X24" s="52">
        <v>4534538.8662403459</v>
      </c>
      <c r="Y24" s="52">
        <v>4083143.3257408072</v>
      </c>
      <c r="Z24" s="52">
        <v>3923945.4359989269</v>
      </c>
      <c r="AA24" s="52">
        <v>4058304.5548552256</v>
      </c>
      <c r="AB24" s="52">
        <v>4103747.1873833924</v>
      </c>
      <c r="AC24" s="27">
        <v>4206114.91</v>
      </c>
      <c r="AD24" s="27">
        <v>4968552.7</v>
      </c>
      <c r="AE24" s="27">
        <v>4635994.4400000004</v>
      </c>
      <c r="AF24" s="27">
        <v>5158251.24</v>
      </c>
      <c r="AG24" s="27">
        <v>6124287.8899999997</v>
      </c>
      <c r="AH24" s="27">
        <v>6561693.3600000003</v>
      </c>
      <c r="AI24" s="27">
        <v>7535992.3799999999</v>
      </c>
      <c r="AJ24" s="27">
        <v>6323496.1900000004</v>
      </c>
      <c r="AK24" s="27">
        <v>6587539.1500000004</v>
      </c>
      <c r="AL24" s="27">
        <v>7446802.7400000002</v>
      </c>
      <c r="AM24" s="27">
        <v>7667194.6600000001</v>
      </c>
      <c r="AN24" s="27">
        <v>7123036.2300000004</v>
      </c>
      <c r="AO24" s="27">
        <v>8622395.4199999999</v>
      </c>
      <c r="AP24" s="27">
        <v>7703323.8200000003</v>
      </c>
      <c r="AQ24" s="27">
        <v>9048455.5700000003</v>
      </c>
      <c r="AR24" s="27">
        <v>8830651.0999999996</v>
      </c>
      <c r="AS24" s="27">
        <v>9315186.3100000005</v>
      </c>
      <c r="AT24" s="27">
        <v>10368713.27</v>
      </c>
      <c r="AU24" s="27">
        <v>10926692.720000001</v>
      </c>
      <c r="AV24" s="27">
        <v>11908142.779999999</v>
      </c>
      <c r="AW24" s="27">
        <v>11188622.84</v>
      </c>
      <c r="AX24" s="27">
        <v>10657895.939999999</v>
      </c>
      <c r="AY24" s="27">
        <v>11559990.630000001</v>
      </c>
    </row>
    <row r="25" spans="1:51">
      <c r="A25" s="15" t="s">
        <v>43</v>
      </c>
      <c r="B25" s="15" t="s">
        <v>44</v>
      </c>
      <c r="C25" s="52">
        <v>298232.6585431667</v>
      </c>
      <c r="D25" s="52">
        <v>326620.03759392764</v>
      </c>
      <c r="E25" s="52">
        <v>299725.43931995542</v>
      </c>
      <c r="F25" s="52">
        <v>312103.84217258141</v>
      </c>
      <c r="G25" s="52">
        <v>359977.25460662821</v>
      </c>
      <c r="H25" s="52">
        <v>372540.73056618043</v>
      </c>
      <c r="I25" s="52">
        <v>440468.96366682573</v>
      </c>
      <c r="J25" s="52">
        <v>486385.99786266481</v>
      </c>
      <c r="K25" s="52">
        <v>591478.55728348054</v>
      </c>
      <c r="L25" s="52">
        <v>753574.85322970862</v>
      </c>
      <c r="M25" s="52">
        <v>831540.17717624782</v>
      </c>
      <c r="N25" s="52">
        <v>803541.69556845957</v>
      </c>
      <c r="O25" s="52">
        <v>900466.49399274646</v>
      </c>
      <c r="P25" s="52">
        <v>1006370.6919813341</v>
      </c>
      <c r="Q25" s="52">
        <v>1181824.4183688869</v>
      </c>
      <c r="R25" s="52">
        <v>2019122.4424771746</v>
      </c>
      <c r="S25" s="52">
        <v>2407963.1744153961</v>
      </c>
      <c r="T25" s="52">
        <v>2647189.3736937027</v>
      </c>
      <c r="U25" s="52">
        <v>2671642.0436095661</v>
      </c>
      <c r="V25" s="52">
        <v>2460351.9742909977</v>
      </c>
      <c r="W25" s="52">
        <v>2376865.3342890516</v>
      </c>
      <c r="X25" s="52">
        <v>1779218.4531268997</v>
      </c>
      <c r="Y25" s="52">
        <v>1636395.3068786734</v>
      </c>
      <c r="Z25" s="52">
        <v>1630529.5361843156</v>
      </c>
      <c r="AA25" s="52">
        <v>1667540.0731465511</v>
      </c>
      <c r="AB25" s="52">
        <v>1645547.0096797582</v>
      </c>
      <c r="AC25" s="27">
        <v>1442470.96</v>
      </c>
      <c r="AD25" s="27">
        <v>1852007.57</v>
      </c>
      <c r="AE25" s="27">
        <v>1706342.38</v>
      </c>
      <c r="AF25" s="27">
        <v>1747900.18</v>
      </c>
      <c r="AG25" s="27">
        <v>1743705.06</v>
      </c>
      <c r="AH25" s="27">
        <v>1850199.78</v>
      </c>
      <c r="AI25" s="27">
        <v>2200691.31</v>
      </c>
      <c r="AJ25" s="27">
        <v>1790738.62</v>
      </c>
      <c r="AK25" s="27">
        <v>2213060.42</v>
      </c>
      <c r="AL25" s="27">
        <v>3085061.45</v>
      </c>
      <c r="AM25" s="27">
        <v>3233140.84</v>
      </c>
      <c r="AN25" s="27">
        <v>3115909.92</v>
      </c>
      <c r="AO25" s="27">
        <v>3598049.27</v>
      </c>
      <c r="AP25" s="27">
        <v>3239188</v>
      </c>
      <c r="AQ25" s="27">
        <v>3881997.32</v>
      </c>
      <c r="AR25" s="27">
        <v>3605720.25</v>
      </c>
      <c r="AS25" s="27">
        <v>3766061.06</v>
      </c>
      <c r="AT25" s="27">
        <v>4178704.65</v>
      </c>
      <c r="AU25" s="27">
        <v>4440104.28</v>
      </c>
      <c r="AV25" s="27">
        <v>4734837.6900000004</v>
      </c>
      <c r="AW25" s="27">
        <v>4365548.5599999996</v>
      </c>
      <c r="AX25" s="27">
        <v>4057050.85</v>
      </c>
      <c r="AY25" s="27">
        <v>4360178.82</v>
      </c>
    </row>
    <row r="26" spans="1:51">
      <c r="A26" s="15" t="s">
        <v>45</v>
      </c>
      <c r="B26" s="15" t="s">
        <v>46</v>
      </c>
      <c r="C26" s="52">
        <v>216302.5930053342</v>
      </c>
      <c r="D26" s="52">
        <v>230207.62031657563</v>
      </c>
      <c r="E26" s="52">
        <v>242293.01615807135</v>
      </c>
      <c r="F26" s="52">
        <v>240582.99553171929</v>
      </c>
      <c r="G26" s="52">
        <v>268881.03945837915</v>
      </c>
      <c r="H26" s="52">
        <v>269787.19641683833</v>
      </c>
      <c r="I26" s="52">
        <v>305443.49705849623</v>
      </c>
      <c r="J26" s="52">
        <v>300644.85934291425</v>
      </c>
      <c r="K26" s="52">
        <v>343167.15882291063</v>
      </c>
      <c r="L26" s="52">
        <v>377051.54453721817</v>
      </c>
      <c r="M26" s="52">
        <v>409519.52643237286</v>
      </c>
      <c r="N26" s="52">
        <v>401022.78045664576</v>
      </c>
      <c r="O26" s="52">
        <v>498068.92829865374</v>
      </c>
      <c r="P26" s="52">
        <v>716261.12687264557</v>
      </c>
      <c r="Q26" s="52">
        <v>836130.56953428348</v>
      </c>
      <c r="R26" s="52">
        <v>1249819.5765880996</v>
      </c>
      <c r="S26" s="52">
        <v>1586209.0045536521</v>
      </c>
      <c r="T26" s="52">
        <v>1715451.7750401322</v>
      </c>
      <c r="U26" s="52">
        <v>1700206.4159693394</v>
      </c>
      <c r="V26" s="52">
        <v>1604365.5300576105</v>
      </c>
      <c r="W26" s="52">
        <v>1670561.6300352484</v>
      </c>
      <c r="X26" s="52">
        <v>1416796.4776170219</v>
      </c>
      <c r="Y26" s="52">
        <v>1255898.0378789983</v>
      </c>
      <c r="Z26" s="52">
        <v>1199599.631306835</v>
      </c>
      <c r="AA26" s="52">
        <v>1349954.2440352959</v>
      </c>
      <c r="AB26" s="52">
        <v>1333279.378857947</v>
      </c>
      <c r="AC26" s="27">
        <v>1255882.31</v>
      </c>
      <c r="AD26" s="27">
        <v>1538422.46</v>
      </c>
      <c r="AE26" s="27">
        <v>1409916.36</v>
      </c>
      <c r="AF26" s="27">
        <v>1644379.46</v>
      </c>
      <c r="AG26" s="27">
        <v>1628175.98</v>
      </c>
      <c r="AH26" s="27">
        <v>1758896.34</v>
      </c>
      <c r="AI26" s="27">
        <v>2133576.64</v>
      </c>
      <c r="AJ26" s="27">
        <v>1750110.45</v>
      </c>
      <c r="AK26" s="27">
        <v>1721374.39</v>
      </c>
      <c r="AL26" s="27">
        <v>2231231.5499999998</v>
      </c>
      <c r="AM26" s="27">
        <v>2531749.79</v>
      </c>
      <c r="AN26" s="27">
        <v>2552920.64</v>
      </c>
      <c r="AO26" s="27">
        <v>2937880.71</v>
      </c>
      <c r="AP26" s="27">
        <v>2516290.9900000002</v>
      </c>
      <c r="AQ26" s="27">
        <v>2864073.38</v>
      </c>
      <c r="AR26" s="27">
        <v>2743012.87</v>
      </c>
      <c r="AS26" s="27">
        <v>2805031.97</v>
      </c>
      <c r="AT26" s="27">
        <v>3120338.62</v>
      </c>
      <c r="AU26" s="27">
        <v>3402278.62</v>
      </c>
      <c r="AV26" s="27">
        <v>3725205.17</v>
      </c>
      <c r="AW26" s="27">
        <v>3345566.09</v>
      </c>
      <c r="AX26" s="27">
        <v>3058933.97</v>
      </c>
      <c r="AY26" s="27">
        <v>3465848.35</v>
      </c>
    </row>
    <row r="27" spans="1:51">
      <c r="A27" s="15" t="s">
        <v>65</v>
      </c>
      <c r="B27" s="15" t="s">
        <v>66</v>
      </c>
      <c r="C27" s="52">
        <v>159104.94132999572</v>
      </c>
      <c r="D27" s="52">
        <v>152653.60381854299</v>
      </c>
      <c r="E27" s="52">
        <v>154687.1212594728</v>
      </c>
      <c r="F27" s="52">
        <v>178099.47908170809</v>
      </c>
      <c r="G27" s="52">
        <v>203717.6217343515</v>
      </c>
      <c r="H27" s="52">
        <v>201008.45024902548</v>
      </c>
      <c r="I27" s="52">
        <v>208554.82905129451</v>
      </c>
      <c r="J27" s="52">
        <v>244919.86517408915</v>
      </c>
      <c r="K27" s="52">
        <v>258709.18368124741</v>
      </c>
      <c r="L27" s="52">
        <v>285846.9381377133</v>
      </c>
      <c r="M27" s="52">
        <v>356541.51110514865</v>
      </c>
      <c r="N27" s="52">
        <v>390477.88193433412</v>
      </c>
      <c r="O27" s="52">
        <v>427865.54606475728</v>
      </c>
      <c r="P27" s="52">
        <v>470493.64516271645</v>
      </c>
      <c r="Q27" s="52">
        <v>558035.81637210981</v>
      </c>
      <c r="R27" s="52">
        <v>729528.45994478301</v>
      </c>
      <c r="S27" s="52">
        <v>939058.65780836251</v>
      </c>
      <c r="T27" s="52">
        <v>950322.96324301744</v>
      </c>
      <c r="U27" s="52">
        <v>861824.02200144215</v>
      </c>
      <c r="V27" s="52">
        <v>765732.96725242666</v>
      </c>
      <c r="W27" s="52">
        <v>826583.90717684245</v>
      </c>
      <c r="X27" s="52">
        <v>752865.81285053748</v>
      </c>
      <c r="Y27" s="52">
        <v>648158.18719824625</v>
      </c>
      <c r="Z27" s="52">
        <v>699255.28655079531</v>
      </c>
      <c r="AA27" s="52">
        <v>673832.92384296318</v>
      </c>
      <c r="AB27" s="52">
        <v>665817.27178269136</v>
      </c>
      <c r="AC27" s="27">
        <v>739799.76</v>
      </c>
      <c r="AD27" s="27">
        <v>877176.33</v>
      </c>
      <c r="AE27" s="27">
        <v>736129.98</v>
      </c>
      <c r="AF27" s="27">
        <v>798054.5</v>
      </c>
      <c r="AG27" s="27">
        <v>814921.83</v>
      </c>
      <c r="AH27" s="27">
        <v>897603.4</v>
      </c>
      <c r="AI27" s="27">
        <v>1046335.87</v>
      </c>
      <c r="AJ27" s="27">
        <v>929911.79</v>
      </c>
      <c r="AK27" s="27">
        <v>960984.18</v>
      </c>
      <c r="AL27" s="27">
        <v>1077590.06</v>
      </c>
      <c r="AM27" s="27">
        <v>1055597.3500000001</v>
      </c>
      <c r="AN27" s="27">
        <v>955451.6</v>
      </c>
      <c r="AO27" s="27">
        <v>1215299.25</v>
      </c>
      <c r="AP27" s="27">
        <v>836481.49</v>
      </c>
      <c r="AQ27" s="27">
        <v>823578.57</v>
      </c>
      <c r="AR27" s="27">
        <v>1006793.08</v>
      </c>
      <c r="AS27" s="27">
        <v>987444.55</v>
      </c>
      <c r="AT27" s="27">
        <v>1134157.44</v>
      </c>
      <c r="AU27" s="27">
        <v>1223718.31</v>
      </c>
      <c r="AV27" s="27">
        <v>1372333.65</v>
      </c>
      <c r="AW27" s="27">
        <v>1194322.3700000001</v>
      </c>
      <c r="AX27" s="27">
        <v>1104868.75</v>
      </c>
      <c r="AY27" s="27">
        <v>1462934.8</v>
      </c>
    </row>
    <row r="28" spans="1:51">
      <c r="A28" s="15" t="s">
        <v>67</v>
      </c>
      <c r="B28" s="15" t="s">
        <v>68</v>
      </c>
      <c r="C28" s="52">
        <v>176455.62132883709</v>
      </c>
      <c r="D28" s="52">
        <v>169300.57915381648</v>
      </c>
      <c r="E28" s="52">
        <v>171555.7574658095</v>
      </c>
      <c r="F28" s="52">
        <v>197521.48387775419</v>
      </c>
      <c r="G28" s="52">
        <v>225933.25477127312</v>
      </c>
      <c r="H28" s="52">
        <v>222928.63709054099</v>
      </c>
      <c r="I28" s="52">
        <v>231297.78323884035</v>
      </c>
      <c r="J28" s="52">
        <v>271628.47564703174</v>
      </c>
      <c r="K28" s="52">
        <v>286921.70370923704</v>
      </c>
      <c r="L28" s="52">
        <v>317018.64603929833</v>
      </c>
      <c r="M28" s="52">
        <v>395422.5658084295</v>
      </c>
      <c r="N28" s="52">
        <v>433059.78898007033</v>
      </c>
      <c r="O28" s="52">
        <v>474524.54962749081</v>
      </c>
      <c r="P28" s="52">
        <v>521801.27660807036</v>
      </c>
      <c r="Q28" s="52">
        <v>618889.95772588754</v>
      </c>
      <c r="R28" s="52">
        <v>809083.97959012561</v>
      </c>
      <c r="S28" s="52">
        <v>1041463.5410552826</v>
      </c>
      <c r="T28" s="52">
        <v>1053956.1282218194</v>
      </c>
      <c r="U28" s="52">
        <v>955806.24949501269</v>
      </c>
      <c r="V28" s="52">
        <v>849236.45909716643</v>
      </c>
      <c r="W28" s="52">
        <v>916723.3522929094</v>
      </c>
      <c r="X28" s="52">
        <v>834966.16394062422</v>
      </c>
      <c r="Y28" s="52">
        <v>718840.10689725087</v>
      </c>
      <c r="Z28" s="52">
        <v>775509.37027884449</v>
      </c>
      <c r="AA28" s="52">
        <v>747314.72605366528</v>
      </c>
      <c r="AB28" s="52">
        <v>738424.92749183706</v>
      </c>
      <c r="AC28" s="27">
        <v>729828.51</v>
      </c>
      <c r="AD28" s="27">
        <v>925471.38</v>
      </c>
      <c r="AE28" s="27">
        <v>812451.17</v>
      </c>
      <c r="AF28" s="27">
        <v>885082.72</v>
      </c>
      <c r="AG28" s="27">
        <v>885353.73</v>
      </c>
      <c r="AH28" s="27">
        <v>902643.02</v>
      </c>
      <c r="AI28" s="27">
        <v>1201261.43</v>
      </c>
      <c r="AJ28" s="27">
        <v>938248.82</v>
      </c>
      <c r="AK28" s="27">
        <v>881618.57</v>
      </c>
      <c r="AL28" s="27">
        <v>1064591.1599999999</v>
      </c>
      <c r="AM28" s="27">
        <v>1105072.93</v>
      </c>
      <c r="AN28" s="27">
        <v>1056341.18</v>
      </c>
      <c r="AO28" s="27">
        <v>1385789.81</v>
      </c>
      <c r="AP28" s="27">
        <v>900493.74</v>
      </c>
      <c r="AQ28" s="27">
        <v>1022851.36</v>
      </c>
      <c r="AR28" s="27">
        <v>976634.88</v>
      </c>
      <c r="AS28" s="27">
        <v>1054014.8700000001</v>
      </c>
      <c r="AT28" s="27">
        <v>1237668.0900000001</v>
      </c>
      <c r="AU28" s="27">
        <v>1474591.86</v>
      </c>
      <c r="AV28" s="27">
        <v>1437000.24</v>
      </c>
      <c r="AW28" s="27">
        <v>1239094.05</v>
      </c>
      <c r="AX28" s="27">
        <v>1189075.3500000001</v>
      </c>
      <c r="AY28" s="27">
        <v>1205042.8</v>
      </c>
    </row>
    <row r="29" spans="1:51">
      <c r="A29" s="15" t="s">
        <v>47</v>
      </c>
      <c r="B29" s="15" t="s">
        <v>48</v>
      </c>
      <c r="C29" s="52">
        <v>858978.56109470595</v>
      </c>
      <c r="D29" s="52">
        <v>877010.0784045296</v>
      </c>
      <c r="E29" s="52">
        <v>861082.0526345477</v>
      </c>
      <c r="F29" s="52">
        <v>866820.84343943279</v>
      </c>
      <c r="G29" s="52">
        <v>956794.8813717973</v>
      </c>
      <c r="H29" s="52">
        <v>1058459.6246400299</v>
      </c>
      <c r="I29" s="52">
        <v>1245830.4431540482</v>
      </c>
      <c r="J29" s="52">
        <v>1381755.8163111301</v>
      </c>
      <c r="K29" s="52">
        <v>1569883.6966447495</v>
      </c>
      <c r="L29" s="52">
        <v>1992054.3572215862</v>
      </c>
      <c r="M29" s="52">
        <v>2181515.7091089813</v>
      </c>
      <c r="N29" s="52">
        <v>2302873.6639749254</v>
      </c>
      <c r="O29" s="52">
        <v>2808843.8723879769</v>
      </c>
      <c r="P29" s="52">
        <v>2991940.6302547273</v>
      </c>
      <c r="Q29" s="52">
        <v>3717713.6611088836</v>
      </c>
      <c r="R29" s="52">
        <v>4578047.7988648647</v>
      </c>
      <c r="S29" s="52">
        <v>5369870.7384782843</v>
      </c>
      <c r="T29" s="52">
        <v>5864606.3690150427</v>
      </c>
      <c r="U29" s="52">
        <v>6132197.8422366101</v>
      </c>
      <c r="V29" s="52">
        <v>5830725.7945261654</v>
      </c>
      <c r="W29" s="52">
        <v>6149296.5214715945</v>
      </c>
      <c r="X29" s="52">
        <v>5056096.9022779325</v>
      </c>
      <c r="Y29" s="52">
        <v>4830879.038349241</v>
      </c>
      <c r="Z29" s="52">
        <v>4988232.7556668334</v>
      </c>
      <c r="AA29" s="52">
        <v>4791291.7741937395</v>
      </c>
      <c r="AB29" s="52">
        <v>4859377.8645803779</v>
      </c>
      <c r="AC29" s="27">
        <v>5325967.93</v>
      </c>
      <c r="AD29" s="27">
        <v>6257226.6200000001</v>
      </c>
      <c r="AE29" s="27">
        <v>5966890.8300000001</v>
      </c>
      <c r="AF29" s="27">
        <v>6197547.9800000004</v>
      </c>
      <c r="AG29" s="27">
        <v>6471109.1900000004</v>
      </c>
      <c r="AH29" s="27">
        <v>6795534.2199999997</v>
      </c>
      <c r="AI29" s="27">
        <v>7669233.5700000003</v>
      </c>
      <c r="AJ29" s="27">
        <v>6705359.71</v>
      </c>
      <c r="AK29" s="27">
        <v>7489857.5300000003</v>
      </c>
      <c r="AL29" s="27">
        <v>8674701.0299999993</v>
      </c>
      <c r="AM29" s="27">
        <v>8288140.1500000004</v>
      </c>
      <c r="AN29" s="27">
        <v>7929240.4500000002</v>
      </c>
      <c r="AO29" s="27">
        <v>9299483.75</v>
      </c>
      <c r="AP29" s="27">
        <v>8050287.46</v>
      </c>
      <c r="AQ29" s="27">
        <v>8845178.0600000005</v>
      </c>
      <c r="AR29" s="27">
        <v>8126040.4500000002</v>
      </c>
      <c r="AS29" s="27">
        <v>9107405.25</v>
      </c>
      <c r="AT29" s="27">
        <v>9620996.7300000004</v>
      </c>
      <c r="AU29" s="27">
        <v>10483757.060000001</v>
      </c>
      <c r="AV29" s="27">
        <v>10668491.789999999</v>
      </c>
      <c r="AW29" s="27">
        <v>10016145.310000001</v>
      </c>
      <c r="AX29" s="27">
        <v>9857329.3399999999</v>
      </c>
      <c r="AY29" s="27">
        <v>10534144.140000001</v>
      </c>
    </row>
    <row r="30" spans="1:51">
      <c r="A30" s="15" t="s">
        <v>49</v>
      </c>
      <c r="B30" s="15" t="s">
        <v>50</v>
      </c>
      <c r="C30" s="52">
        <v>427502.41250569781</v>
      </c>
      <c r="D30" s="52">
        <v>443052.21226391365</v>
      </c>
      <c r="E30" s="52">
        <v>463093.31251896085</v>
      </c>
      <c r="F30" s="52">
        <v>456164.35223650333</v>
      </c>
      <c r="G30" s="52">
        <v>518547.09988612059</v>
      </c>
      <c r="H30" s="52">
        <v>578658.20472988323</v>
      </c>
      <c r="I30" s="52">
        <v>629395.06705470022</v>
      </c>
      <c r="J30" s="52">
        <v>734111.99209704297</v>
      </c>
      <c r="K30" s="52">
        <v>857338.66701628314</v>
      </c>
      <c r="L30" s="52">
        <v>944188.71968741855</v>
      </c>
      <c r="M30" s="52">
        <v>1108115.0136365646</v>
      </c>
      <c r="N30" s="52">
        <v>1140469.2685648601</v>
      </c>
      <c r="O30" s="52">
        <v>1354606.0183823025</v>
      </c>
      <c r="P30" s="52">
        <v>1494190.1679530824</v>
      </c>
      <c r="Q30" s="52">
        <v>1922712.159486064</v>
      </c>
      <c r="R30" s="52">
        <v>2317957.4270874462</v>
      </c>
      <c r="S30" s="52">
        <v>3052657.4150439738</v>
      </c>
      <c r="T30" s="52">
        <v>3285005.5720115802</v>
      </c>
      <c r="U30" s="52">
        <v>3362123.7367693312</v>
      </c>
      <c r="V30" s="52">
        <v>3710766.8642914095</v>
      </c>
      <c r="W30" s="52">
        <v>3663442.3526846408</v>
      </c>
      <c r="X30" s="52">
        <v>2966195.2629114757</v>
      </c>
      <c r="Y30" s="52">
        <v>3035722.5231230445</v>
      </c>
      <c r="Z30" s="52">
        <v>2816954.5816067285</v>
      </c>
      <c r="AA30" s="52">
        <v>2938967.58231899</v>
      </c>
      <c r="AB30" s="52">
        <v>3165181.707220051</v>
      </c>
      <c r="AC30" s="27">
        <v>3187559.63</v>
      </c>
      <c r="AD30" s="27">
        <v>3884906.18</v>
      </c>
      <c r="AE30" s="27">
        <v>4123370.74</v>
      </c>
      <c r="AF30" s="27">
        <v>3901453.48</v>
      </c>
      <c r="AG30" s="27">
        <v>4172206.28</v>
      </c>
      <c r="AH30" s="27">
        <v>4676138.7300000004</v>
      </c>
      <c r="AI30" s="27">
        <v>5990751.7000000002</v>
      </c>
      <c r="AJ30" s="27">
        <v>5031549.78</v>
      </c>
      <c r="AK30" s="27">
        <v>5140404.0599999996</v>
      </c>
      <c r="AL30" s="27">
        <v>5902694.1399999997</v>
      </c>
      <c r="AM30" s="27">
        <v>5558426.6699999999</v>
      </c>
      <c r="AN30" s="27">
        <v>5265617.0999999996</v>
      </c>
      <c r="AO30" s="27">
        <v>6458702.0800000001</v>
      </c>
      <c r="AP30" s="27">
        <v>5791155.3499999996</v>
      </c>
      <c r="AQ30" s="27">
        <v>6786963.8099999996</v>
      </c>
      <c r="AR30" s="27">
        <v>6717105.8899999997</v>
      </c>
      <c r="AS30" s="27">
        <v>7252641.7800000003</v>
      </c>
      <c r="AT30" s="27">
        <v>7810964.79</v>
      </c>
      <c r="AU30" s="27">
        <v>8060191.9500000002</v>
      </c>
      <c r="AV30" s="27">
        <v>8945806.9100000001</v>
      </c>
      <c r="AW30" s="27">
        <v>8528266.5600000005</v>
      </c>
      <c r="AX30" s="27">
        <v>7668197.0999999996</v>
      </c>
      <c r="AY30" s="27">
        <v>8422651.7599999998</v>
      </c>
    </row>
    <row r="31" spans="1:51">
      <c r="A31" s="15" t="s">
        <v>51</v>
      </c>
      <c r="B31" s="15" t="s">
        <v>52</v>
      </c>
      <c r="C31" s="52">
        <v>69827.290508371734</v>
      </c>
      <c r="D31" s="52">
        <v>67511.43748751824</v>
      </c>
      <c r="E31" s="52">
        <v>68866.861699776055</v>
      </c>
      <c r="F31" s="52">
        <v>63093.007620926372</v>
      </c>
      <c r="G31" s="52">
        <v>60547.566380113334</v>
      </c>
      <c r="H31" s="52">
        <v>72886.942284326564</v>
      </c>
      <c r="I31" s="52">
        <v>74079.55094617483</v>
      </c>
      <c r="J31" s="52">
        <v>87284.684819279311</v>
      </c>
      <c r="K31" s="52">
        <v>98005.966854534679</v>
      </c>
      <c r="L31" s="52">
        <v>124147.4669833541</v>
      </c>
      <c r="M31" s="52">
        <v>125867.09189779208</v>
      </c>
      <c r="N31" s="52">
        <v>129331.95316156394</v>
      </c>
      <c r="O31" s="52">
        <v>148461.71319156591</v>
      </c>
      <c r="P31" s="52">
        <v>175150.20039423316</v>
      </c>
      <c r="Q31" s="52">
        <v>155880.79706444172</v>
      </c>
      <c r="R31" s="52">
        <v>184788.1797129995</v>
      </c>
      <c r="S31" s="52">
        <v>352422.79600644554</v>
      </c>
      <c r="T31" s="52">
        <v>457016.6946918777</v>
      </c>
      <c r="U31" s="52">
        <v>851915.14077904494</v>
      </c>
      <c r="V31" s="52">
        <v>676692.37465260678</v>
      </c>
      <c r="W31" s="52">
        <v>719108.66955368803</v>
      </c>
      <c r="X31" s="52">
        <v>532149.36916001677</v>
      </c>
      <c r="Y31" s="52">
        <v>505017.50042883324</v>
      </c>
      <c r="Z31" s="52">
        <v>533307.87086098909</v>
      </c>
      <c r="AA31" s="52">
        <v>510276.0237902627</v>
      </c>
      <c r="AB31" s="52">
        <v>460568.39553873555</v>
      </c>
      <c r="AC31" s="27">
        <v>440301.67</v>
      </c>
      <c r="AD31" s="27">
        <v>538943.35</v>
      </c>
      <c r="AE31" s="27">
        <v>442983.95</v>
      </c>
      <c r="AF31" s="27">
        <v>479618.07</v>
      </c>
      <c r="AG31" s="27">
        <v>547576.47</v>
      </c>
      <c r="AH31" s="27">
        <v>618310.75</v>
      </c>
      <c r="AI31" s="27">
        <v>780751.57</v>
      </c>
      <c r="AJ31" s="27">
        <v>665625.57999999996</v>
      </c>
      <c r="AK31" s="27">
        <v>682558.95</v>
      </c>
      <c r="AL31" s="27">
        <v>777862.84</v>
      </c>
      <c r="AM31" s="27">
        <v>798007.82</v>
      </c>
      <c r="AN31" s="27">
        <v>678041.03</v>
      </c>
      <c r="AO31" s="27">
        <v>826767.66</v>
      </c>
      <c r="AP31" s="27">
        <v>696836.37</v>
      </c>
      <c r="AQ31" s="27">
        <v>837308.71</v>
      </c>
      <c r="AR31" s="27">
        <v>760244.44</v>
      </c>
      <c r="AS31" s="27">
        <v>857926.78</v>
      </c>
      <c r="AT31" s="27">
        <v>824267.61</v>
      </c>
      <c r="AU31" s="27">
        <v>847449.69</v>
      </c>
      <c r="AV31" s="27">
        <v>971533.02</v>
      </c>
      <c r="AW31" s="27">
        <v>874266.64</v>
      </c>
      <c r="AX31" s="27">
        <v>777923.68</v>
      </c>
      <c r="AY31" s="27">
        <v>869828.25</v>
      </c>
    </row>
    <row r="32" spans="1:51">
      <c r="A32" s="15" t="s">
        <v>53</v>
      </c>
      <c r="B32" s="15" t="s">
        <v>54</v>
      </c>
      <c r="C32" s="52">
        <v>412182.20096744149</v>
      </c>
      <c r="D32" s="52">
        <v>390288.69270394248</v>
      </c>
      <c r="E32" s="52">
        <v>403209.96650695091</v>
      </c>
      <c r="F32" s="52">
        <v>404128.62428482354</v>
      </c>
      <c r="G32" s="52">
        <v>450930.92992376024</v>
      </c>
      <c r="H32" s="52">
        <v>437975.81243892515</v>
      </c>
      <c r="I32" s="52">
        <v>502879.15213954577</v>
      </c>
      <c r="J32" s="52">
        <v>518973.04244028189</v>
      </c>
      <c r="K32" s="52">
        <v>546199.06487772823</v>
      </c>
      <c r="L32" s="52">
        <v>661513.17845529504</v>
      </c>
      <c r="M32" s="52">
        <v>726042.71316564956</v>
      </c>
      <c r="N32" s="52">
        <v>675104.0083420102</v>
      </c>
      <c r="O32" s="52">
        <v>821579.15838995541</v>
      </c>
      <c r="P32" s="52">
        <v>1085401.3296603283</v>
      </c>
      <c r="Q32" s="52">
        <v>1312620.1869939645</v>
      </c>
      <c r="R32" s="52">
        <v>1699633.6650115785</v>
      </c>
      <c r="S32" s="52">
        <v>2069627.2773977562</v>
      </c>
      <c r="T32" s="52">
        <v>2451219.9732604423</v>
      </c>
      <c r="U32" s="52">
        <v>2355760.9721368933</v>
      </c>
      <c r="V32" s="52">
        <v>2133689.0985232266</v>
      </c>
      <c r="W32" s="52">
        <v>2594188.5038567823</v>
      </c>
      <c r="X32" s="52">
        <v>2052410.1987756812</v>
      </c>
      <c r="Y32" s="52">
        <v>1897812.9764849665</v>
      </c>
      <c r="Z32" s="52">
        <v>1843224.4922678564</v>
      </c>
      <c r="AA32" s="52">
        <v>1974694.0683753712</v>
      </c>
      <c r="AB32" s="52">
        <v>1901400.6433438603</v>
      </c>
      <c r="AC32" s="27">
        <v>1849348.03</v>
      </c>
      <c r="AD32" s="27">
        <v>2320812.09</v>
      </c>
      <c r="AE32" s="27">
        <v>2276517.14</v>
      </c>
      <c r="AF32" s="27">
        <v>2476544.7000000002</v>
      </c>
      <c r="AG32" s="27">
        <v>2528165.33</v>
      </c>
      <c r="AH32" s="27">
        <v>2793154.77</v>
      </c>
      <c r="AI32" s="27">
        <v>3438154.82</v>
      </c>
      <c r="AJ32" s="27">
        <v>2952112.05</v>
      </c>
      <c r="AK32" s="27">
        <v>3005966.68</v>
      </c>
      <c r="AL32" s="27">
        <v>3544100.89</v>
      </c>
      <c r="AM32" s="27">
        <v>3570698.39</v>
      </c>
      <c r="AN32" s="27">
        <v>3365115.65</v>
      </c>
      <c r="AO32" s="27">
        <v>3851317.89</v>
      </c>
      <c r="AP32" s="27">
        <v>3462798.82</v>
      </c>
      <c r="AQ32" s="27">
        <v>4702588.32</v>
      </c>
      <c r="AR32" s="27">
        <v>4478515.34</v>
      </c>
      <c r="AS32" s="27">
        <v>4583848.21</v>
      </c>
      <c r="AT32" s="27">
        <v>4881129.3600000003</v>
      </c>
      <c r="AU32" s="27">
        <v>5056013.6500000004</v>
      </c>
      <c r="AV32" s="27">
        <v>5635621.8099999996</v>
      </c>
      <c r="AW32" s="27">
        <v>5186059.2300000004</v>
      </c>
      <c r="AX32" s="27">
        <v>4621807.6399999997</v>
      </c>
      <c r="AY32" s="27">
        <v>4876501.79</v>
      </c>
    </row>
    <row r="33" spans="1:51">
      <c r="A33" s="15" t="s">
        <v>55</v>
      </c>
      <c r="B33" s="15" t="s">
        <v>56</v>
      </c>
      <c r="C33" s="52">
        <v>739558.38568686671</v>
      </c>
      <c r="D33" s="52">
        <v>735025.16171029501</v>
      </c>
      <c r="E33" s="52">
        <v>737013.55424212257</v>
      </c>
      <c r="F33" s="52">
        <v>751212.5032585978</v>
      </c>
      <c r="G33" s="52">
        <v>871908.8293897314</v>
      </c>
      <c r="H33" s="52">
        <v>888232.61280846153</v>
      </c>
      <c r="I33" s="52">
        <v>1154411.4934363076</v>
      </c>
      <c r="J33" s="52">
        <v>1311804.7372007617</v>
      </c>
      <c r="K33" s="52">
        <v>1533106.8957263967</v>
      </c>
      <c r="L33" s="52">
        <v>1750929.7103316223</v>
      </c>
      <c r="M33" s="52">
        <v>1933828.5893739986</v>
      </c>
      <c r="N33" s="52">
        <v>1973120.6466277516</v>
      </c>
      <c r="O33" s="52">
        <v>2264611.5522816284</v>
      </c>
      <c r="P33" s="52">
        <v>2606978.8111110944</v>
      </c>
      <c r="Q33" s="52">
        <v>3105726.8997815405</v>
      </c>
      <c r="R33" s="52">
        <v>3656829.1824006755</v>
      </c>
      <c r="S33" s="52">
        <v>5052441.6996845827</v>
      </c>
      <c r="T33" s="52">
        <v>5202914.3678625273</v>
      </c>
      <c r="U33" s="52">
        <v>5264153.9003318818</v>
      </c>
      <c r="V33" s="52">
        <v>5004794.5215921169</v>
      </c>
      <c r="W33" s="52">
        <v>5166109.1083010044</v>
      </c>
      <c r="X33" s="52">
        <v>4517654.6028983062</v>
      </c>
      <c r="Y33" s="52">
        <v>4337546.2810758073</v>
      </c>
      <c r="Z33" s="52">
        <v>4344380.5899477676</v>
      </c>
      <c r="AA33" s="52">
        <v>4503360.3357637934</v>
      </c>
      <c r="AB33" s="52">
        <v>4700454.6900270144</v>
      </c>
      <c r="AC33" s="27">
        <v>4496660.1900000004</v>
      </c>
      <c r="AD33" s="27">
        <v>5404230.8499999996</v>
      </c>
      <c r="AE33" s="27">
        <v>4916205.51</v>
      </c>
      <c r="AF33" s="27">
        <v>5208295.62</v>
      </c>
      <c r="AG33" s="27">
        <v>5238951.4000000004</v>
      </c>
      <c r="AH33" s="27">
        <v>5427446.7599999998</v>
      </c>
      <c r="AI33" s="27">
        <v>6643373.4400000004</v>
      </c>
      <c r="AJ33" s="27">
        <v>5503992.3300000001</v>
      </c>
      <c r="AK33" s="27">
        <v>6393621.3700000001</v>
      </c>
      <c r="AL33" s="27">
        <v>7768991.9699999997</v>
      </c>
      <c r="AM33" s="27">
        <v>7649276.1500000004</v>
      </c>
      <c r="AN33" s="27">
        <v>7096539.7000000002</v>
      </c>
      <c r="AO33" s="27">
        <v>8607873.0899999999</v>
      </c>
      <c r="AP33" s="27">
        <v>7982653.6399999997</v>
      </c>
      <c r="AQ33" s="27">
        <v>9111011.0899999999</v>
      </c>
      <c r="AR33" s="27">
        <v>8636750.1400000006</v>
      </c>
      <c r="AS33" s="27">
        <v>9626372.75</v>
      </c>
      <c r="AT33" s="27">
        <v>10115678.960000001</v>
      </c>
      <c r="AU33" s="27">
        <v>10552406.609999999</v>
      </c>
      <c r="AV33" s="27">
        <v>10983261.810000001</v>
      </c>
      <c r="AW33" s="27">
        <v>10026434.07</v>
      </c>
      <c r="AX33" s="27">
        <v>9415774.3900000006</v>
      </c>
      <c r="AY33" s="27">
        <v>10660366.460000001</v>
      </c>
    </row>
    <row r="34" spans="1:51">
      <c r="A34" s="15" t="s">
        <v>57</v>
      </c>
      <c r="B34" s="15" t="s">
        <v>58</v>
      </c>
      <c r="C34" s="52">
        <v>584082.798110242</v>
      </c>
      <c r="D34" s="52">
        <v>597377.72445449932</v>
      </c>
      <c r="E34" s="52">
        <v>604213.23348939035</v>
      </c>
      <c r="F34" s="52">
        <v>595753.07527780021</v>
      </c>
      <c r="G34" s="52">
        <v>634755.93674585375</v>
      </c>
      <c r="H34" s="52">
        <v>679662.23395740881</v>
      </c>
      <c r="I34" s="52">
        <v>756539.83416595904</v>
      </c>
      <c r="J34" s="52">
        <v>835640.14104583079</v>
      </c>
      <c r="K34" s="52">
        <v>901488.35975528881</v>
      </c>
      <c r="L34" s="52">
        <v>1046614.0311026485</v>
      </c>
      <c r="M34" s="52">
        <v>1156157.6444797448</v>
      </c>
      <c r="N34" s="52">
        <v>1560800.9366467618</v>
      </c>
      <c r="O34" s="52">
        <v>1854025.4925246625</v>
      </c>
      <c r="P34" s="52">
        <v>2131266.6836393238</v>
      </c>
      <c r="Q34" s="52">
        <v>2540455.5481533087</v>
      </c>
      <c r="R34" s="52">
        <v>3179552.4706649981</v>
      </c>
      <c r="S34" s="52">
        <v>4264352.2365033077</v>
      </c>
      <c r="T34" s="52">
        <v>4799514.9072271511</v>
      </c>
      <c r="U34" s="52">
        <v>4461847.1942520626</v>
      </c>
      <c r="V34" s="52">
        <v>4537418.6112809228</v>
      </c>
      <c r="W34" s="52">
        <v>4634173.6076585734</v>
      </c>
      <c r="X34" s="52">
        <v>3759767.4138578982</v>
      </c>
      <c r="Y34" s="52">
        <v>3739072.8645306462</v>
      </c>
      <c r="Z34" s="52">
        <v>3440328.1006427752</v>
      </c>
      <c r="AA34" s="52">
        <v>3725387.197734328</v>
      </c>
      <c r="AB34" s="52">
        <v>3628868.4583961656</v>
      </c>
      <c r="AC34" s="27">
        <v>3688174.79</v>
      </c>
      <c r="AD34" s="27">
        <v>4292104.54</v>
      </c>
      <c r="AE34" s="27">
        <v>3959002.22</v>
      </c>
      <c r="AF34" s="27">
        <v>4408974.28</v>
      </c>
      <c r="AG34" s="27">
        <v>4747237.21</v>
      </c>
      <c r="AH34" s="27">
        <v>5047442.91</v>
      </c>
      <c r="AI34" s="27">
        <v>6018508.4900000002</v>
      </c>
      <c r="AJ34" s="27">
        <v>5021800.7699999996</v>
      </c>
      <c r="AK34" s="27">
        <v>5047479.66</v>
      </c>
      <c r="AL34" s="27">
        <v>7043488.2999999998</v>
      </c>
      <c r="AM34" s="27">
        <v>7475473.75</v>
      </c>
      <c r="AN34" s="27">
        <v>7431592.6799999997</v>
      </c>
      <c r="AO34" s="27">
        <v>8743927.2300000004</v>
      </c>
      <c r="AP34" s="27">
        <v>7818628.46</v>
      </c>
      <c r="AQ34" s="27">
        <v>8353141.2300000004</v>
      </c>
      <c r="AR34" s="27">
        <v>8128619.2800000003</v>
      </c>
      <c r="AS34" s="27">
        <v>8494119.9700000007</v>
      </c>
      <c r="AT34" s="27">
        <v>9409030.5299999993</v>
      </c>
      <c r="AU34" s="27">
        <v>10722341.15</v>
      </c>
      <c r="AV34" s="27">
        <v>10896659.609999999</v>
      </c>
      <c r="AW34" s="27">
        <v>9950550.4800000004</v>
      </c>
      <c r="AX34" s="27">
        <v>9892110.7799999993</v>
      </c>
      <c r="AY34" s="27">
        <v>10463763.199999999</v>
      </c>
    </row>
    <row r="35" spans="1:51">
      <c r="A35" s="15" t="s">
        <v>59</v>
      </c>
      <c r="B35" s="15" t="s">
        <v>60</v>
      </c>
      <c r="C35" s="52">
        <v>447229.77268327039</v>
      </c>
      <c r="D35" s="52">
        <v>480912.77324580727</v>
      </c>
      <c r="E35" s="52">
        <v>486373.64949226857</v>
      </c>
      <c r="F35" s="52">
        <v>469559.28513606836</v>
      </c>
      <c r="G35" s="52">
        <v>535882.83988127275</v>
      </c>
      <c r="H35" s="52">
        <v>559191.83726982109</v>
      </c>
      <c r="I35" s="52">
        <v>661004.45608477388</v>
      </c>
      <c r="J35" s="52">
        <v>701304.50624050049</v>
      </c>
      <c r="K35" s="52">
        <v>811728.81759017741</v>
      </c>
      <c r="L35" s="52">
        <v>914255.35515285307</v>
      </c>
      <c r="M35" s="52">
        <v>981782.03754209494</v>
      </c>
      <c r="N35" s="52">
        <v>1012460.4204238998</v>
      </c>
      <c r="O35" s="52">
        <v>1276090.2010345191</v>
      </c>
      <c r="P35" s="52">
        <v>1369340.063449281</v>
      </c>
      <c r="Q35" s="52">
        <v>1563990.0176383513</v>
      </c>
      <c r="R35" s="52">
        <v>2173317.6107580224</v>
      </c>
      <c r="S35" s="52">
        <v>2866114.6995915892</v>
      </c>
      <c r="T35" s="52">
        <v>3414253.0684175943</v>
      </c>
      <c r="U35" s="52">
        <v>3301644.0102018882</v>
      </c>
      <c r="V35" s="52">
        <v>3376810.9799880176</v>
      </c>
      <c r="W35" s="52">
        <v>3158959.5187762585</v>
      </c>
      <c r="X35" s="52">
        <v>2518633.8872154173</v>
      </c>
      <c r="Y35" s="52">
        <v>2276289.7650968516</v>
      </c>
      <c r="Z35" s="52">
        <v>2265407.5958407284</v>
      </c>
      <c r="AA35" s="52">
        <v>2496133.3013708196</v>
      </c>
      <c r="AB35" s="52">
        <v>2480222.7284402088</v>
      </c>
      <c r="AC35" s="27">
        <v>2438975.36</v>
      </c>
      <c r="AD35" s="27">
        <v>3305740.4</v>
      </c>
      <c r="AE35" s="27">
        <v>3067555.35</v>
      </c>
      <c r="AF35" s="27">
        <v>3377238.66</v>
      </c>
      <c r="AG35" s="27">
        <v>3513996.74</v>
      </c>
      <c r="AH35" s="27">
        <v>3920301.05</v>
      </c>
      <c r="AI35" s="27">
        <v>4841217.6399999997</v>
      </c>
      <c r="AJ35" s="27">
        <v>3740223.62</v>
      </c>
      <c r="AK35" s="27">
        <v>3845219.07</v>
      </c>
      <c r="AL35" s="27">
        <v>4543555.09</v>
      </c>
      <c r="AM35" s="27">
        <v>5503814.5899999999</v>
      </c>
      <c r="AN35" s="27">
        <v>5388841.5899999999</v>
      </c>
      <c r="AO35" s="27">
        <v>6358585.2999999998</v>
      </c>
      <c r="AP35" s="27">
        <v>5694396.8600000003</v>
      </c>
      <c r="AQ35" s="27">
        <v>6503032.2199999997</v>
      </c>
      <c r="AR35" s="27">
        <v>5934744.7999999998</v>
      </c>
      <c r="AS35" s="27">
        <v>6446816.9500000002</v>
      </c>
      <c r="AT35" s="27">
        <v>6445348.6100000003</v>
      </c>
      <c r="AU35" s="27">
        <v>6576490.4100000001</v>
      </c>
      <c r="AV35" s="27">
        <v>7198393.6699999999</v>
      </c>
      <c r="AW35" s="27">
        <v>6539792.4800000004</v>
      </c>
      <c r="AX35" s="27">
        <v>5798685.5300000003</v>
      </c>
      <c r="AY35" s="27">
        <v>6549029.6399999997</v>
      </c>
    </row>
    <row r="36" spans="1:51">
      <c r="A36" s="15" t="s">
        <v>61</v>
      </c>
      <c r="B36" s="15" t="s">
        <v>62</v>
      </c>
      <c r="C36" s="52">
        <v>400821.09040684073</v>
      </c>
      <c r="D36" s="52">
        <v>439121.16190542979</v>
      </c>
      <c r="E36" s="52">
        <v>429068.8261578122</v>
      </c>
      <c r="F36" s="52">
        <v>446861.76075565931</v>
      </c>
      <c r="G36" s="52">
        <v>486268.45967037475</v>
      </c>
      <c r="H36" s="52">
        <v>524301.13559272944</v>
      </c>
      <c r="I36" s="52">
        <v>581157.6063674906</v>
      </c>
      <c r="J36" s="52">
        <v>617153.10607250175</v>
      </c>
      <c r="K36" s="52">
        <v>684815.16318905051</v>
      </c>
      <c r="L36" s="52">
        <v>782923.42333415151</v>
      </c>
      <c r="M36" s="52">
        <v>815492.32647871738</v>
      </c>
      <c r="N36" s="52">
        <v>851321.96165297425</v>
      </c>
      <c r="O36" s="52">
        <v>1035336.9199505455</v>
      </c>
      <c r="P36" s="52">
        <v>1130608.4087828929</v>
      </c>
      <c r="Q36" s="52">
        <v>1399094.7577356442</v>
      </c>
      <c r="R36" s="52">
        <v>1896645.0544776563</v>
      </c>
      <c r="S36" s="52">
        <v>2585066.8565165093</v>
      </c>
      <c r="T36" s="52">
        <v>2871213.9667691635</v>
      </c>
      <c r="U36" s="52">
        <v>2975947.3563053678</v>
      </c>
      <c r="V36" s="52">
        <v>2719053.383072366</v>
      </c>
      <c r="W36" s="52">
        <v>2652442.5548701547</v>
      </c>
      <c r="X36" s="52">
        <v>2019628.8409412319</v>
      </c>
      <c r="Y36" s="52">
        <v>1966216.1616696431</v>
      </c>
      <c r="Z36" s="52">
        <v>1921224.477920319</v>
      </c>
      <c r="AA36" s="52">
        <v>2166653.2330957027</v>
      </c>
      <c r="AB36" s="52">
        <v>2019116.6436205769</v>
      </c>
      <c r="AC36" s="27">
        <v>1798157.32</v>
      </c>
      <c r="AD36" s="27">
        <v>2016868.51</v>
      </c>
      <c r="AE36" s="27">
        <v>2110175.2599999998</v>
      </c>
      <c r="AF36" s="27">
        <v>2459933.91</v>
      </c>
      <c r="AG36" s="27">
        <v>2550418.83</v>
      </c>
      <c r="AH36" s="27">
        <v>2702775.83</v>
      </c>
      <c r="AI36" s="27">
        <v>3250484.44</v>
      </c>
      <c r="AJ36" s="27">
        <v>2500515.15</v>
      </c>
      <c r="AK36" s="27">
        <v>2515364.52</v>
      </c>
      <c r="AL36" s="27">
        <v>2944510.47</v>
      </c>
      <c r="AM36" s="27">
        <v>2782260.49</v>
      </c>
      <c r="AN36" s="27">
        <v>2535223.5699999998</v>
      </c>
      <c r="AO36" s="27">
        <v>2777335.96</v>
      </c>
      <c r="AP36" s="27">
        <v>2318003.94</v>
      </c>
      <c r="AQ36" s="27">
        <v>2819577.5</v>
      </c>
      <c r="AR36" s="27">
        <v>2621870.4500000002</v>
      </c>
      <c r="AS36" s="27">
        <v>4103519.14</v>
      </c>
      <c r="AT36" s="27">
        <v>5372967.75</v>
      </c>
      <c r="AU36" s="27">
        <v>5804994.5800000001</v>
      </c>
      <c r="AV36" s="27">
        <v>6664241.54</v>
      </c>
      <c r="AW36" s="27">
        <v>6355925.5300000003</v>
      </c>
      <c r="AX36" s="27">
        <v>5933788.5300000003</v>
      </c>
      <c r="AY36" s="27">
        <v>6433286.2199999997</v>
      </c>
    </row>
    <row r="37" spans="1:51">
      <c r="A37" s="15" t="s">
        <v>63</v>
      </c>
      <c r="B37" s="15" t="s">
        <v>64</v>
      </c>
      <c r="C37" s="52">
        <v>1278970.7252152199</v>
      </c>
      <c r="D37" s="52">
        <v>1278871.4809049983</v>
      </c>
      <c r="E37" s="52">
        <v>1287898.9019097288</v>
      </c>
      <c r="F37" s="52">
        <v>1346262.0263218472</v>
      </c>
      <c r="G37" s="52">
        <v>1448255.1447732092</v>
      </c>
      <c r="H37" s="52">
        <v>1529596.7571045053</v>
      </c>
      <c r="I37" s="52">
        <v>1756909.9803798115</v>
      </c>
      <c r="J37" s="52">
        <v>1958350.3186946705</v>
      </c>
      <c r="K37" s="52">
        <v>2382845.9792333948</v>
      </c>
      <c r="L37" s="52">
        <v>2519731.0189539865</v>
      </c>
      <c r="M37" s="52">
        <v>2792505.6063126088</v>
      </c>
      <c r="N37" s="52">
        <v>2795073.457558956</v>
      </c>
      <c r="O37" s="52">
        <v>3374833.2588873967</v>
      </c>
      <c r="P37" s="52">
        <v>3768526.7479423196</v>
      </c>
      <c r="Q37" s="52">
        <v>4818244.6410359219</v>
      </c>
      <c r="R37" s="52">
        <v>5568946.592535791</v>
      </c>
      <c r="S37" s="52">
        <v>6897910.9911167957</v>
      </c>
      <c r="T37" s="52">
        <v>7913294.621446223</v>
      </c>
      <c r="U37" s="52">
        <v>7968051.2594575556</v>
      </c>
      <c r="V37" s="52">
        <v>8216875.4964121124</v>
      </c>
      <c r="W37" s="52">
        <v>8435351.0335104298</v>
      </c>
      <c r="X37" s="52">
        <v>7192106.1444160603</v>
      </c>
      <c r="Y37" s="52">
        <v>6873718.0563668869</v>
      </c>
      <c r="Z37" s="52">
        <v>6734182.479474226</v>
      </c>
      <c r="AA37" s="52">
        <v>6790299.6694364669</v>
      </c>
      <c r="AB37" s="52">
        <v>6899545.1634720704</v>
      </c>
      <c r="AC37" s="27">
        <v>6835695.71</v>
      </c>
      <c r="AD37" s="27">
        <v>7995834.6600000001</v>
      </c>
      <c r="AE37" s="27">
        <v>7701346.25</v>
      </c>
      <c r="AF37" s="27">
        <v>8071124.2000000002</v>
      </c>
      <c r="AG37" s="27">
        <v>8324142.2000000002</v>
      </c>
      <c r="AH37" s="27">
        <v>8990866.1500000004</v>
      </c>
      <c r="AI37" s="27">
        <v>10395167.26</v>
      </c>
      <c r="AJ37" s="27">
        <v>8663897.5399999991</v>
      </c>
      <c r="AK37" s="27">
        <v>8722373.3699999992</v>
      </c>
      <c r="AL37" s="27">
        <v>9566278.8800000008</v>
      </c>
      <c r="AM37" s="27">
        <v>9263237.2400000002</v>
      </c>
      <c r="AN37" s="27">
        <v>8873507.5700000003</v>
      </c>
      <c r="AO37" s="27">
        <v>10582363.51</v>
      </c>
      <c r="AP37" s="27">
        <v>10008460.9</v>
      </c>
      <c r="AQ37" s="27">
        <v>11707968.810000001</v>
      </c>
      <c r="AR37" s="27">
        <v>11366950.789999999</v>
      </c>
      <c r="AS37" s="27">
        <v>12491769.560000001</v>
      </c>
      <c r="AT37" s="27">
        <v>13601496.15</v>
      </c>
      <c r="AU37" s="27">
        <v>14020298.960000001</v>
      </c>
      <c r="AV37" s="27">
        <v>14880787</v>
      </c>
      <c r="AW37" s="27">
        <v>14292114.710000001</v>
      </c>
      <c r="AX37" s="27">
        <v>13319987.77</v>
      </c>
      <c r="AY37" s="27">
        <v>14547183.789999999</v>
      </c>
    </row>
    <row r="38" spans="1:51">
      <c r="A38" s="15" t="s">
        <v>69</v>
      </c>
      <c r="B38" s="15" t="s">
        <v>70</v>
      </c>
      <c r="C38" s="52">
        <v>918983.86632050574</v>
      </c>
      <c r="D38" s="52">
        <v>907678.39965119667</v>
      </c>
      <c r="E38" s="52">
        <v>886929.17371108173</v>
      </c>
      <c r="F38" s="52">
        <v>888113.09277894744</v>
      </c>
      <c r="G38" s="52">
        <v>953956.12822181941</v>
      </c>
      <c r="H38" s="52">
        <v>1018284.8875764722</v>
      </c>
      <c r="I38" s="52">
        <v>1223220.5769585506</v>
      </c>
      <c r="J38" s="52">
        <v>1248281.0611061396</v>
      </c>
      <c r="K38" s="52">
        <v>1405846.2673620374</v>
      </c>
      <c r="L38" s="52">
        <v>1694727.8556368786</v>
      </c>
      <c r="M38" s="52">
        <v>1908136.508947995</v>
      </c>
      <c r="N38" s="52">
        <v>0</v>
      </c>
      <c r="O38" s="52">
        <v>2401177.5162091418</v>
      </c>
      <c r="P38" s="52">
        <v>2576799.8512097592</v>
      </c>
      <c r="Q38" s="52">
        <v>3078421.908753165</v>
      </c>
      <c r="R38" s="52">
        <v>4022359.2400111593</v>
      </c>
      <c r="S38" s="52">
        <v>5035809.6643529991</v>
      </c>
      <c r="T38" s="52">
        <v>5499687.9368617153</v>
      </c>
      <c r="U38" s="52">
        <v>5597496.6346879443</v>
      </c>
      <c r="V38" s="52">
        <v>4895840.7334627118</v>
      </c>
      <c r="W38" s="52">
        <v>4918607.7264754949</v>
      </c>
      <c r="X38" s="52">
        <v>3688543.1329347338</v>
      </c>
      <c r="Y38" s="52">
        <v>3339574.0973702385</v>
      </c>
      <c r="Z38" s="52">
        <v>3347650.8163800691</v>
      </c>
      <c r="AA38" s="52">
        <v>3595079.9664987382</v>
      </c>
      <c r="AB38" s="52">
        <v>3524030.6394531303</v>
      </c>
      <c r="AC38" s="27">
        <v>3767584.59</v>
      </c>
      <c r="AD38" s="27">
        <v>4555905.2</v>
      </c>
      <c r="AE38" s="27">
        <v>3946056.95</v>
      </c>
      <c r="AF38" s="27">
        <v>4432953.4800000004</v>
      </c>
      <c r="AG38" s="27">
        <v>4488228.1399999997</v>
      </c>
      <c r="AH38" s="27">
        <v>5013197.5599999996</v>
      </c>
      <c r="AI38" s="27">
        <v>5904614.7599999998</v>
      </c>
      <c r="AJ38" s="27">
        <v>4759649.45</v>
      </c>
      <c r="AK38" s="27">
        <v>5589670.7699999996</v>
      </c>
      <c r="AL38" s="27">
        <v>7738015.5800000001</v>
      </c>
      <c r="AM38" s="27">
        <v>7811029.4400000004</v>
      </c>
      <c r="AN38" s="27">
        <v>7884114.4400000004</v>
      </c>
      <c r="AO38" s="27">
        <v>9191957.3499999996</v>
      </c>
      <c r="AP38" s="27">
        <v>8382092.3799999999</v>
      </c>
      <c r="AQ38" s="27">
        <v>9037989.9199999999</v>
      </c>
      <c r="AR38" s="27">
        <v>9095709.8200000003</v>
      </c>
      <c r="AS38" s="27">
        <v>10016075.59</v>
      </c>
      <c r="AT38" s="27">
        <v>11021345.810000001</v>
      </c>
      <c r="AU38" s="27">
        <v>11787115.039999999</v>
      </c>
      <c r="AV38" s="27">
        <v>12054877.949999999</v>
      </c>
      <c r="AW38" s="27">
        <v>10893162.699999999</v>
      </c>
      <c r="AX38" s="27">
        <v>10369605.48</v>
      </c>
      <c r="AY38" s="27">
        <v>10707605.83</v>
      </c>
    </row>
    <row r="39" spans="1:51">
      <c r="A39" s="15" t="s">
        <v>71</v>
      </c>
      <c r="B39" s="15" t="s">
        <v>72</v>
      </c>
      <c r="C39" s="52">
        <v>1678058.7751941057</v>
      </c>
      <c r="D39" s="52">
        <v>1709029.2503929373</v>
      </c>
      <c r="E39" s="52">
        <v>1749546.8452962618</v>
      </c>
      <c r="F39" s="52">
        <v>1888903.5409333233</v>
      </c>
      <c r="G39" s="52">
        <v>2050153.2874868324</v>
      </c>
      <c r="H39" s="52">
        <v>2185513.0747899632</v>
      </c>
      <c r="I39" s="52">
        <v>2460640.1029335763</v>
      </c>
      <c r="J39" s="52">
        <v>2635528.548365213</v>
      </c>
      <c r="K39" s="52">
        <v>3436799.6682709386</v>
      </c>
      <c r="L39" s="52">
        <v>4311385.3499543415</v>
      </c>
      <c r="M39" s="52">
        <v>4923423.486600494</v>
      </c>
      <c r="N39" s="52">
        <v>5628861.4954943694</v>
      </c>
      <c r="O39" s="52">
        <v>6316744.8476043399</v>
      </c>
      <c r="P39" s="52">
        <v>7031015.7525569508</v>
      </c>
      <c r="Q39" s="52">
        <v>8449954.3415193371</v>
      </c>
      <c r="R39" s="52">
        <v>10472464.65850658</v>
      </c>
      <c r="S39" s="52">
        <v>12437563.28539828</v>
      </c>
      <c r="T39" s="52">
        <v>13504174.206540978</v>
      </c>
      <c r="U39" s="52">
        <v>13695174.378808368</v>
      </c>
      <c r="V39" s="52">
        <v>13468204.318270862</v>
      </c>
      <c r="W39" s="52">
        <v>14160840.983046992</v>
      </c>
      <c r="X39" s="52">
        <v>12339664.702511396</v>
      </c>
      <c r="Y39" s="52">
        <v>11888191.210274734</v>
      </c>
      <c r="Z39" s="52">
        <v>12407276.478551399</v>
      </c>
      <c r="AA39" s="52">
        <v>13009189.49304894</v>
      </c>
      <c r="AB39" s="52">
        <v>13413653.610959573</v>
      </c>
      <c r="AC39" s="27">
        <v>12815633.5</v>
      </c>
      <c r="AD39" s="27">
        <v>15439520.619999999</v>
      </c>
      <c r="AE39" s="27">
        <v>16047886.220000001</v>
      </c>
      <c r="AF39" s="27">
        <v>15833429.32</v>
      </c>
      <c r="AG39" s="27">
        <v>16685254.48</v>
      </c>
      <c r="AH39" s="27">
        <v>20007707.23</v>
      </c>
      <c r="AI39" s="27">
        <v>23111721.140000001</v>
      </c>
      <c r="AJ39" s="27">
        <v>21081988</v>
      </c>
      <c r="AK39" s="27">
        <v>22012323.859999999</v>
      </c>
      <c r="AL39" s="27">
        <v>24268966.75</v>
      </c>
      <c r="AM39" s="27">
        <v>25340631.289999999</v>
      </c>
      <c r="AN39" s="27">
        <v>24918497.559999999</v>
      </c>
      <c r="AO39" s="27">
        <v>28850198.149999999</v>
      </c>
      <c r="AP39" s="27">
        <v>26934511.32</v>
      </c>
      <c r="AQ39" s="27">
        <v>28151945.789999999</v>
      </c>
      <c r="AR39" s="27">
        <v>27151389.5</v>
      </c>
      <c r="AS39" s="27">
        <v>28234484.780000001</v>
      </c>
      <c r="AT39" s="27">
        <v>31447175.579999998</v>
      </c>
      <c r="AU39" s="27">
        <v>33928239.590000004</v>
      </c>
      <c r="AV39" s="27">
        <v>34779468.609999999</v>
      </c>
      <c r="AW39" s="27">
        <v>32999570.66</v>
      </c>
      <c r="AX39" s="27">
        <v>32807358.390000001</v>
      </c>
      <c r="AY39" s="27">
        <v>34927683.450000003</v>
      </c>
    </row>
    <row r="40" spans="1:51">
      <c r="A40" s="15" t="s">
        <v>73</v>
      </c>
      <c r="B40" s="15" t="s">
        <v>74</v>
      </c>
      <c r="C40" s="52">
        <v>140726.7549549742</v>
      </c>
      <c r="D40" s="52">
        <v>131556.03187404052</v>
      </c>
      <c r="E40" s="52">
        <v>149757.52983808389</v>
      </c>
      <c r="F40" s="52">
        <v>146536.12965484019</v>
      </c>
      <c r="G40" s="52">
        <v>154659.52798735283</v>
      </c>
      <c r="H40" s="52">
        <v>152858.80019574455</v>
      </c>
      <c r="I40" s="52">
        <v>178953.95582332378</v>
      </c>
      <c r="J40" s="52">
        <v>209674.10973585158</v>
      </c>
      <c r="K40" s="52">
        <v>218016.11995908269</v>
      </c>
      <c r="L40" s="52">
        <v>259370.05017097158</v>
      </c>
      <c r="M40" s="52">
        <v>283302.71648903814</v>
      </c>
      <c r="N40" s="52">
        <v>289042.42198802665</v>
      </c>
      <c r="O40" s="52">
        <v>343540.20156809059</v>
      </c>
      <c r="P40" s="52">
        <v>426875.84704485204</v>
      </c>
      <c r="Q40" s="52">
        <v>499462.61721423815</v>
      </c>
      <c r="R40" s="52">
        <v>634364.1427715536</v>
      </c>
      <c r="S40" s="52">
        <v>841111.38382546417</v>
      </c>
      <c r="T40" s="52">
        <v>895578.82605109783</v>
      </c>
      <c r="U40" s="52">
        <v>915706.97469498764</v>
      </c>
      <c r="V40" s="52">
        <v>885347.05781019188</v>
      </c>
      <c r="W40" s="52">
        <v>898339.35300987016</v>
      </c>
      <c r="X40" s="52">
        <v>675305.38671293599</v>
      </c>
      <c r="Y40" s="52">
        <v>672605.66123862891</v>
      </c>
      <c r="Z40" s="52">
        <v>687321.27943645709</v>
      </c>
      <c r="AA40" s="52">
        <v>868033.24393491191</v>
      </c>
      <c r="AB40" s="52">
        <v>825453.70890980354</v>
      </c>
      <c r="AC40" s="27">
        <v>765344.97</v>
      </c>
      <c r="AD40" s="27">
        <v>952979.01</v>
      </c>
      <c r="AE40" s="27">
        <v>875844.22</v>
      </c>
      <c r="AF40" s="27">
        <v>1026373.94</v>
      </c>
      <c r="AG40" s="27">
        <v>986600.45</v>
      </c>
      <c r="AH40" s="27">
        <v>995848.4</v>
      </c>
      <c r="AI40" s="27">
        <v>1191120.03</v>
      </c>
      <c r="AJ40" s="27">
        <v>982435.12</v>
      </c>
      <c r="AK40" s="27">
        <v>1006387.61</v>
      </c>
      <c r="AL40" s="27">
        <v>1221038.67</v>
      </c>
      <c r="AM40" s="27">
        <v>1299235.6200000001</v>
      </c>
      <c r="AN40" s="27">
        <v>1184230.27</v>
      </c>
      <c r="AO40" s="27">
        <v>1303902.3799999999</v>
      </c>
      <c r="AP40" s="27">
        <v>1146750.82</v>
      </c>
      <c r="AQ40" s="27">
        <v>1314883.55</v>
      </c>
      <c r="AR40" s="27">
        <v>1260296.45</v>
      </c>
      <c r="AS40" s="27">
        <v>1276260.81</v>
      </c>
      <c r="AT40" s="27">
        <v>1389503.34</v>
      </c>
      <c r="AU40" s="27">
        <v>1389105.66</v>
      </c>
      <c r="AV40" s="27">
        <v>1557183.11</v>
      </c>
      <c r="AW40" s="27">
        <v>1570591.04</v>
      </c>
      <c r="AX40" s="27">
        <v>1783961.22</v>
      </c>
      <c r="AY40" s="27">
        <v>1843873.71</v>
      </c>
    </row>
    <row r="41" spans="1:51">
      <c r="A41" s="15" t="s">
        <v>75</v>
      </c>
      <c r="B41" s="15" t="s">
        <v>76</v>
      </c>
      <c r="C41" s="52">
        <v>2321413.5987572358</v>
      </c>
      <c r="D41" s="52">
        <v>2228935.128369695</v>
      </c>
      <c r="E41" s="52">
        <v>2193138.2697341442</v>
      </c>
      <c r="F41" s="52">
        <v>2260450.913703185</v>
      </c>
      <c r="G41" s="52">
        <v>2441422.3798206286</v>
      </c>
      <c r="H41" s="52">
        <v>2556226.0940884845</v>
      </c>
      <c r="I41" s="52">
        <v>2978781.0786377764</v>
      </c>
      <c r="J41" s="52">
        <v>3561666.9995136876</v>
      </c>
      <c r="K41" s="52">
        <v>4428648.9815643402</v>
      </c>
      <c r="L41" s="52">
        <v>4964898.918679121</v>
      </c>
      <c r="M41" s="52">
        <v>5517960.9334148429</v>
      </c>
      <c r="N41" s="52">
        <v>5746249.9828494852</v>
      </c>
      <c r="O41" s="52">
        <v>6706086.0696661519</v>
      </c>
      <c r="P41" s="52">
        <v>7463327.1693114033</v>
      </c>
      <c r="Q41" s="52">
        <v>8893876.5803246256</v>
      </c>
      <c r="R41" s="52">
        <v>10761459.516401228</v>
      </c>
      <c r="S41" s="52">
        <v>12789569.74313865</v>
      </c>
      <c r="T41" s="52">
        <v>13740339.382002175</v>
      </c>
      <c r="U41" s="52">
        <v>13798103.229327532</v>
      </c>
      <c r="V41" s="52">
        <v>13984576.428028056</v>
      </c>
      <c r="W41" s="52">
        <v>14643779.345732966</v>
      </c>
      <c r="X41" s="52">
        <v>12308948.053003455</v>
      </c>
      <c r="Y41" s="52">
        <v>11870040.881104287</v>
      </c>
      <c r="Z41" s="52">
        <v>11951712.778218135</v>
      </c>
      <c r="AA41" s="52">
        <v>12489674.37509888</v>
      </c>
      <c r="AB41" s="52">
        <v>13538221.510049658</v>
      </c>
      <c r="AC41" s="27">
        <v>13932657.98</v>
      </c>
      <c r="AD41" s="27">
        <v>15644446.33</v>
      </c>
      <c r="AE41" s="27">
        <v>14849267.199999999</v>
      </c>
      <c r="AF41" s="27">
        <v>15496783.289999999</v>
      </c>
      <c r="AG41" s="27">
        <v>15424750.6</v>
      </c>
      <c r="AH41" s="27">
        <v>17253907.899999999</v>
      </c>
      <c r="AI41" s="27">
        <v>21980784.809999999</v>
      </c>
      <c r="AJ41" s="27">
        <v>19938241.870000001</v>
      </c>
      <c r="AK41" s="27">
        <v>22254663.09</v>
      </c>
      <c r="AL41" s="27">
        <v>24391744.41</v>
      </c>
      <c r="AM41" s="27">
        <v>24715679.829999998</v>
      </c>
      <c r="AN41" s="27">
        <v>23885186.140000001</v>
      </c>
      <c r="AO41" s="27">
        <v>28107505.09</v>
      </c>
      <c r="AP41" s="27">
        <v>25309487.170000002</v>
      </c>
      <c r="AQ41" s="27">
        <v>27662253.559999999</v>
      </c>
      <c r="AR41" s="27">
        <v>26375550.149999999</v>
      </c>
      <c r="AS41" s="27">
        <v>28189052.010000002</v>
      </c>
      <c r="AT41" s="27">
        <v>31348224.539999999</v>
      </c>
      <c r="AU41" s="27">
        <v>34524706.969999999</v>
      </c>
      <c r="AV41" s="27">
        <v>35640076.93</v>
      </c>
      <c r="AW41" s="27">
        <v>33889308.549999997</v>
      </c>
      <c r="AX41" s="27">
        <v>32661028.260000002</v>
      </c>
      <c r="AY41" s="27">
        <v>33986088.039999999</v>
      </c>
    </row>
    <row r="42" spans="1:51">
      <c r="A42" s="15" t="s">
        <v>77</v>
      </c>
      <c r="B42" s="15" t="s">
        <v>78</v>
      </c>
      <c r="C42" s="52">
        <v>1692026.7639494662</v>
      </c>
      <c r="D42" s="52">
        <v>1654493.5110075814</v>
      </c>
      <c r="E42" s="52">
        <v>1703283.2944842421</v>
      </c>
      <c r="F42" s="52">
        <v>1727210.3201886709</v>
      </c>
      <c r="G42" s="52">
        <v>1850687.316394215</v>
      </c>
      <c r="H42" s="52">
        <v>1852834.8657000384</v>
      </c>
      <c r="I42" s="52">
        <v>2153605.190584139</v>
      </c>
      <c r="J42" s="52">
        <v>2444924.7435426409</v>
      </c>
      <c r="K42" s="52">
        <v>2671822.5432459749</v>
      </c>
      <c r="L42" s="52">
        <v>3030056.8482385278</v>
      </c>
      <c r="M42" s="52">
        <v>3513236.8432686897</v>
      </c>
      <c r="N42" s="52">
        <v>4212030.361746273</v>
      </c>
      <c r="O42" s="52">
        <v>5059826.330079563</v>
      </c>
      <c r="P42" s="52">
        <v>5622111.2054601144</v>
      </c>
      <c r="Q42" s="52">
        <v>7310192.2839454412</v>
      </c>
      <c r="R42" s="52">
        <v>9020152.8453846816</v>
      </c>
      <c r="S42" s="52">
        <v>10934958.236591728</v>
      </c>
      <c r="T42" s="52">
        <v>11057626.795658862</v>
      </c>
      <c r="U42" s="52">
        <v>11163006.416579135</v>
      </c>
      <c r="V42" s="52">
        <v>10854397.163228687</v>
      </c>
      <c r="W42" s="52">
        <v>11229107.840481108</v>
      </c>
      <c r="X42" s="52">
        <v>9674008.8177099284</v>
      </c>
      <c r="Y42" s="52">
        <v>9146873.7238219883</v>
      </c>
      <c r="Z42" s="52">
        <v>9579048.8356374558</v>
      </c>
      <c r="AA42" s="52">
        <v>10343048.076622836</v>
      </c>
      <c r="AB42" s="52">
        <v>10227524.034677306</v>
      </c>
      <c r="AC42" s="27">
        <v>10875157.1</v>
      </c>
      <c r="AD42" s="27">
        <v>11901297.4</v>
      </c>
      <c r="AE42" s="27">
        <v>11266469.439999999</v>
      </c>
      <c r="AF42" s="27">
        <v>11948260.59</v>
      </c>
      <c r="AG42" s="27">
        <v>12474088.880000001</v>
      </c>
      <c r="AH42" s="27">
        <v>13419501.9</v>
      </c>
      <c r="AI42" s="27">
        <v>17553710.18</v>
      </c>
      <c r="AJ42" s="27">
        <v>17040081.710000001</v>
      </c>
      <c r="AK42" s="27">
        <v>17491374.440000001</v>
      </c>
      <c r="AL42" s="27">
        <v>18575812.949999999</v>
      </c>
      <c r="AM42" s="27">
        <v>19450413.25</v>
      </c>
      <c r="AN42" s="27">
        <v>18550640.57</v>
      </c>
      <c r="AO42" s="27">
        <v>22054997.510000002</v>
      </c>
      <c r="AP42" s="27">
        <v>20331572</v>
      </c>
      <c r="AQ42" s="27">
        <v>21556834.449999999</v>
      </c>
      <c r="AR42" s="27">
        <v>20246489.420000002</v>
      </c>
      <c r="AS42" s="27">
        <v>22024558.699999999</v>
      </c>
      <c r="AT42" s="27">
        <v>24353685.640000001</v>
      </c>
      <c r="AU42" s="27">
        <v>26336858.510000002</v>
      </c>
      <c r="AV42" s="27">
        <v>27256226.149999999</v>
      </c>
      <c r="AW42" s="27">
        <v>26015938.670000002</v>
      </c>
      <c r="AX42" s="27">
        <v>25077833.109999999</v>
      </c>
      <c r="AY42" s="27">
        <v>26132046.309999999</v>
      </c>
    </row>
    <row r="43" spans="1:51">
      <c r="A43" s="15" t="s">
        <v>79</v>
      </c>
      <c r="B43" s="15" t="s">
        <v>80</v>
      </c>
      <c r="C43" s="52">
        <v>934004.97288694233</v>
      </c>
      <c r="D43" s="52">
        <v>928282.49412690161</v>
      </c>
      <c r="E43" s="52">
        <v>976373.14641051169</v>
      </c>
      <c r="F43" s="52">
        <v>1039400.4485050087</v>
      </c>
      <c r="G43" s="52">
        <v>1123541.7870378699</v>
      </c>
      <c r="H43" s="52">
        <v>1221654.7731025051</v>
      </c>
      <c r="I43" s="52">
        <v>1439958.2594590804</v>
      </c>
      <c r="J43" s="52">
        <v>1595473.9411272386</v>
      </c>
      <c r="K43" s="52">
        <v>1794717.6415527237</v>
      </c>
      <c r="L43" s="52">
        <v>2121050.465198176</v>
      </c>
      <c r="M43" s="52">
        <v>2555328.4742749906</v>
      </c>
      <c r="N43" s="52">
        <v>2704250.5834986134</v>
      </c>
      <c r="O43" s="52">
        <v>3352457.5543823759</v>
      </c>
      <c r="P43" s="52">
        <v>4121358.8695600475</v>
      </c>
      <c r="Q43" s="52">
        <v>5047553.8792939167</v>
      </c>
      <c r="R43" s="52">
        <v>6341090.3458610857</v>
      </c>
      <c r="S43" s="52">
        <v>7582161.0257989476</v>
      </c>
      <c r="T43" s="52">
        <v>7997694.9708593702</v>
      </c>
      <c r="U43" s="52">
        <v>8229725.7289730879</v>
      </c>
      <c r="V43" s="52">
        <v>8115040.0102445744</v>
      </c>
      <c r="W43" s="52">
        <v>8806919.5564908739</v>
      </c>
      <c r="X43" s="52">
        <v>7147382.379409343</v>
      </c>
      <c r="Y43" s="52">
        <v>7051640.409582315</v>
      </c>
      <c r="Z43" s="52">
        <v>7437928.0786048518</v>
      </c>
      <c r="AA43" s="52">
        <v>7701634.6377058774</v>
      </c>
      <c r="AB43" s="52">
        <v>8000414.9503895873</v>
      </c>
      <c r="AC43" s="27">
        <v>7979865.1100000003</v>
      </c>
      <c r="AD43" s="27">
        <v>9396055.2100000009</v>
      </c>
      <c r="AE43" s="27">
        <v>8973033.4700000007</v>
      </c>
      <c r="AF43" s="27">
        <v>9561870.5199999996</v>
      </c>
      <c r="AG43" s="27">
        <v>10077532.130000001</v>
      </c>
      <c r="AH43" s="27">
        <v>10623662.68</v>
      </c>
      <c r="AI43" s="27">
        <v>12099887.800000001</v>
      </c>
      <c r="AJ43" s="27">
        <v>10452405.16</v>
      </c>
      <c r="AK43" s="27">
        <v>11223707.779999999</v>
      </c>
      <c r="AL43" s="27">
        <v>12381809.58</v>
      </c>
      <c r="AM43" s="27">
        <v>12323374.640000001</v>
      </c>
      <c r="AN43" s="27">
        <v>12661521.16</v>
      </c>
      <c r="AO43" s="27">
        <v>15224132.07</v>
      </c>
      <c r="AP43" s="27">
        <v>13783565.49</v>
      </c>
      <c r="AQ43" s="27">
        <v>15190112.02</v>
      </c>
      <c r="AR43" s="27">
        <v>14435353.02</v>
      </c>
      <c r="AS43" s="27">
        <v>16111626.93</v>
      </c>
      <c r="AT43" s="27">
        <v>18504038.100000001</v>
      </c>
      <c r="AU43" s="27">
        <v>19773508.25</v>
      </c>
      <c r="AV43" s="27">
        <v>21185472.039999999</v>
      </c>
      <c r="AW43" s="27">
        <v>20216261.960000001</v>
      </c>
      <c r="AX43" s="27">
        <v>18909992.789999999</v>
      </c>
      <c r="AY43" s="27">
        <v>20428645.41</v>
      </c>
    </row>
    <row r="44" spans="1:51">
      <c r="A44" s="15" t="s">
        <v>81</v>
      </c>
      <c r="B44" s="15" t="s">
        <v>82</v>
      </c>
      <c r="C44" s="52">
        <v>218761.29075533914</v>
      </c>
      <c r="D44" s="52">
        <v>216457.02385979568</v>
      </c>
      <c r="E44" s="52">
        <v>200116.16615113491</v>
      </c>
      <c r="F44" s="52">
        <v>219755.56324576153</v>
      </c>
      <c r="G44" s="52">
        <v>237273.93716356409</v>
      </c>
      <c r="H44" s="52">
        <v>264856.08050527703</v>
      </c>
      <c r="I44" s="52">
        <v>291521.54790634144</v>
      </c>
      <c r="J44" s="52">
        <v>354248.83033491526</v>
      </c>
      <c r="K44" s="52">
        <v>392073.71824677533</v>
      </c>
      <c r="L44" s="52">
        <v>460400.45307847922</v>
      </c>
      <c r="M44" s="52">
        <v>501447.50341866922</v>
      </c>
      <c r="N44" s="52">
        <v>501419.30035048031</v>
      </c>
      <c r="O44" s="52">
        <v>574864.5109359303</v>
      </c>
      <c r="P44" s="52">
        <v>658880.99372367398</v>
      </c>
      <c r="Q44" s="52">
        <v>694728.92277999932</v>
      </c>
      <c r="R44" s="52">
        <v>1121986.6546130311</v>
      </c>
      <c r="S44" s="52">
        <v>1511200.7341944671</v>
      </c>
      <c r="T44" s="52">
        <v>1647669.5880980003</v>
      </c>
      <c r="U44" s="52">
        <v>1669520.4106366728</v>
      </c>
      <c r="V44" s="52">
        <v>1408566.8725236563</v>
      </c>
      <c r="W44" s="52">
        <v>1352382.8764819459</v>
      </c>
      <c r="X44" s="52">
        <v>1047280.6924282267</v>
      </c>
      <c r="Y44" s="52">
        <v>1098131.4146305227</v>
      </c>
      <c r="Z44" s="52">
        <v>1079867.5840034946</v>
      </c>
      <c r="AA44" s="52">
        <v>1130010.4212584081</v>
      </c>
      <c r="AB44" s="52">
        <v>1015626.6066424994</v>
      </c>
      <c r="AC44" s="27">
        <v>990094.4</v>
      </c>
      <c r="AD44" s="27">
        <v>1256419.68</v>
      </c>
      <c r="AE44" s="27">
        <v>1036203.24</v>
      </c>
      <c r="AF44" s="27">
        <v>1372449.01</v>
      </c>
      <c r="AG44" s="27">
        <v>1789050.47</v>
      </c>
      <c r="AH44" s="27">
        <v>1681506.5</v>
      </c>
      <c r="AI44" s="27">
        <v>2021864.4</v>
      </c>
      <c r="AJ44" s="27">
        <v>1665642.4</v>
      </c>
      <c r="AK44" s="27">
        <v>1661365.21</v>
      </c>
      <c r="AL44" s="27">
        <v>1879810.85</v>
      </c>
      <c r="AM44" s="27">
        <v>1749641.07</v>
      </c>
      <c r="AN44" s="27">
        <v>1755752.79</v>
      </c>
      <c r="AO44" s="27">
        <v>1915750.94</v>
      </c>
      <c r="AP44" s="27">
        <v>1630339.07</v>
      </c>
      <c r="AQ44" s="27">
        <v>1853040.54</v>
      </c>
      <c r="AR44" s="27">
        <v>1752432.62</v>
      </c>
      <c r="AS44" s="27">
        <v>1992756.15</v>
      </c>
      <c r="AT44" s="27">
        <v>1991253.86</v>
      </c>
      <c r="AU44" s="27">
        <v>2158993.33</v>
      </c>
      <c r="AV44" s="27">
        <v>2449186.13</v>
      </c>
      <c r="AW44" s="27">
        <v>2298972.17</v>
      </c>
      <c r="AX44" s="27">
        <v>2100168.2400000002</v>
      </c>
      <c r="AY44" s="27">
        <v>2332471.65</v>
      </c>
    </row>
    <row r="45" spans="1:51">
      <c r="A45" s="15" t="s">
        <v>83</v>
      </c>
      <c r="B45" s="15" t="s">
        <v>84</v>
      </c>
      <c r="C45" s="52">
        <v>868070.01068667613</v>
      </c>
      <c r="D45" s="52">
        <v>833954.35981321952</v>
      </c>
      <c r="E45" s="52">
        <v>821177.45522953488</v>
      </c>
      <c r="F45" s="52">
        <v>866805.90343574353</v>
      </c>
      <c r="G45" s="52">
        <v>920703.49123494374</v>
      </c>
      <c r="H45" s="52">
        <v>1009747.7426111773</v>
      </c>
      <c r="I45" s="52">
        <v>1097606.8553274071</v>
      </c>
      <c r="J45" s="52">
        <v>1204368.1216909036</v>
      </c>
      <c r="K45" s="52">
        <v>1344020.5684214057</v>
      </c>
      <c r="L45" s="52">
        <v>1597490.6891762721</v>
      </c>
      <c r="M45" s="52">
        <v>1793373.193669707</v>
      </c>
      <c r="N45" s="52">
        <v>1999916.9152856057</v>
      </c>
      <c r="O45" s="52">
        <v>2381330.1786550032</v>
      </c>
      <c r="P45" s="52">
        <v>2642910.8920249348</v>
      </c>
      <c r="Q45" s="52">
        <v>3124633.3220012896</v>
      </c>
      <c r="R45" s="52">
        <v>3873576.0118422396</v>
      </c>
      <c r="S45" s="52">
        <v>4535921.7143806685</v>
      </c>
      <c r="T45" s="52">
        <v>5514956.773081162</v>
      </c>
      <c r="U45" s="52">
        <v>5630309.1513620559</v>
      </c>
      <c r="V45" s="52">
        <v>5770221.5236669481</v>
      </c>
      <c r="W45" s="52">
        <v>6189199.3688232778</v>
      </c>
      <c r="X45" s="52">
        <v>5064265.6227901755</v>
      </c>
      <c r="Y45" s="52">
        <v>4820098.0299493419</v>
      </c>
      <c r="Z45" s="52">
        <v>4666219.9139880762</v>
      </c>
      <c r="AA45" s="52">
        <v>4905215.5840117121</v>
      </c>
      <c r="AB45" s="52">
        <v>4846824.4093529256</v>
      </c>
      <c r="AC45" s="27">
        <v>4785248.83</v>
      </c>
      <c r="AD45" s="27">
        <v>5498702.6500000004</v>
      </c>
      <c r="AE45" s="27">
        <v>5301363.33</v>
      </c>
      <c r="AF45" s="27">
        <v>5589342.6500000004</v>
      </c>
      <c r="AG45" s="27">
        <v>5846629.6600000001</v>
      </c>
      <c r="AH45" s="27">
        <v>7020875.9699999997</v>
      </c>
      <c r="AI45" s="27">
        <v>8468192.4900000002</v>
      </c>
      <c r="AJ45" s="27">
        <v>7471050.9900000002</v>
      </c>
      <c r="AK45" s="27">
        <v>7647472.1500000004</v>
      </c>
      <c r="AL45" s="27">
        <v>8626280.3900000006</v>
      </c>
      <c r="AM45" s="27">
        <v>8418970.8399999999</v>
      </c>
      <c r="AN45" s="27">
        <v>8075406.9800000004</v>
      </c>
      <c r="AO45" s="27">
        <v>9407039.2100000009</v>
      </c>
      <c r="AP45" s="27">
        <v>8446514.7100000009</v>
      </c>
      <c r="AQ45" s="27">
        <v>9384329.3200000003</v>
      </c>
      <c r="AR45" s="27">
        <v>8845904.6500000004</v>
      </c>
      <c r="AS45" s="27">
        <v>9562741.7599999998</v>
      </c>
      <c r="AT45" s="27">
        <v>10626055.48</v>
      </c>
      <c r="AU45" s="27">
        <v>11346363.789999999</v>
      </c>
      <c r="AV45" s="27">
        <v>11678143.43</v>
      </c>
      <c r="AW45" s="27">
        <v>10874049.27</v>
      </c>
      <c r="AX45" s="27">
        <v>10335273.609999999</v>
      </c>
      <c r="AY45" s="27">
        <v>11314229.91</v>
      </c>
    </row>
    <row r="46" spans="1:51">
      <c r="A46" s="15" t="s">
        <v>85</v>
      </c>
      <c r="B46" s="15" t="s">
        <v>86</v>
      </c>
      <c r="C46" s="52">
        <v>1779072.5611587346</v>
      </c>
      <c r="D46" s="52">
        <v>1842914.8556993827</v>
      </c>
      <c r="E46" s="52">
        <v>1808090.0119977377</v>
      </c>
      <c r="F46" s="52">
        <v>1857046.4222502389</v>
      </c>
      <c r="G46" s="52">
        <v>2071791.9009935104</v>
      </c>
      <c r="H46" s="52">
        <v>2238444.4407179127</v>
      </c>
      <c r="I46" s="52">
        <v>2552311.8131218967</v>
      </c>
      <c r="J46" s="52">
        <v>2803774.942564833</v>
      </c>
      <c r="K46" s="52">
        <v>3155072.9697221005</v>
      </c>
      <c r="L46" s="52">
        <v>3722183.4662942844</v>
      </c>
      <c r="M46" s="52">
        <v>4374754.5951945018</v>
      </c>
      <c r="N46" s="52">
        <v>4697987.368074432</v>
      </c>
      <c r="O46" s="52">
        <v>5609488.579281874</v>
      </c>
      <c r="P46" s="52">
        <v>6111403.3389383759</v>
      </c>
      <c r="Q46" s="52">
        <v>7352442.9192767208</v>
      </c>
      <c r="R46" s="52">
        <v>9707493.4789932873</v>
      </c>
      <c r="S46" s="52">
        <v>11937351.076366287</v>
      </c>
      <c r="T46" s="52">
        <v>13053468.748713711</v>
      </c>
      <c r="U46" s="52">
        <v>13090979.896548098</v>
      </c>
      <c r="V46" s="52">
        <v>12753460.059119729</v>
      </c>
      <c r="W46" s="52">
        <v>12831600.103029955</v>
      </c>
      <c r="X46" s="52">
        <v>11598420.961934825</v>
      </c>
      <c r="Y46" s="52">
        <v>11107011.475904774</v>
      </c>
      <c r="Z46" s="52">
        <v>11498025.26060286</v>
      </c>
      <c r="AA46" s="52">
        <v>12007155.39421601</v>
      </c>
      <c r="AB46" s="52">
        <v>11970057.471653881</v>
      </c>
      <c r="AC46" s="27">
        <v>11893117.48</v>
      </c>
      <c r="AD46" s="27">
        <v>13417201.01</v>
      </c>
      <c r="AE46" s="27">
        <v>12632945.619999999</v>
      </c>
      <c r="AF46" s="27">
        <v>13668712.41</v>
      </c>
      <c r="AG46" s="27">
        <v>14270931.34</v>
      </c>
      <c r="AH46" s="27">
        <v>16092664.35</v>
      </c>
      <c r="AI46" s="27">
        <v>19790945.539999999</v>
      </c>
      <c r="AJ46" s="27">
        <v>17258113.359999999</v>
      </c>
      <c r="AK46" s="27">
        <v>18278570.579999998</v>
      </c>
      <c r="AL46" s="27">
        <v>21466441.109999999</v>
      </c>
      <c r="AM46" s="27">
        <v>22763769.800000001</v>
      </c>
      <c r="AN46" s="27">
        <v>21606614.050000001</v>
      </c>
      <c r="AO46" s="27">
        <v>24332950.52</v>
      </c>
      <c r="AP46" s="27">
        <v>22433042.780000001</v>
      </c>
      <c r="AQ46" s="27">
        <v>23692569.690000001</v>
      </c>
      <c r="AR46" s="27">
        <v>22607461.539999999</v>
      </c>
      <c r="AS46" s="27">
        <v>23725670.239999998</v>
      </c>
      <c r="AT46" s="27">
        <v>26104203.370000001</v>
      </c>
      <c r="AU46" s="27">
        <v>28114269.739999998</v>
      </c>
      <c r="AV46" s="27">
        <v>28661767.300000001</v>
      </c>
      <c r="AW46" s="27">
        <v>26926672.66</v>
      </c>
      <c r="AX46" s="27">
        <v>26594263.82</v>
      </c>
      <c r="AY46" s="27">
        <v>27707591.050000001</v>
      </c>
    </row>
    <row r="47" spans="1:51">
      <c r="A47" s="15" t="s">
        <v>87</v>
      </c>
      <c r="B47" s="15" t="s">
        <v>88</v>
      </c>
      <c r="C47" s="52">
        <v>279726.41499366576</v>
      </c>
      <c r="D47" s="52">
        <v>279200.31343517947</v>
      </c>
      <c r="E47" s="52">
        <v>280761.84871874226</v>
      </c>
      <c r="F47" s="52">
        <v>255653.03823268902</v>
      </c>
      <c r="G47" s="52">
        <v>285732.29647675075</v>
      </c>
      <c r="H47" s="52">
        <v>292915.84661799477</v>
      </c>
      <c r="I47" s="52">
        <v>355818.29296737438</v>
      </c>
      <c r="J47" s="52">
        <v>376567.51890748937</v>
      </c>
      <c r="K47" s="52">
        <v>436175.84689240303</v>
      </c>
      <c r="L47" s="52">
        <v>474563.72902492085</v>
      </c>
      <c r="M47" s="52">
        <v>501815.21044824587</v>
      </c>
      <c r="N47" s="52">
        <v>587699.80349321675</v>
      </c>
      <c r="O47" s="52">
        <v>700077.13920272212</v>
      </c>
      <c r="P47" s="52">
        <v>761204.31674637215</v>
      </c>
      <c r="Q47" s="52">
        <v>951043.7421965159</v>
      </c>
      <c r="R47" s="52">
        <v>1129613.6789454187</v>
      </c>
      <c r="S47" s="52">
        <v>1517587.8906696627</v>
      </c>
      <c r="T47" s="52">
        <v>1620168.3951844405</v>
      </c>
      <c r="U47" s="52">
        <v>1797953.9817396568</v>
      </c>
      <c r="V47" s="52">
        <v>1760143.7289334515</v>
      </c>
      <c r="W47" s="52">
        <v>1903736.9016689896</v>
      </c>
      <c r="X47" s="52">
        <v>1491056.6767685283</v>
      </c>
      <c r="Y47" s="52">
        <v>1225578.7410507507</v>
      </c>
      <c r="Z47" s="52">
        <v>1286761.1300082451</v>
      </c>
      <c r="AA47" s="52">
        <v>1254312.8788913309</v>
      </c>
      <c r="AB47" s="52">
        <v>1160507.9869136198</v>
      </c>
      <c r="AC47" s="27">
        <v>1125138.01</v>
      </c>
      <c r="AD47" s="27">
        <v>1443118.52</v>
      </c>
      <c r="AE47" s="27">
        <v>1321631.42</v>
      </c>
      <c r="AF47" s="27">
        <v>1475603.28</v>
      </c>
      <c r="AG47" s="27">
        <v>1475277.65</v>
      </c>
      <c r="AH47" s="27">
        <v>1517072.3</v>
      </c>
      <c r="AI47" s="27">
        <v>1914675.69</v>
      </c>
      <c r="AJ47" s="27">
        <v>1558187.3</v>
      </c>
      <c r="AK47" s="27">
        <v>1630762.89</v>
      </c>
      <c r="AL47" s="27">
        <v>1984751.67</v>
      </c>
      <c r="AM47" s="27">
        <v>1949311.21</v>
      </c>
      <c r="AN47" s="27">
        <v>1689201.99</v>
      </c>
      <c r="AO47" s="27">
        <v>1992718.26</v>
      </c>
      <c r="AP47" s="27">
        <v>1721645.09</v>
      </c>
      <c r="AQ47" s="27">
        <v>2014840.57</v>
      </c>
      <c r="AR47" s="27">
        <v>1953998.9</v>
      </c>
      <c r="AS47" s="27">
        <v>2018728.62</v>
      </c>
      <c r="AT47" s="27">
        <v>2016745.27</v>
      </c>
      <c r="AU47" s="27">
        <v>2064261.26</v>
      </c>
      <c r="AV47" s="27">
        <v>2512880.0699999998</v>
      </c>
      <c r="AW47" s="27">
        <v>2295978.16</v>
      </c>
      <c r="AX47" s="27">
        <v>2091707.95</v>
      </c>
      <c r="AY47" s="27">
        <v>2406753</v>
      </c>
    </row>
    <row r="48" spans="1:51">
      <c r="A48" s="15" t="s">
        <v>89</v>
      </c>
      <c r="B48" s="15" t="s">
        <v>90</v>
      </c>
      <c r="C48" s="52">
        <v>327884.29729387752</v>
      </c>
      <c r="D48" s="52">
        <v>342899.76324667624</v>
      </c>
      <c r="E48" s="52">
        <v>349391.49974769686</v>
      </c>
      <c r="F48" s="52">
        <v>336452.54185868893</v>
      </c>
      <c r="G48" s="52">
        <v>400804.93081101356</v>
      </c>
      <c r="H48" s="52">
        <v>426297.15057541884</v>
      </c>
      <c r="I48" s="52">
        <v>504536.57785495085</v>
      </c>
      <c r="J48" s="52">
        <v>534287.76581391774</v>
      </c>
      <c r="K48" s="52">
        <v>646669.52254492289</v>
      </c>
      <c r="L48" s="52">
        <v>779272.57426935004</v>
      </c>
      <c r="M48" s="52">
        <v>856461.93271815078</v>
      </c>
      <c r="N48" s="52">
        <v>922119.74260507931</v>
      </c>
      <c r="O48" s="52">
        <v>1043904.8596173225</v>
      </c>
      <c r="P48" s="52">
        <v>1155131.9674917716</v>
      </c>
      <c r="Q48" s="52">
        <v>1353166.1374144952</v>
      </c>
      <c r="R48" s="52">
        <v>1674477.2904321472</v>
      </c>
      <c r="S48" s="52">
        <v>2095235.3584152621</v>
      </c>
      <c r="T48" s="52">
        <v>2524691.8624239089</v>
      </c>
      <c r="U48" s="52">
        <v>2505791.8430628837</v>
      </c>
      <c r="V48" s="52">
        <v>2591660.1240630103</v>
      </c>
      <c r="W48" s="52">
        <v>2560406.1689748522</v>
      </c>
      <c r="X48" s="52">
        <v>1901754.3105731469</v>
      </c>
      <c r="Y48" s="52">
        <v>1520558.4145318966</v>
      </c>
      <c r="Z48" s="52">
        <v>1541261.1443263781</v>
      </c>
      <c r="AA48" s="52">
        <v>1721477.2872689008</v>
      </c>
      <c r="AB48" s="52">
        <v>1697595.4758231153</v>
      </c>
      <c r="AC48" s="27">
        <v>1815857.13</v>
      </c>
      <c r="AD48" s="27">
        <v>2077607.23</v>
      </c>
      <c r="AE48" s="27">
        <v>1934443.76</v>
      </c>
      <c r="AF48" s="27">
        <v>2065065.36</v>
      </c>
      <c r="AG48" s="27">
        <v>2148112.9</v>
      </c>
      <c r="AH48" s="27">
        <v>2377724.5499999998</v>
      </c>
      <c r="AI48" s="27">
        <v>2985849.4</v>
      </c>
      <c r="AJ48" s="27">
        <v>2774111.55</v>
      </c>
      <c r="AK48" s="27">
        <v>2996338.31</v>
      </c>
      <c r="AL48" s="27">
        <v>5791550.7999999998</v>
      </c>
      <c r="AM48" s="27">
        <v>6425600.6399999997</v>
      </c>
      <c r="AN48" s="27">
        <v>6066106.25</v>
      </c>
      <c r="AO48" s="27">
        <v>7255686.8499999996</v>
      </c>
      <c r="AP48" s="27">
        <v>5660811.8600000003</v>
      </c>
      <c r="AQ48" s="27">
        <v>5504934.0800000001</v>
      </c>
      <c r="AR48" s="27">
        <v>5309393.75</v>
      </c>
      <c r="AS48" s="27">
        <v>5397665.1399999997</v>
      </c>
      <c r="AT48" s="27">
        <v>6047399.5599999996</v>
      </c>
      <c r="AU48" s="27">
        <v>6418914.7699999996</v>
      </c>
      <c r="AV48" s="27">
        <v>6920410.8499999996</v>
      </c>
      <c r="AW48" s="27">
        <v>6214119.21</v>
      </c>
      <c r="AX48" s="27">
        <v>5850427.0899999999</v>
      </c>
      <c r="AY48" s="27">
        <v>6280477.6100000003</v>
      </c>
    </row>
    <row r="49" spans="1:51">
      <c r="A49" s="15" t="s">
        <v>91</v>
      </c>
      <c r="B49" s="15" t="s">
        <v>92</v>
      </c>
      <c r="C49" s="52">
        <v>300692.42343629233</v>
      </c>
      <c r="D49" s="52">
        <v>321403.3846730807</v>
      </c>
      <c r="E49" s="52">
        <v>293505.67186568631</v>
      </c>
      <c r="F49" s="52">
        <v>296180.99966918566</v>
      </c>
      <c r="G49" s="52">
        <v>324459.22522360459</v>
      </c>
      <c r="H49" s="52">
        <v>330578.98612256598</v>
      </c>
      <c r="I49" s="52">
        <v>369871.19582533609</v>
      </c>
      <c r="J49" s="52">
        <v>1062297.3761999644</v>
      </c>
      <c r="K49" s="52">
        <v>464588.98982707708</v>
      </c>
      <c r="L49" s="52">
        <v>547157.96919615159</v>
      </c>
      <c r="M49" s="52">
        <v>588213.86157934135</v>
      </c>
      <c r="N49" s="52">
        <v>666014.38813824684</v>
      </c>
      <c r="O49" s="52">
        <v>936108.15952874965</v>
      </c>
      <c r="P49" s="52">
        <v>1100530.0652329344</v>
      </c>
      <c r="Q49" s="52">
        <v>1246344.9585872246</v>
      </c>
      <c r="R49" s="52">
        <v>1567226.3578252844</v>
      </c>
      <c r="S49" s="52">
        <v>1991961.2108720541</v>
      </c>
      <c r="T49" s="52">
        <v>2099833.9830202283</v>
      </c>
      <c r="U49" s="52">
        <v>2224916.5722753168</v>
      </c>
      <c r="V49" s="52">
        <v>2099011.3681232156</v>
      </c>
      <c r="W49" s="52">
        <v>2209138.2931027622</v>
      </c>
      <c r="X49" s="52">
        <v>1650039.8813591541</v>
      </c>
      <c r="Y49" s="52">
        <v>1668837.6650803483</v>
      </c>
      <c r="Z49" s="52">
        <v>1589944.8664283161</v>
      </c>
      <c r="AA49" s="52">
        <v>1643571.2883251025</v>
      </c>
      <c r="AB49" s="52">
        <v>1749015.0682461711</v>
      </c>
      <c r="AC49" s="27">
        <v>1738747.43</v>
      </c>
      <c r="AD49" s="27">
        <v>2186718.84</v>
      </c>
      <c r="AE49" s="27">
        <v>1994193.36</v>
      </c>
      <c r="AF49" s="27">
        <v>2147437.31</v>
      </c>
      <c r="AG49" s="27">
        <v>2360661.87</v>
      </c>
      <c r="AH49" s="27">
        <v>2472370.9700000002</v>
      </c>
      <c r="AI49" s="27">
        <v>3082121.94</v>
      </c>
      <c r="AJ49" s="27">
        <v>2477534.33</v>
      </c>
      <c r="AK49" s="27">
        <v>2602689.61</v>
      </c>
      <c r="AL49" s="27">
        <v>3962587.87</v>
      </c>
      <c r="AM49" s="27">
        <v>3970810.82</v>
      </c>
      <c r="AN49" s="27">
        <v>3785568.74</v>
      </c>
      <c r="AO49" s="27">
        <v>4404190.41</v>
      </c>
      <c r="AP49" s="27">
        <v>3647913.46</v>
      </c>
      <c r="AQ49" s="27">
        <v>4352159.1900000004</v>
      </c>
      <c r="AR49" s="27">
        <v>4208122.74</v>
      </c>
      <c r="AS49" s="27">
        <v>4448178.93</v>
      </c>
      <c r="AT49" s="27">
        <v>4811685.3899999997</v>
      </c>
      <c r="AU49" s="27">
        <v>5111134.91</v>
      </c>
      <c r="AV49" s="27">
        <v>5272266.67</v>
      </c>
      <c r="AW49" s="27">
        <v>4873496.18</v>
      </c>
      <c r="AX49" s="27">
        <v>4549281.76</v>
      </c>
      <c r="AY49" s="27">
        <v>4927892.47</v>
      </c>
    </row>
    <row r="50" spans="1:51">
      <c r="A50" s="15" t="s">
        <v>93</v>
      </c>
      <c r="B50" s="15" t="s">
        <v>94</v>
      </c>
      <c r="C50" s="52">
        <v>1151019.6552517924</v>
      </c>
      <c r="D50" s="52">
        <v>1153462.3458549874</v>
      </c>
      <c r="E50" s="52">
        <v>1129179.5041443266</v>
      </c>
      <c r="F50" s="52">
        <v>1151178.5071277539</v>
      </c>
      <c r="G50" s="52">
        <v>1237537.216616333</v>
      </c>
      <c r="H50" s="52">
        <v>1356305.9773735169</v>
      </c>
      <c r="I50" s="52">
        <v>1508865.9774954761</v>
      </c>
      <c r="J50" s="52">
        <v>1580417.1614907684</v>
      </c>
      <c r="K50" s="52">
        <v>1917955.7501482568</v>
      </c>
      <c r="L50" s="52">
        <v>2137138.8673342918</v>
      </c>
      <c r="M50" s="52">
        <v>2452982.8936957759</v>
      </c>
      <c r="N50" s="52">
        <v>2805528.4111610977</v>
      </c>
      <c r="O50" s="52">
        <v>3047736.055869516</v>
      </c>
      <c r="P50" s="52">
        <v>3304574.9950072947</v>
      </c>
      <c r="Q50" s="52">
        <v>3913162.9054953298</v>
      </c>
      <c r="R50" s="52">
        <v>5034860.0594246266</v>
      </c>
      <c r="S50" s="52">
        <v>6241420.7028814387</v>
      </c>
      <c r="T50" s="52">
        <v>6597603.1965509932</v>
      </c>
      <c r="U50" s="52">
        <v>7055039.1260402743</v>
      </c>
      <c r="V50" s="52">
        <v>6726426.7322400706</v>
      </c>
      <c r="W50" s="52">
        <v>7324201.1989106042</v>
      </c>
      <c r="X50" s="52">
        <v>6130900.3165238136</v>
      </c>
      <c r="Y50" s="52">
        <v>5787222.9121140866</v>
      </c>
      <c r="Z50" s="52">
        <v>5842787.2970560156</v>
      </c>
      <c r="AA50" s="52">
        <v>5866639.5160886655</v>
      </c>
      <c r="AB50" s="52">
        <v>6045413.2913269419</v>
      </c>
      <c r="AC50" s="27">
        <v>5895023.7300000004</v>
      </c>
      <c r="AD50" s="27">
        <v>6827632.6500000004</v>
      </c>
      <c r="AE50" s="27">
        <v>6349279.2199999997</v>
      </c>
      <c r="AF50" s="27">
        <v>6964458.0700000003</v>
      </c>
      <c r="AG50" s="27">
        <v>7052596.3399999999</v>
      </c>
      <c r="AH50" s="27">
        <v>7287830.2599999998</v>
      </c>
      <c r="AI50" s="27">
        <v>8403271.7799999993</v>
      </c>
      <c r="AJ50" s="27">
        <v>7040334.8700000001</v>
      </c>
      <c r="AK50" s="27">
        <v>7079402.7300000004</v>
      </c>
      <c r="AL50" s="27">
        <v>9365133.0800000001</v>
      </c>
      <c r="AM50" s="27">
        <v>9229775.7100000009</v>
      </c>
      <c r="AN50" s="27">
        <v>8596910.8599999994</v>
      </c>
      <c r="AO50" s="27">
        <v>9776931.6199999992</v>
      </c>
      <c r="AP50" s="27">
        <v>8607242.25</v>
      </c>
      <c r="AQ50" s="27">
        <v>9439320.1699999999</v>
      </c>
      <c r="AR50" s="27">
        <v>9375198.4700000007</v>
      </c>
      <c r="AS50" s="27">
        <v>10609393.33</v>
      </c>
      <c r="AT50" s="27">
        <v>11381730.91</v>
      </c>
      <c r="AU50" s="27">
        <v>12510520.140000001</v>
      </c>
      <c r="AV50" s="27">
        <v>12959203.470000001</v>
      </c>
      <c r="AW50" s="27">
        <v>11775209.5</v>
      </c>
      <c r="AX50" s="27">
        <v>11038563.27</v>
      </c>
      <c r="AY50" s="27">
        <v>11831550.57</v>
      </c>
    </row>
    <row r="51" spans="1:51">
      <c r="A51" s="15" t="s">
        <v>95</v>
      </c>
      <c r="B51" s="15" t="s">
        <v>96</v>
      </c>
      <c r="C51" s="52">
        <v>149623.98449898392</v>
      </c>
      <c r="D51" s="52">
        <v>160926.859535</v>
      </c>
      <c r="E51" s="52">
        <v>158149.54333896886</v>
      </c>
      <c r="F51" s="52">
        <v>148556.68892930483</v>
      </c>
      <c r="G51" s="52">
        <v>158206.40682239842</v>
      </c>
      <c r="H51" s="52">
        <v>155716.60947287703</v>
      </c>
      <c r="I51" s="52">
        <v>185066.0942714233</v>
      </c>
      <c r="J51" s="52">
        <v>187915.51885260773</v>
      </c>
      <c r="K51" s="52">
        <v>211800.01128122729</v>
      </c>
      <c r="L51" s="52">
        <v>233917.0098039963</v>
      </c>
      <c r="M51" s="52">
        <v>270358.1179863924</v>
      </c>
      <c r="N51" s="52">
        <v>283074.95765728544</v>
      </c>
      <c r="O51" s="52">
        <v>356298.96471872396</v>
      </c>
      <c r="P51" s="52">
        <v>386300.1690659601</v>
      </c>
      <c r="Q51" s="52">
        <v>461657.54767461889</v>
      </c>
      <c r="R51" s="52">
        <v>598463.31390624691</v>
      </c>
      <c r="S51" s="52">
        <v>912657.07965613599</v>
      </c>
      <c r="T51" s="52">
        <v>980523.5709048002</v>
      </c>
      <c r="U51" s="52">
        <v>1197566.7612358737</v>
      </c>
      <c r="V51" s="52">
        <v>1195749.7213994211</v>
      </c>
      <c r="W51" s="52">
        <v>1327787.3090529535</v>
      </c>
      <c r="X51" s="52">
        <v>1148559.9923335474</v>
      </c>
      <c r="Y51" s="52">
        <v>1059898.2883371313</v>
      </c>
      <c r="Z51" s="52">
        <v>1004192.8580982285</v>
      </c>
      <c r="AA51" s="52">
        <v>1051988.3348704269</v>
      </c>
      <c r="AB51" s="52">
        <v>1014368.1107510459</v>
      </c>
      <c r="AC51" s="27">
        <v>913106.28</v>
      </c>
      <c r="AD51" s="27">
        <v>1124287.6599999999</v>
      </c>
      <c r="AE51" s="27">
        <v>1002645.03</v>
      </c>
      <c r="AF51" s="27">
        <v>1077021.98</v>
      </c>
      <c r="AG51" s="27">
        <v>1043568.13</v>
      </c>
      <c r="AH51" s="27">
        <v>1079165.76</v>
      </c>
      <c r="AI51" s="27">
        <v>1307086.98</v>
      </c>
      <c r="AJ51" s="27">
        <v>1009399.13</v>
      </c>
      <c r="AK51" s="27">
        <v>982380.91</v>
      </c>
      <c r="AL51" s="27">
        <v>1163271.1399999999</v>
      </c>
      <c r="AM51" s="27">
        <v>1133126.3899999999</v>
      </c>
      <c r="AN51" s="27">
        <v>1026545.1</v>
      </c>
      <c r="AO51" s="27">
        <v>1299039.72</v>
      </c>
      <c r="AP51" s="27">
        <v>1070396.26</v>
      </c>
      <c r="AQ51" s="27">
        <v>1369019.51</v>
      </c>
      <c r="AR51" s="27">
        <v>1395667.36</v>
      </c>
      <c r="AS51" s="27">
        <v>1310224.22</v>
      </c>
      <c r="AT51" s="27">
        <v>1795415.39</v>
      </c>
      <c r="AU51" s="27">
        <v>2286147.29</v>
      </c>
      <c r="AV51" s="27">
        <v>2455688.6800000002</v>
      </c>
      <c r="AW51" s="27">
        <v>2217126.8199999998</v>
      </c>
      <c r="AX51" s="27">
        <v>2154819.15</v>
      </c>
      <c r="AY51" s="27">
        <v>2385238.12</v>
      </c>
    </row>
    <row r="52" spans="1:51">
      <c r="A52" s="15" t="s">
        <v>97</v>
      </c>
      <c r="B52" s="15" t="s">
        <v>98</v>
      </c>
      <c r="C52" s="52">
        <v>1798921.5756520627</v>
      </c>
      <c r="D52" s="52">
        <v>1833882.2514280663</v>
      </c>
      <c r="E52" s="52">
        <v>1827979.7303786681</v>
      </c>
      <c r="F52" s="52">
        <v>1914436.9219323827</v>
      </c>
      <c r="G52" s="52">
        <v>2022907.2942281277</v>
      </c>
      <c r="H52" s="52">
        <v>2068603.2773489726</v>
      </c>
      <c r="I52" s="52">
        <v>2417536.2104528192</v>
      </c>
      <c r="J52" s="52">
        <v>390370.10047914728</v>
      </c>
      <c r="K52" s="52">
        <v>2981490.8599191718</v>
      </c>
      <c r="L52" s="52">
        <v>3628399.7274211571</v>
      </c>
      <c r="M52" s="52">
        <v>4138013.9246932347</v>
      </c>
      <c r="N52" s="52">
        <v>4520910.2121023182</v>
      </c>
      <c r="O52" s="52">
        <v>5347270.4765708726</v>
      </c>
      <c r="P52" s="52">
        <v>5938476.7599095674</v>
      </c>
      <c r="Q52" s="52">
        <v>7124009.0432757027</v>
      </c>
      <c r="R52" s="52">
        <v>9056700.2105320934</v>
      </c>
      <c r="S52" s="52">
        <v>10944738.755741611</v>
      </c>
      <c r="T52" s="52">
        <v>11472411.758697597</v>
      </c>
      <c r="U52" s="52">
        <v>11304778.361996289</v>
      </c>
      <c r="V52" s="52">
        <v>11280557.719484661</v>
      </c>
      <c r="W52" s="52">
        <v>11435529.439511063</v>
      </c>
      <c r="X52" s="52">
        <v>9846511.9394690841</v>
      </c>
      <c r="Y52" s="52">
        <v>9258852.0410926156</v>
      </c>
      <c r="Z52" s="52">
        <v>9567803.8413539138</v>
      </c>
      <c r="AA52" s="52">
        <v>9977629.5083108693</v>
      </c>
      <c r="AB52" s="52">
        <v>10356932.162313748</v>
      </c>
      <c r="AC52" s="27">
        <v>9976865.5899999999</v>
      </c>
      <c r="AD52" s="27">
        <v>11439155.15</v>
      </c>
      <c r="AE52" s="27">
        <v>10040452.93</v>
      </c>
      <c r="AF52" s="27">
        <v>11937012.380000001</v>
      </c>
      <c r="AG52" s="27">
        <v>14154535.630000001</v>
      </c>
      <c r="AH52" s="27">
        <v>16118046.550000001</v>
      </c>
      <c r="AI52" s="27">
        <v>19699225.969999999</v>
      </c>
      <c r="AJ52" s="27">
        <v>17564589.91</v>
      </c>
      <c r="AK52" s="27">
        <v>18603141.27</v>
      </c>
      <c r="AL52" s="27">
        <v>22572894.460000001</v>
      </c>
      <c r="AM52" s="27">
        <v>22540194.440000001</v>
      </c>
      <c r="AN52" s="27">
        <v>21865877.010000002</v>
      </c>
      <c r="AO52" s="27">
        <v>26144745.57</v>
      </c>
      <c r="AP52" s="27">
        <v>23819634.789999999</v>
      </c>
      <c r="AQ52" s="27">
        <v>25947709.309999999</v>
      </c>
      <c r="AR52" s="27">
        <v>24906251.760000002</v>
      </c>
      <c r="AS52" s="27">
        <v>26993119.75</v>
      </c>
      <c r="AT52" s="27">
        <v>28062581.190000001</v>
      </c>
      <c r="AU52" s="27">
        <v>30246797.629999999</v>
      </c>
      <c r="AV52" s="27">
        <v>31705123.629999999</v>
      </c>
      <c r="AW52" s="27">
        <v>30111269.390000001</v>
      </c>
      <c r="AX52" s="27">
        <v>28998158.289999999</v>
      </c>
      <c r="AY52" s="27">
        <v>31019741.010000002</v>
      </c>
    </row>
    <row r="53" spans="1:51">
      <c r="A53" s="15" t="s">
        <v>99</v>
      </c>
      <c r="B53" s="15" t="s">
        <v>100</v>
      </c>
      <c r="C53" s="52">
        <v>664930.78052372334</v>
      </c>
      <c r="D53" s="52">
        <v>739705.80388653523</v>
      </c>
      <c r="E53" s="52">
        <v>724329.33866091829</v>
      </c>
      <c r="F53" s="52">
        <v>765165.09466321731</v>
      </c>
      <c r="G53" s="52">
        <v>842114.34590986907</v>
      </c>
      <c r="H53" s="52">
        <v>838644.60627754568</v>
      </c>
      <c r="I53" s="52">
        <v>970794.88442077755</v>
      </c>
      <c r="J53" s="52">
        <v>2595013.0877481299</v>
      </c>
      <c r="K53" s="52">
        <v>1326801.7568224748</v>
      </c>
      <c r="L53" s="52">
        <v>1483680.3327047352</v>
      </c>
      <c r="M53" s="52">
        <v>1719182.354940949</v>
      </c>
      <c r="N53" s="52">
        <v>1954640.1669621638</v>
      </c>
      <c r="O53" s="52">
        <v>2875195.3253033357</v>
      </c>
      <c r="P53" s="52">
        <v>3066030.7001830912</v>
      </c>
      <c r="Q53" s="52">
        <v>3620791.1494198553</v>
      </c>
      <c r="R53" s="52">
        <v>4474025.5839940729</v>
      </c>
      <c r="S53" s="52">
        <v>4805950.2375917938</v>
      </c>
      <c r="T53" s="52">
        <v>6281343.2892704858</v>
      </c>
      <c r="U53" s="52">
        <v>6186018.443282105</v>
      </c>
      <c r="V53" s="52">
        <v>5868232.6737880688</v>
      </c>
      <c r="W53" s="52">
        <v>6083115.0794878416</v>
      </c>
      <c r="X53" s="52">
        <v>4623112.4367305106</v>
      </c>
      <c r="Y53" s="52">
        <v>4601356.9597286321</v>
      </c>
      <c r="Z53" s="52">
        <v>4747317.4164288817</v>
      </c>
      <c r="AA53" s="52">
        <v>4959243.2212938378</v>
      </c>
      <c r="AB53" s="52">
        <v>4748431.2085191011</v>
      </c>
      <c r="AC53" s="27">
        <v>4775780.1399999997</v>
      </c>
      <c r="AD53" s="27">
        <v>5350468.71</v>
      </c>
      <c r="AE53" s="27">
        <v>5878490.6500000004</v>
      </c>
      <c r="AF53" s="27">
        <v>6510294.6900000004</v>
      </c>
      <c r="AG53" s="27">
        <v>6678177.4199999999</v>
      </c>
      <c r="AH53" s="27">
        <v>6966845.1500000004</v>
      </c>
      <c r="AI53" s="27">
        <v>7802345.9400000004</v>
      </c>
      <c r="AJ53" s="27">
        <v>6474707.6500000004</v>
      </c>
      <c r="AK53" s="27">
        <v>6708203.3499999996</v>
      </c>
      <c r="AL53" s="27">
        <v>7619617.6299999999</v>
      </c>
      <c r="AM53" s="27">
        <v>7237865.8899999997</v>
      </c>
      <c r="AN53" s="27">
        <v>7429239.1600000001</v>
      </c>
      <c r="AO53" s="27">
        <v>8680927.8800000008</v>
      </c>
      <c r="AP53" s="27">
        <v>7714853.4199999999</v>
      </c>
      <c r="AQ53" s="27">
        <v>8467568.4900000002</v>
      </c>
      <c r="AR53" s="27">
        <v>8020106.5599999996</v>
      </c>
      <c r="AS53" s="27">
        <v>9505230</v>
      </c>
      <c r="AT53" s="27">
        <v>10867324.32</v>
      </c>
      <c r="AU53" s="27">
        <v>11506680.24</v>
      </c>
      <c r="AV53" s="27">
        <v>12520023.59</v>
      </c>
      <c r="AW53" s="27">
        <v>11867532.369999999</v>
      </c>
      <c r="AX53" s="27">
        <v>11858962.5</v>
      </c>
      <c r="AY53" s="27">
        <v>13180113.65</v>
      </c>
    </row>
    <row r="54" spans="1:51">
      <c r="A54" s="15" t="s">
        <v>101</v>
      </c>
      <c r="B54" s="15" t="s">
        <v>102</v>
      </c>
      <c r="C54" s="52">
        <v>133225.50106180742</v>
      </c>
      <c r="D54" s="52">
        <v>130132.92029812931</v>
      </c>
      <c r="E54" s="52">
        <v>141556.83985383189</v>
      </c>
      <c r="F54" s="52">
        <v>144663.75082513032</v>
      </c>
      <c r="G54" s="52">
        <v>155368.26346848955</v>
      </c>
      <c r="H54" s="52">
        <v>153628.362834759</v>
      </c>
      <c r="I54" s="52">
        <v>188162.48626053231</v>
      </c>
      <c r="J54" s="52">
        <v>208887.16790887207</v>
      </c>
      <c r="K54" s="52">
        <v>237873.36669934157</v>
      </c>
      <c r="L54" s="52">
        <v>270638.62417810922</v>
      </c>
      <c r="M54" s="52">
        <v>282899.64128746244</v>
      </c>
      <c r="N54" s="52">
        <v>289488.7927104978</v>
      </c>
      <c r="O54" s="52">
        <v>368364.69463699602</v>
      </c>
      <c r="P54" s="52">
        <v>427205.28937110206</v>
      </c>
      <c r="Q54" s="52">
        <v>575318.80900729774</v>
      </c>
      <c r="R54" s="52">
        <v>723535.53662816319</v>
      </c>
      <c r="S54" s="52">
        <v>894561.68620808993</v>
      </c>
      <c r="T54" s="52">
        <v>1040650.3779973383</v>
      </c>
      <c r="U54" s="52">
        <v>1046128.3285337301</v>
      </c>
      <c r="V54" s="52">
        <v>1039750.9287956376</v>
      </c>
      <c r="W54" s="52">
        <v>1036607.191236172</v>
      </c>
      <c r="X54" s="52">
        <v>806399.67994413921</v>
      </c>
      <c r="Y54" s="52">
        <v>771223.23539861699</v>
      </c>
      <c r="Z54" s="52">
        <v>723035.41374733904</v>
      </c>
      <c r="AA54" s="52">
        <v>760022.30665050296</v>
      </c>
      <c r="AB54" s="52">
        <v>694214.75329541473</v>
      </c>
      <c r="AC54" s="27">
        <v>654209.80000000005</v>
      </c>
      <c r="AD54" s="27">
        <v>888271.06</v>
      </c>
      <c r="AE54" s="27">
        <v>795550.38</v>
      </c>
      <c r="AF54" s="27">
        <v>896579.37</v>
      </c>
      <c r="AG54" s="27">
        <v>929320.37</v>
      </c>
      <c r="AH54" s="27">
        <v>996874.47</v>
      </c>
      <c r="AI54" s="27">
        <v>1200390.28</v>
      </c>
      <c r="AJ54" s="27">
        <v>1039136.45</v>
      </c>
      <c r="AK54" s="27">
        <v>1133670.18</v>
      </c>
      <c r="AL54" s="27">
        <v>1437935.83</v>
      </c>
      <c r="AM54" s="27">
        <v>1465708.5</v>
      </c>
      <c r="AN54" s="27">
        <v>1178869.74</v>
      </c>
      <c r="AO54" s="27">
        <v>1447383.61</v>
      </c>
      <c r="AP54" s="27">
        <v>1181668.49</v>
      </c>
      <c r="AQ54" s="27">
        <v>1339319.3400000001</v>
      </c>
      <c r="AR54" s="27">
        <v>1377870.27</v>
      </c>
      <c r="AS54" s="27">
        <v>1438926.22</v>
      </c>
      <c r="AT54" s="27">
        <v>1492950.6</v>
      </c>
      <c r="AU54" s="27">
        <v>1558856.48</v>
      </c>
      <c r="AV54" s="27">
        <v>1694843.33</v>
      </c>
      <c r="AW54" s="27">
        <v>1490464.35</v>
      </c>
      <c r="AX54" s="27">
        <v>1297069.27</v>
      </c>
      <c r="AY54" s="27">
        <v>1428305.85</v>
      </c>
    </row>
    <row r="55" spans="1:51">
      <c r="A55" s="15" t="s">
        <v>103</v>
      </c>
      <c r="B55" s="15" t="s">
        <v>104</v>
      </c>
      <c r="C55" s="52">
        <v>416375.00628852198</v>
      </c>
      <c r="D55" s="52">
        <v>392405.29485926672</v>
      </c>
      <c r="E55" s="52">
        <v>386236.44537675491</v>
      </c>
      <c r="F55" s="52">
        <v>384317.87449482206</v>
      </c>
      <c r="G55" s="52">
        <v>394656.66194582876</v>
      </c>
      <c r="H55" s="52">
        <v>390999.56247132056</v>
      </c>
      <c r="I55" s="52">
        <v>468551.74958114635</v>
      </c>
      <c r="J55" s="52">
        <v>510269.11825012922</v>
      </c>
      <c r="K55" s="52">
        <v>603464.55636573734</v>
      </c>
      <c r="L55" s="52">
        <v>712944.44605362858</v>
      </c>
      <c r="M55" s="52">
        <v>761831.03465623513</v>
      </c>
      <c r="N55" s="52">
        <v>897213.38441391743</v>
      </c>
      <c r="O55" s="52">
        <v>1066658.7901341093</v>
      </c>
      <c r="P55" s="52">
        <v>1226235.8660704894</v>
      </c>
      <c r="Q55" s="52">
        <v>1392018.6841515526</v>
      </c>
      <c r="R55" s="52">
        <v>1862768.9010102798</v>
      </c>
      <c r="S55" s="52">
        <v>2340725.9927098881</v>
      </c>
      <c r="T55" s="52">
        <v>2405052.3128802651</v>
      </c>
      <c r="U55" s="52">
        <v>2337643.4735813476</v>
      </c>
      <c r="V55" s="52">
        <v>2183808.8472262663</v>
      </c>
      <c r="W55" s="52">
        <v>2727323.4928266066</v>
      </c>
      <c r="X55" s="52">
        <v>2013753.4327039851</v>
      </c>
      <c r="Y55" s="52">
        <v>1662368.4893521266</v>
      </c>
      <c r="Z55" s="52">
        <v>1512056.5613635301</v>
      </c>
      <c r="AA55" s="52">
        <v>1521837.5848953954</v>
      </c>
      <c r="AB55" s="52">
        <v>1538904.2022823053</v>
      </c>
      <c r="AC55" s="27">
        <v>1537191.35</v>
      </c>
      <c r="AD55" s="27">
        <v>1936828.92</v>
      </c>
      <c r="AE55" s="27">
        <v>1743614.25</v>
      </c>
      <c r="AF55" s="27">
        <v>2141984.81</v>
      </c>
      <c r="AG55" s="27">
        <v>2005979.06</v>
      </c>
      <c r="AH55" s="27">
        <v>2103318.2599999998</v>
      </c>
      <c r="AI55" s="27">
        <v>2595586.65</v>
      </c>
      <c r="AJ55" s="27">
        <v>2113762.38</v>
      </c>
      <c r="AK55" s="27">
        <v>2230012.2599999998</v>
      </c>
      <c r="AL55" s="27">
        <v>2614090.94</v>
      </c>
      <c r="AM55" s="27">
        <v>2765235.64</v>
      </c>
      <c r="AN55" s="27">
        <v>2593947.5299999998</v>
      </c>
      <c r="AO55" s="27">
        <v>2871679.7</v>
      </c>
      <c r="AP55" s="27">
        <v>2574437.11</v>
      </c>
      <c r="AQ55" s="27">
        <v>2834721.83</v>
      </c>
      <c r="AR55" s="27">
        <v>2685044.42</v>
      </c>
      <c r="AS55" s="27">
        <v>2738681.42</v>
      </c>
      <c r="AT55" s="27">
        <v>3059960.13</v>
      </c>
      <c r="AU55" s="27">
        <v>3450444.35</v>
      </c>
      <c r="AV55" s="27">
        <v>3750673.47</v>
      </c>
      <c r="AW55" s="27">
        <v>3446933.78</v>
      </c>
      <c r="AX55" s="27">
        <v>3220341.35</v>
      </c>
      <c r="AY55" s="27">
        <v>4322235.6399999997</v>
      </c>
    </row>
    <row r="56" spans="1:51">
      <c r="A56" s="15" t="s">
        <v>105</v>
      </c>
      <c r="B56" s="15" t="s">
        <v>106</v>
      </c>
      <c r="C56" s="52">
        <v>38050.512457371442</v>
      </c>
      <c r="D56" s="52">
        <v>39712.511643293692</v>
      </c>
      <c r="E56" s="52">
        <v>42141.939181989066</v>
      </c>
      <c r="F56" s="52">
        <v>43518.553807642878</v>
      </c>
      <c r="G56" s="52">
        <v>44688.447565922768</v>
      </c>
      <c r="H56" s="52">
        <v>42051.384465750045</v>
      </c>
      <c r="I56" s="52">
        <v>44546.060183823029</v>
      </c>
      <c r="J56" s="52">
        <v>44890.442513762333</v>
      </c>
      <c r="K56" s="52">
        <v>38259.672509021169</v>
      </c>
      <c r="L56" s="52">
        <v>44439.498320774073</v>
      </c>
      <c r="M56" s="52">
        <v>47872.955086995033</v>
      </c>
      <c r="N56" s="52">
        <v>61787.739135339667</v>
      </c>
      <c r="O56" s="52">
        <v>85046.428348199654</v>
      </c>
      <c r="P56" s="52">
        <v>99435.023942118161</v>
      </c>
      <c r="Q56" s="52">
        <v>131001.57479834807</v>
      </c>
      <c r="R56" s="52">
        <v>170314.51756746249</v>
      </c>
      <c r="S56" s="52">
        <v>257901.35633890636</v>
      </c>
      <c r="T56" s="52">
        <v>268680.11165366025</v>
      </c>
      <c r="U56" s="52">
        <v>341228.31222168525</v>
      </c>
      <c r="V56" s="52">
        <v>285413.22068367287</v>
      </c>
      <c r="W56" s="52">
        <v>324050.14116558025</v>
      </c>
      <c r="X56" s="52">
        <v>246685.57311780003</v>
      </c>
      <c r="Y56" s="52">
        <v>203097.54602361933</v>
      </c>
      <c r="Z56" s="52">
        <v>211805.21314135863</v>
      </c>
      <c r="AA56" s="52">
        <v>303118.49691352918</v>
      </c>
      <c r="AB56" s="52">
        <v>283324.51754677412</v>
      </c>
      <c r="AC56" s="27">
        <v>276679.13</v>
      </c>
      <c r="AD56" s="27">
        <v>382599.38</v>
      </c>
      <c r="AE56" s="27">
        <v>342402.27</v>
      </c>
      <c r="AF56" s="27">
        <v>371333.86</v>
      </c>
      <c r="AG56" s="27">
        <v>387561.74</v>
      </c>
      <c r="AH56" s="27">
        <v>453884.94</v>
      </c>
      <c r="AI56" s="27">
        <v>519561</v>
      </c>
      <c r="AJ56" s="27">
        <v>429922.22</v>
      </c>
      <c r="AK56" s="27">
        <v>445936.33</v>
      </c>
      <c r="AL56" s="27">
        <v>584945.69999999995</v>
      </c>
      <c r="AM56" s="27">
        <v>561876.73</v>
      </c>
      <c r="AN56" s="27">
        <v>528943.52</v>
      </c>
      <c r="AO56" s="27">
        <v>640203.73</v>
      </c>
      <c r="AP56" s="27">
        <v>562581.68000000005</v>
      </c>
      <c r="AQ56" s="27">
        <v>597339.69999999995</v>
      </c>
      <c r="AR56" s="27">
        <v>606028.38</v>
      </c>
      <c r="AS56" s="27">
        <v>574318.63</v>
      </c>
      <c r="AT56" s="27">
        <v>603992.15</v>
      </c>
      <c r="AU56" s="27">
        <v>599206.52</v>
      </c>
      <c r="AV56" s="27">
        <v>686492.31</v>
      </c>
      <c r="AW56" s="27">
        <v>632562.75</v>
      </c>
      <c r="AX56" s="27">
        <v>673170.87</v>
      </c>
      <c r="AY56" s="27">
        <v>748030.95</v>
      </c>
    </row>
    <row r="57" spans="1:51">
      <c r="A57" s="15" t="s">
        <v>107</v>
      </c>
      <c r="B57" s="15" t="s">
        <v>108</v>
      </c>
      <c r="C57" s="52">
        <v>811613.56613314594</v>
      </c>
      <c r="D57" s="52">
        <v>821165.1068591387</v>
      </c>
      <c r="E57" s="52">
        <v>844890.74741179682</v>
      </c>
      <c r="F57" s="52">
        <v>863150.02355337318</v>
      </c>
      <c r="G57" s="52">
        <v>879531.12780258467</v>
      </c>
      <c r="H57" s="52">
        <v>903723.71969504096</v>
      </c>
      <c r="I57" s="52">
        <v>1073619.4598121524</v>
      </c>
      <c r="J57" s="52">
        <v>1202845.3084577189</v>
      </c>
      <c r="K57" s="52">
        <v>1349185.3886763919</v>
      </c>
      <c r="L57" s="52">
        <v>1534879.5728988333</v>
      </c>
      <c r="M57" s="52">
        <v>2141502.8729017298</v>
      </c>
      <c r="N57" s="52">
        <v>2355583.3690318116</v>
      </c>
      <c r="O57" s="52">
        <v>2847977.0777657684</v>
      </c>
      <c r="P57" s="52">
        <v>3180349.3216780978</v>
      </c>
      <c r="Q57" s="52">
        <v>4017953.4634129982</v>
      </c>
      <c r="R57" s="52">
        <v>5077290.8894942813</v>
      </c>
      <c r="S57" s="52">
        <v>6117100.3587125372</v>
      </c>
      <c r="T57" s="52">
        <v>6556426.8694441859</v>
      </c>
      <c r="U57" s="52">
        <v>6526661.1988285817</v>
      </c>
      <c r="V57" s="52">
        <v>6329524.9536173865</v>
      </c>
      <c r="W57" s="52">
        <v>7069160.1251158668</v>
      </c>
      <c r="X57" s="52">
        <v>5901509.2590846084</v>
      </c>
      <c r="Y57" s="52">
        <v>5791115.824792726</v>
      </c>
      <c r="Z57" s="52">
        <v>5815030.8785755346</v>
      </c>
      <c r="AA57" s="52">
        <v>6038560.0535930134</v>
      </c>
      <c r="AB57" s="52">
        <v>5880766.9490364091</v>
      </c>
      <c r="AC57" s="27">
        <v>5863672.5999999996</v>
      </c>
      <c r="AD57" s="27">
        <v>6680781.1399999997</v>
      </c>
      <c r="AE57" s="27">
        <v>6546603.0499999998</v>
      </c>
      <c r="AF57" s="27">
        <v>6995674</v>
      </c>
      <c r="AG57" s="27">
        <v>7385100.3700000001</v>
      </c>
      <c r="AH57" s="27">
        <v>7740213.9199999999</v>
      </c>
      <c r="AI57" s="27">
        <v>9442003.8100000005</v>
      </c>
      <c r="AJ57" s="27">
        <v>7906259.9199999999</v>
      </c>
      <c r="AK57" s="27">
        <v>8156402.2300000004</v>
      </c>
      <c r="AL57" s="27">
        <v>10123292.279999999</v>
      </c>
      <c r="AM57" s="27">
        <v>10419196.619999999</v>
      </c>
      <c r="AN57" s="27">
        <v>9866653.5099999998</v>
      </c>
      <c r="AO57" s="27">
        <v>11379712.369999999</v>
      </c>
      <c r="AP57" s="27">
        <v>10007798</v>
      </c>
      <c r="AQ57" s="27">
        <v>10996523.560000001</v>
      </c>
      <c r="AR57" s="27">
        <v>10414948.77</v>
      </c>
      <c r="AS57" s="27">
        <v>10864756.4</v>
      </c>
      <c r="AT57" s="27">
        <v>11818389.91</v>
      </c>
      <c r="AU57" s="27">
        <v>13696069.33</v>
      </c>
      <c r="AV57" s="27">
        <v>14459602.73</v>
      </c>
      <c r="AW57" s="27">
        <v>13500744.83</v>
      </c>
      <c r="AX57" s="27">
        <v>12468572.050000001</v>
      </c>
      <c r="AY57" s="27">
        <v>13270868.84</v>
      </c>
    </row>
    <row r="58" spans="1:51">
      <c r="A58" s="15" t="s">
        <v>109</v>
      </c>
      <c r="B58" s="15" t="s">
        <v>110</v>
      </c>
      <c r="C58" s="52">
        <v>565267.99774985248</v>
      </c>
      <c r="D58" s="52">
        <v>557025.84163291194</v>
      </c>
      <c r="E58" s="52">
        <v>558306.10847967165</v>
      </c>
      <c r="F58" s="52">
        <v>579039.32727297675</v>
      </c>
      <c r="G58" s="52">
        <v>656109.01324324613</v>
      </c>
      <c r="H58" s="52">
        <v>699938.56304605328</v>
      </c>
      <c r="I58" s="52">
        <v>800094.36594167002</v>
      </c>
      <c r="J58" s="52">
        <v>875931.50160757487</v>
      </c>
      <c r="K58" s="52">
        <v>1019490.3019557685</v>
      </c>
      <c r="L58" s="52">
        <v>1153806.2708378751</v>
      </c>
      <c r="M58" s="52">
        <v>1262792.9879550033</v>
      </c>
      <c r="N58" s="52">
        <v>1283682.0096439249</v>
      </c>
      <c r="O58" s="52">
        <v>1530454.2828264658</v>
      </c>
      <c r="P58" s="52">
        <v>1734671.6324393216</v>
      </c>
      <c r="Q58" s="52">
        <v>1934994.8243558649</v>
      </c>
      <c r="R58" s="52">
        <v>2445501.4581748499</v>
      </c>
      <c r="S58" s="52">
        <v>3182222.1578548593</v>
      </c>
      <c r="T58" s="52">
        <v>3314005.0338665494</v>
      </c>
      <c r="U58" s="52">
        <v>3320531.6811925173</v>
      </c>
      <c r="V58" s="52">
        <v>3434284.8692825902</v>
      </c>
      <c r="W58" s="52">
        <v>3443641.7823911356</v>
      </c>
      <c r="X58" s="52">
        <v>2765963.2987782019</v>
      </c>
      <c r="Y58" s="52">
        <v>2583922.487833126</v>
      </c>
      <c r="Z58" s="52">
        <v>2792492.4048551177</v>
      </c>
      <c r="AA58" s="52">
        <v>2816830.0424989136</v>
      </c>
      <c r="AB58" s="52">
        <v>2878747.7685703067</v>
      </c>
      <c r="AC58" s="27">
        <v>2775150.89</v>
      </c>
      <c r="AD58" s="27">
        <v>3415529.65</v>
      </c>
      <c r="AE58" s="27">
        <v>3037579.64</v>
      </c>
      <c r="AF58" s="27">
        <v>3220180.24</v>
      </c>
      <c r="AG58" s="27">
        <v>3466668.19</v>
      </c>
      <c r="AH58" s="27">
        <v>3722364.37</v>
      </c>
      <c r="AI58" s="27">
        <v>4954747.53</v>
      </c>
      <c r="AJ58" s="27">
        <v>3742312.27</v>
      </c>
      <c r="AK58" s="27">
        <v>3902814.85</v>
      </c>
      <c r="AL58" s="27">
        <v>4505444.6500000004</v>
      </c>
      <c r="AM58" s="27">
        <v>4348246.5</v>
      </c>
      <c r="AN58" s="27">
        <v>3949531.63</v>
      </c>
      <c r="AO58" s="27">
        <v>5101914.78</v>
      </c>
      <c r="AP58" s="27">
        <v>4392928.37</v>
      </c>
      <c r="AQ58" s="27">
        <v>5544786.4800000004</v>
      </c>
      <c r="AR58" s="27">
        <v>4935071.59</v>
      </c>
      <c r="AS58" s="27">
        <v>5357655.83</v>
      </c>
      <c r="AT58" s="27">
        <v>6004259.8499999996</v>
      </c>
      <c r="AU58" s="27">
        <v>6582209.8200000003</v>
      </c>
      <c r="AV58" s="27">
        <v>7592204.2000000002</v>
      </c>
      <c r="AW58" s="27">
        <v>6963404.2699999996</v>
      </c>
      <c r="AX58" s="27">
        <v>6272639.0700000003</v>
      </c>
      <c r="AY58" s="27">
        <v>7185883.5599999996</v>
      </c>
    </row>
    <row r="59" spans="1:51">
      <c r="A59" s="15" t="s">
        <v>111</v>
      </c>
      <c r="B59" s="15" t="s">
        <v>112</v>
      </c>
      <c r="C59" s="52">
        <v>848541.59647659829</v>
      </c>
      <c r="D59" s="52">
        <v>862602.88403050811</v>
      </c>
      <c r="E59" s="52">
        <v>878697.07922927872</v>
      </c>
      <c r="F59" s="52">
        <v>860923.96300367254</v>
      </c>
      <c r="G59" s="52">
        <v>1005384.956635877</v>
      </c>
      <c r="H59" s="52">
        <v>1084533.1325071612</v>
      </c>
      <c r="I59" s="52">
        <v>1178367.179555977</v>
      </c>
      <c r="J59" s="52">
        <v>1322202.9797684909</v>
      </c>
      <c r="K59" s="52">
        <v>1968071.6876258657</v>
      </c>
      <c r="L59" s="52">
        <v>2231635.1529139867</v>
      </c>
      <c r="M59" s="52">
        <v>2453001.9498229306</v>
      </c>
      <c r="N59" s="52">
        <v>2507775.9670222285</v>
      </c>
      <c r="O59" s="52">
        <v>2940137.234605317</v>
      </c>
      <c r="P59" s="52">
        <v>3093060.6731843702</v>
      </c>
      <c r="Q59" s="52">
        <v>3691763.7893947316</v>
      </c>
      <c r="R59" s="52">
        <v>4581858.871846783</v>
      </c>
      <c r="S59" s="52">
        <v>5646644.5209060963</v>
      </c>
      <c r="T59" s="52">
        <v>5867644.0681325151</v>
      </c>
      <c r="U59" s="52">
        <v>5695715.4203705424</v>
      </c>
      <c r="V59" s="52">
        <v>5743796.3159170495</v>
      </c>
      <c r="W59" s="52">
        <v>5866974.3336972911</v>
      </c>
      <c r="X59" s="52">
        <v>4673699.9555877168</v>
      </c>
      <c r="Y59" s="52">
        <v>4773031.5857048957</v>
      </c>
      <c r="Z59" s="52">
        <v>4760238.4907121053</v>
      </c>
      <c r="AA59" s="52">
        <v>5143422.7755424138</v>
      </c>
      <c r="AB59" s="52">
        <v>4942496.9210194964</v>
      </c>
      <c r="AC59" s="27">
        <v>4768712.32</v>
      </c>
      <c r="AD59" s="27">
        <v>5565519.0899999999</v>
      </c>
      <c r="AE59" s="27">
        <v>5557802.9400000004</v>
      </c>
      <c r="AF59" s="27">
        <v>5961119.3399999999</v>
      </c>
      <c r="AG59" s="27">
        <v>6112519.8700000001</v>
      </c>
      <c r="AH59" s="27">
        <v>6662651.6200000001</v>
      </c>
      <c r="AI59" s="27">
        <v>7761550.9900000002</v>
      </c>
      <c r="AJ59" s="27">
        <v>6681446.0700000003</v>
      </c>
      <c r="AK59" s="27">
        <v>7017243.6900000004</v>
      </c>
      <c r="AL59" s="27">
        <v>9074161.7799999993</v>
      </c>
      <c r="AM59" s="27">
        <v>9068974.0600000005</v>
      </c>
      <c r="AN59" s="27">
        <v>8573354.2799999993</v>
      </c>
      <c r="AO59" s="27">
        <v>9665119.8200000003</v>
      </c>
      <c r="AP59" s="27">
        <v>8826907.5</v>
      </c>
      <c r="AQ59" s="27">
        <v>9821115.4800000004</v>
      </c>
      <c r="AR59" s="27">
        <v>9099451.5</v>
      </c>
      <c r="AS59" s="27">
        <v>9858520.1500000004</v>
      </c>
      <c r="AT59" s="27">
        <v>10523251.52</v>
      </c>
      <c r="AU59" s="27">
        <v>11135331.869999999</v>
      </c>
      <c r="AV59" s="27">
        <v>12001824.300000001</v>
      </c>
      <c r="AW59" s="27">
        <v>11067482.619999999</v>
      </c>
      <c r="AX59" s="27">
        <v>10458437.859999999</v>
      </c>
      <c r="AY59" s="27">
        <v>11490222.859999999</v>
      </c>
    </row>
    <row r="60" spans="1:51">
      <c r="A60" s="15" t="s">
        <v>113</v>
      </c>
      <c r="B60" s="15" t="s">
        <v>114</v>
      </c>
      <c r="C60" s="52">
        <v>316904.9190724392</v>
      </c>
      <c r="D60" s="52">
        <v>316807.5041504245</v>
      </c>
      <c r="E60" s="52">
        <v>315389.57584109937</v>
      </c>
      <c r="F60" s="52">
        <v>298954.35219076858</v>
      </c>
      <c r="G60" s="52">
        <v>310198.07700809656</v>
      </c>
      <c r="H60" s="52">
        <v>311201.95378660492</v>
      </c>
      <c r="I60" s="52">
        <v>361212.85389133741</v>
      </c>
      <c r="J60" s="52">
        <v>396557.85363979649</v>
      </c>
      <c r="K60" s="52">
        <v>460598.94169892237</v>
      </c>
      <c r="L60" s="52">
        <v>532494.508024154</v>
      </c>
      <c r="M60" s="52">
        <v>518502.12742603553</v>
      </c>
      <c r="N60" s="52">
        <v>533238.7641263071</v>
      </c>
      <c r="O60" s="52">
        <v>611793.30352446879</v>
      </c>
      <c r="P60" s="52">
        <v>721840.30355648312</v>
      </c>
      <c r="Q60" s="52">
        <v>928532.66296418826</v>
      </c>
      <c r="R60" s="52">
        <v>1167157.1459714584</v>
      </c>
      <c r="S60" s="52">
        <v>1470186.4603929832</v>
      </c>
      <c r="T60" s="52">
        <v>1477814.246970457</v>
      </c>
      <c r="U60" s="52">
        <v>1405047.1296136789</v>
      </c>
      <c r="V60" s="52">
        <v>1295603.8276899247</v>
      </c>
      <c r="W60" s="52">
        <v>1210571.6009169391</v>
      </c>
      <c r="X60" s="52">
        <v>877663.04936292465</v>
      </c>
      <c r="Y60" s="52">
        <v>663683.49361497653</v>
      </c>
      <c r="Z60" s="52">
        <v>698090.78522778035</v>
      </c>
      <c r="AA60" s="52">
        <v>842175.39541025274</v>
      </c>
      <c r="AB60" s="52">
        <v>852003.12010165525</v>
      </c>
      <c r="AC60" s="27">
        <v>798661.76</v>
      </c>
      <c r="AD60" s="27">
        <v>1147511.6100000001</v>
      </c>
      <c r="AE60" s="27">
        <v>959247.01</v>
      </c>
      <c r="AF60" s="27">
        <v>1079329.54</v>
      </c>
      <c r="AG60" s="27">
        <v>1007238.71</v>
      </c>
      <c r="AH60" s="27">
        <v>1034804.26</v>
      </c>
      <c r="AI60" s="27">
        <v>1221825.77</v>
      </c>
      <c r="AJ60" s="27">
        <v>964930.9</v>
      </c>
      <c r="AK60" s="27">
        <v>976341.8</v>
      </c>
      <c r="AL60" s="27">
        <v>1269457.81</v>
      </c>
      <c r="AM60" s="27">
        <v>1237202.53</v>
      </c>
      <c r="AN60" s="27">
        <v>1038986.4</v>
      </c>
      <c r="AO60" s="27">
        <v>1272993.73</v>
      </c>
      <c r="AP60" s="27">
        <v>1036791.6</v>
      </c>
      <c r="AQ60" s="27">
        <v>1406555.3</v>
      </c>
      <c r="AR60" s="27">
        <v>1624551.51</v>
      </c>
      <c r="AS60" s="27">
        <v>1782231.45</v>
      </c>
      <c r="AT60" s="27">
        <v>1704804.47</v>
      </c>
      <c r="AU60" s="27">
        <v>1865445.25</v>
      </c>
      <c r="AV60" s="27">
        <v>2084557.96</v>
      </c>
      <c r="AW60" s="27">
        <v>2266349.8199999998</v>
      </c>
      <c r="AX60" s="27">
        <v>2580763.63</v>
      </c>
      <c r="AY60" s="27">
        <v>2905648.71</v>
      </c>
    </row>
    <row r="61" spans="1:51">
      <c r="A61" s="15" t="s">
        <v>115</v>
      </c>
      <c r="B61" s="15" t="s">
        <v>116</v>
      </c>
      <c r="C61" s="52">
        <v>279266.32385964325</v>
      </c>
      <c r="D61" s="52">
        <v>279802.18215523276</v>
      </c>
      <c r="E61" s="52">
        <v>269205.29851804313</v>
      </c>
      <c r="F61" s="52">
        <v>267024.82022449642</v>
      </c>
      <c r="G61" s="52">
        <v>267539.48810668994</v>
      </c>
      <c r="H61" s="52">
        <v>267206.69190206064</v>
      </c>
      <c r="I61" s="52">
        <v>314438.75132058962</v>
      </c>
      <c r="J61" s="52">
        <v>337191.00489818695</v>
      </c>
      <c r="K61" s="52">
        <v>393104.27360330021</v>
      </c>
      <c r="L61" s="52">
        <v>443270.82415463211</v>
      </c>
      <c r="M61" s="52">
        <v>503254.17672194977</v>
      </c>
      <c r="N61" s="52">
        <v>501874.36066693399</v>
      </c>
      <c r="O61" s="52">
        <v>596722.04123136122</v>
      </c>
      <c r="P61" s="52">
        <v>690318.87760935549</v>
      </c>
      <c r="Q61" s="52">
        <v>1043559.715042297</v>
      </c>
      <c r="R61" s="52">
        <v>1347094.5504049808</v>
      </c>
      <c r="S61" s="52">
        <v>1717152.9536234846</v>
      </c>
      <c r="T61" s="52">
        <v>1970498.371082251</v>
      </c>
      <c r="U61" s="52">
        <v>1892222.2035895647</v>
      </c>
      <c r="V61" s="52">
        <v>1788566.0188091598</v>
      </c>
      <c r="W61" s="52">
        <v>1805273.6335619474</v>
      </c>
      <c r="X61" s="52">
        <v>1425779.5226601446</v>
      </c>
      <c r="Y61" s="52">
        <v>1458083.5622065009</v>
      </c>
      <c r="Z61" s="52">
        <v>1351755.3489087832</v>
      </c>
      <c r="AA61" s="52">
        <v>1361335.6579964622</v>
      </c>
      <c r="AB61" s="52">
        <v>1524324.3609002817</v>
      </c>
      <c r="AC61" s="27">
        <v>1461435.89</v>
      </c>
      <c r="AD61" s="27">
        <v>1755189.03</v>
      </c>
      <c r="AE61" s="27">
        <v>1607903.89</v>
      </c>
      <c r="AF61" s="27">
        <v>1723161.97</v>
      </c>
      <c r="AG61" s="27">
        <v>1822767.21</v>
      </c>
      <c r="AH61" s="27">
        <v>1948656.77</v>
      </c>
      <c r="AI61" s="27">
        <v>2435383.89</v>
      </c>
      <c r="AJ61" s="27">
        <v>1855210.35</v>
      </c>
      <c r="AK61" s="27">
        <v>2117721.41</v>
      </c>
      <c r="AL61" s="27">
        <v>2415800.36</v>
      </c>
      <c r="AM61" s="27">
        <v>2646064.08</v>
      </c>
      <c r="AN61" s="27">
        <v>3009578.1</v>
      </c>
      <c r="AO61" s="27">
        <v>3492069.49</v>
      </c>
      <c r="AP61" s="27">
        <v>2905237.4</v>
      </c>
      <c r="AQ61" s="27">
        <v>3432904.63</v>
      </c>
      <c r="AR61" s="27">
        <v>3193777.8</v>
      </c>
      <c r="AS61" s="27">
        <v>3568591.96</v>
      </c>
      <c r="AT61" s="27">
        <v>3552317.63</v>
      </c>
      <c r="AU61" s="27">
        <v>3890360.63</v>
      </c>
      <c r="AV61" s="27">
        <v>4321480.45</v>
      </c>
      <c r="AW61" s="27">
        <v>4041034.96</v>
      </c>
      <c r="AX61" s="27">
        <v>3730628.53</v>
      </c>
      <c r="AY61" s="27">
        <v>4084508.9</v>
      </c>
    </row>
    <row r="62" spans="1:51">
      <c r="A62" s="15" t="s">
        <v>117</v>
      </c>
      <c r="B62" s="15" t="s">
        <v>118</v>
      </c>
      <c r="C62" s="52">
        <v>1647407.375788352</v>
      </c>
      <c r="D62" s="52">
        <v>1670439.5257615971</v>
      </c>
      <c r="E62" s="52">
        <v>1638591.0966724954</v>
      </c>
      <c r="F62" s="52">
        <v>1561514.5504964502</v>
      </c>
      <c r="G62" s="52">
        <v>1737317.9949295458</v>
      </c>
      <c r="H62" s="52">
        <v>1820824.0784075786</v>
      </c>
      <c r="I62" s="52">
        <v>1957584.5672810872</v>
      </c>
      <c r="J62" s="52">
        <v>1970579.3215104039</v>
      </c>
      <c r="K62" s="52">
        <v>2500750.8114098944</v>
      </c>
      <c r="L62" s="52">
        <v>3007148.181969245</v>
      </c>
      <c r="M62" s="52">
        <v>3211529.5667246482</v>
      </c>
      <c r="N62" s="52">
        <v>3368294.7205380839</v>
      </c>
      <c r="O62" s="52">
        <v>3657444.7715322804</v>
      </c>
      <c r="P62" s="52">
        <v>3881390.243567795</v>
      </c>
      <c r="Q62" s="52">
        <v>4675056.2917996151</v>
      </c>
      <c r="R62" s="52">
        <v>5529165.4788347408</v>
      </c>
      <c r="S62" s="52">
        <v>6637893.7948676515</v>
      </c>
      <c r="T62" s="52">
        <v>6860106.0740261935</v>
      </c>
      <c r="U62" s="52">
        <v>7005080.2110504191</v>
      </c>
      <c r="V62" s="52">
        <v>6809737.5285270223</v>
      </c>
      <c r="W62" s="52">
        <v>7404921.0335461432</v>
      </c>
      <c r="X62" s="52">
        <v>6267407.6219830113</v>
      </c>
      <c r="Y62" s="52">
        <v>5574710.6963436948</v>
      </c>
      <c r="Z62" s="52">
        <v>5635213.8426717902</v>
      </c>
      <c r="AA62" s="52">
        <v>5981108.7771245223</v>
      </c>
      <c r="AB62" s="52">
        <v>6060481.4242335111</v>
      </c>
      <c r="AC62" s="27">
        <v>5917809.4500000002</v>
      </c>
      <c r="AD62" s="27">
        <v>7198533.4500000002</v>
      </c>
      <c r="AE62" s="27">
        <v>6897778.8499999996</v>
      </c>
      <c r="AF62" s="27">
        <v>7353942.1600000001</v>
      </c>
      <c r="AG62" s="27">
        <v>7454057.75</v>
      </c>
      <c r="AH62" s="27">
        <v>7686982.7000000002</v>
      </c>
      <c r="AI62" s="27">
        <v>9890945.0999999996</v>
      </c>
      <c r="AJ62" s="27">
        <v>8660347.1099999994</v>
      </c>
      <c r="AK62" s="27">
        <v>9453220.4800000004</v>
      </c>
      <c r="AL62" s="27">
        <v>10914569.26</v>
      </c>
      <c r="AM62" s="27">
        <v>11964423.59</v>
      </c>
      <c r="AN62" s="27">
        <v>11417750.550000001</v>
      </c>
      <c r="AO62" s="27">
        <v>13682824.539999999</v>
      </c>
      <c r="AP62" s="27">
        <v>12480759.310000001</v>
      </c>
      <c r="AQ62" s="27">
        <v>14503304.02</v>
      </c>
      <c r="AR62" s="27">
        <v>14080279.050000001</v>
      </c>
      <c r="AS62" s="27">
        <v>15403320.25</v>
      </c>
      <c r="AT62" s="27">
        <v>16353695.52</v>
      </c>
      <c r="AU62" s="27">
        <v>16877807.059999999</v>
      </c>
      <c r="AV62" s="27">
        <v>17690273.620000001</v>
      </c>
      <c r="AW62" s="27">
        <v>16451828.460000001</v>
      </c>
      <c r="AX62" s="27">
        <v>15520448.41</v>
      </c>
      <c r="AY62" s="27">
        <v>16208680.84</v>
      </c>
    </row>
    <row r="63" spans="1:51">
      <c r="A63" s="15" t="s">
        <v>119</v>
      </c>
      <c r="B63" s="15" t="s">
        <v>120</v>
      </c>
      <c r="C63" s="52">
        <v>251992.88977783604</v>
      </c>
      <c r="D63" s="52">
        <v>243066.84736956842</v>
      </c>
      <c r="E63" s="52">
        <v>233610.43483033188</v>
      </c>
      <c r="F63" s="52">
        <v>222736.24643078737</v>
      </c>
      <c r="G63" s="52">
        <v>224249.45537588591</v>
      </c>
      <c r="H63" s="52">
        <v>224477.21420763861</v>
      </c>
      <c r="I63" s="52">
        <v>237002.73036189872</v>
      </c>
      <c r="J63" s="52">
        <v>240534.05939718609</v>
      </c>
      <c r="K63" s="52">
        <v>286766.20571165491</v>
      </c>
      <c r="L63" s="52">
        <v>346289.46714495006</v>
      </c>
      <c r="M63" s="52">
        <v>368173.52356938034</v>
      </c>
      <c r="N63" s="52">
        <v>498271.68549157947</v>
      </c>
      <c r="O63" s="52">
        <v>609081.0830587981</v>
      </c>
      <c r="P63" s="52">
        <v>656021.96485440363</v>
      </c>
      <c r="Q63" s="52">
        <v>736935.34789627977</v>
      </c>
      <c r="R63" s="52">
        <v>938997.06840539852</v>
      </c>
      <c r="S63" s="52">
        <v>1183374.3675271398</v>
      </c>
      <c r="T63" s="52">
        <v>1141960.6773004937</v>
      </c>
      <c r="U63" s="52">
        <v>1000173.0296345645</v>
      </c>
      <c r="V63" s="52">
        <v>968779.35596388183</v>
      </c>
      <c r="W63" s="52">
        <v>1040729.3999799507</v>
      </c>
      <c r="X63" s="52">
        <v>846088.76873598457</v>
      </c>
      <c r="Y63" s="52">
        <v>814583.85299793305</v>
      </c>
      <c r="Z63" s="52">
        <v>941223.25191958377</v>
      </c>
      <c r="AA63" s="52">
        <v>949333.95393459406</v>
      </c>
      <c r="AB63" s="52">
        <v>836332.80613853247</v>
      </c>
      <c r="AC63" s="27">
        <v>775920.9</v>
      </c>
      <c r="AD63" s="27">
        <v>1026409.29</v>
      </c>
      <c r="AE63" s="27">
        <v>842753.35</v>
      </c>
      <c r="AF63" s="27">
        <v>910009.39</v>
      </c>
      <c r="AG63" s="27">
        <v>886514.76</v>
      </c>
      <c r="AH63" s="27">
        <v>934378.09</v>
      </c>
      <c r="AI63" s="27">
        <v>1266409.77</v>
      </c>
      <c r="AJ63" s="27">
        <v>977121.2</v>
      </c>
      <c r="AK63" s="27">
        <v>1014817.49</v>
      </c>
      <c r="AL63" s="27">
        <v>1198988.3</v>
      </c>
      <c r="AM63" s="27">
        <v>1186959.32</v>
      </c>
      <c r="AN63" s="27">
        <v>1133782.7</v>
      </c>
      <c r="AO63" s="27">
        <v>1353593.08</v>
      </c>
      <c r="AP63" s="27">
        <v>1133117.73</v>
      </c>
      <c r="AQ63" s="27">
        <v>1371504.54</v>
      </c>
      <c r="AR63" s="27">
        <v>1282100.1599999999</v>
      </c>
      <c r="AS63" s="27">
        <v>1352434.08</v>
      </c>
      <c r="AT63" s="27">
        <v>1387307.66</v>
      </c>
      <c r="AU63" s="27">
        <v>1320043.8799999999</v>
      </c>
      <c r="AV63" s="27">
        <v>1522432.28</v>
      </c>
      <c r="AW63" s="27">
        <v>1220408.08</v>
      </c>
      <c r="AX63" s="27">
        <v>1108627.9099999999</v>
      </c>
      <c r="AY63" s="27">
        <v>1363828.62</v>
      </c>
    </row>
    <row r="64" spans="1:51">
      <c r="A64" s="15" t="s">
        <v>121</v>
      </c>
      <c r="B64" s="15" t="s">
        <v>122</v>
      </c>
      <c r="C64" s="52">
        <v>649847.32230923674</v>
      </c>
      <c r="D64" s="52">
        <v>676997.42513609887</v>
      </c>
      <c r="E64" s="52">
        <v>679092.53197999264</v>
      </c>
      <c r="F64" s="52">
        <v>699551.79988932202</v>
      </c>
      <c r="G64" s="52">
        <v>755046.74849113589</v>
      </c>
      <c r="H64" s="52">
        <v>821487.38408157858</v>
      </c>
      <c r="I64" s="52">
        <v>945813.36886411766</v>
      </c>
      <c r="J64" s="52">
        <v>1045713.2098597926</v>
      </c>
      <c r="K64" s="52">
        <v>1232923.9569057119</v>
      </c>
      <c r="L64" s="52">
        <v>1507535.5549220452</v>
      </c>
      <c r="M64" s="52">
        <v>1746237.1771320377</v>
      </c>
      <c r="N64" s="52">
        <v>1751081.3971037737</v>
      </c>
      <c r="O64" s="52">
        <v>2109338.4169998947</v>
      </c>
      <c r="P64" s="52">
        <v>2518917.5509980074</v>
      </c>
      <c r="Q64" s="52">
        <v>3062701.9758917126</v>
      </c>
      <c r="R64" s="52">
        <v>3720033.325355168</v>
      </c>
      <c r="S64" s="52">
        <v>5044283.8478741748</v>
      </c>
      <c r="T64" s="52">
        <v>5101225.0803025197</v>
      </c>
      <c r="U64" s="52">
        <v>5218523.470288449</v>
      </c>
      <c r="V64" s="52">
        <v>5426016.6443837024</v>
      </c>
      <c r="W64" s="52">
        <v>5324017.6905514179</v>
      </c>
      <c r="X64" s="52">
        <v>4461372.8289630227</v>
      </c>
      <c r="Y64" s="52">
        <v>4295252.2665164545</v>
      </c>
      <c r="Z64" s="52">
        <v>4120867.7664798116</v>
      </c>
      <c r="AA64" s="52">
        <v>4369873.7388626728</v>
      </c>
      <c r="AB64" s="52">
        <v>4485583.2797510084</v>
      </c>
      <c r="AC64" s="27">
        <v>4513536.49</v>
      </c>
      <c r="AD64" s="27">
        <v>5391790.6600000001</v>
      </c>
      <c r="AE64" s="27">
        <v>4979725.63</v>
      </c>
      <c r="AF64" s="27">
        <v>5558353.1399999997</v>
      </c>
      <c r="AG64" s="27">
        <v>5862916.3499999996</v>
      </c>
      <c r="AH64" s="27">
        <v>6392469.7999999998</v>
      </c>
      <c r="AI64" s="27">
        <v>7580684.5800000001</v>
      </c>
      <c r="AJ64" s="27">
        <v>7098712.3600000003</v>
      </c>
      <c r="AK64" s="27">
        <v>7932817.7199999997</v>
      </c>
      <c r="AL64" s="27">
        <v>9307707.3200000003</v>
      </c>
      <c r="AM64" s="27">
        <v>9042687.8499999996</v>
      </c>
      <c r="AN64" s="27">
        <v>8801045.7799999993</v>
      </c>
      <c r="AO64" s="27">
        <v>10566355.130000001</v>
      </c>
      <c r="AP64" s="27">
        <v>8937571.3800000008</v>
      </c>
      <c r="AQ64" s="27">
        <v>11385234.439999999</v>
      </c>
      <c r="AR64" s="27">
        <v>10948752.25</v>
      </c>
      <c r="AS64" s="27">
        <v>12056333.15</v>
      </c>
      <c r="AT64" s="27">
        <v>13294378.949999999</v>
      </c>
      <c r="AU64" s="27">
        <v>13659085.779999999</v>
      </c>
      <c r="AV64" s="27">
        <v>15013113.68</v>
      </c>
      <c r="AW64" s="27">
        <v>13897533.43</v>
      </c>
      <c r="AX64" s="27">
        <v>12698845.439999999</v>
      </c>
      <c r="AY64" s="27">
        <v>13873470.66</v>
      </c>
    </row>
    <row r="65" spans="1:51">
      <c r="A65" s="15" t="s">
        <v>123</v>
      </c>
      <c r="B65" s="15" t="s">
        <v>124</v>
      </c>
      <c r="C65" s="52">
        <v>1762927.7528862411</v>
      </c>
      <c r="D65" s="52">
        <v>1760696.5090699543</v>
      </c>
      <c r="E65" s="52">
        <v>1744375.7746315689</v>
      </c>
      <c r="F65" s="52">
        <v>1694291.5465495451</v>
      </c>
      <c r="G65" s="52">
        <v>1790812.3550781531</v>
      </c>
      <c r="H65" s="52">
        <v>1852962.465527466</v>
      </c>
      <c r="I65" s="52">
        <v>2013803.3438167442</v>
      </c>
      <c r="J65" s="52">
        <v>2297583.8355258042</v>
      </c>
      <c r="K65" s="52">
        <v>2906701.5063487394</v>
      </c>
      <c r="L65" s="52">
        <v>3357134.3853331851</v>
      </c>
      <c r="M65" s="52">
        <v>3575953.6067150743</v>
      </c>
      <c r="N65" s="52">
        <v>3714888.4759214399</v>
      </c>
      <c r="O65" s="52">
        <v>4312573.53759469</v>
      </c>
      <c r="P65" s="52">
        <v>4460918.779737086</v>
      </c>
      <c r="Q65" s="52">
        <v>5499241.2612412097</v>
      </c>
      <c r="R65" s="52">
        <v>6644917.730887848</v>
      </c>
      <c r="S65" s="52">
        <v>7885039.5681424243</v>
      </c>
      <c r="T65" s="52">
        <v>8054710.903306162</v>
      </c>
      <c r="U65" s="52">
        <v>8149641.0587889142</v>
      </c>
      <c r="V65" s="52">
        <v>8694937.3205865622</v>
      </c>
      <c r="W65" s="52">
        <v>9185285.3269595262</v>
      </c>
      <c r="X65" s="52">
        <v>7405993.1005792376</v>
      </c>
      <c r="Y65" s="52">
        <v>6611061.0565398028</v>
      </c>
      <c r="Z65" s="52">
        <v>6975662.2005807618</v>
      </c>
      <c r="AA65" s="52">
        <v>7731780.8143838271</v>
      </c>
      <c r="AB65" s="52">
        <v>7455740.9433097187</v>
      </c>
      <c r="AC65" s="27">
        <v>7399733.2699999996</v>
      </c>
      <c r="AD65" s="27">
        <v>8893610.6999999993</v>
      </c>
      <c r="AE65" s="27">
        <v>8475451.5299999993</v>
      </c>
      <c r="AF65" s="27">
        <v>11161920.210000001</v>
      </c>
      <c r="AG65" s="27">
        <v>12919994.01</v>
      </c>
      <c r="AH65" s="27">
        <v>14625627.16</v>
      </c>
      <c r="AI65" s="27">
        <v>16587413.640000001</v>
      </c>
      <c r="AJ65" s="27">
        <v>15075244.300000001</v>
      </c>
      <c r="AK65" s="27">
        <v>17713126.010000002</v>
      </c>
      <c r="AL65" s="27">
        <v>19749458.289999999</v>
      </c>
      <c r="AM65" s="27">
        <v>18267472.399999999</v>
      </c>
      <c r="AN65" s="27">
        <v>17193387.899999999</v>
      </c>
      <c r="AO65" s="27">
        <v>19072291.18</v>
      </c>
      <c r="AP65" s="27">
        <v>17132703.98</v>
      </c>
      <c r="AQ65" s="27">
        <v>18668721.079999998</v>
      </c>
      <c r="AR65" s="27">
        <v>17707170.030000001</v>
      </c>
      <c r="AS65" s="27">
        <v>18785684.219999999</v>
      </c>
      <c r="AT65" s="27">
        <v>20500378.719999999</v>
      </c>
      <c r="AU65" s="27">
        <v>20327327.59</v>
      </c>
      <c r="AV65" s="27">
        <v>21851734.129999999</v>
      </c>
      <c r="AW65" s="27">
        <v>20267983.739999998</v>
      </c>
      <c r="AX65" s="27">
        <v>18818732.66</v>
      </c>
      <c r="AY65" s="27">
        <v>20519193.420000002</v>
      </c>
    </row>
    <row r="66" spans="1:51">
      <c r="A66" s="15" t="s">
        <v>125</v>
      </c>
      <c r="B66" s="15" t="s">
        <v>126</v>
      </c>
      <c r="C66" s="52">
        <v>288158.06523903244</v>
      </c>
      <c r="D66" s="52">
        <v>308575.56211763882</v>
      </c>
      <c r="E66" s="52">
        <v>283026.02152275224</v>
      </c>
      <c r="F66" s="52">
        <v>270485.41291578562</v>
      </c>
      <c r="G66" s="52">
        <v>294970.70692133781</v>
      </c>
      <c r="H66" s="52">
        <v>282605.10978615977</v>
      </c>
      <c r="I66" s="52">
        <v>324881.05165430054</v>
      </c>
      <c r="J66" s="52">
        <v>385039.87304045848</v>
      </c>
      <c r="K66" s="52">
        <v>514241.02494523273</v>
      </c>
      <c r="L66" s="52">
        <v>567145.4073971312</v>
      </c>
      <c r="M66" s="52">
        <v>616778.53883714939</v>
      </c>
      <c r="N66" s="52">
        <v>607064.63990779885</v>
      </c>
      <c r="O66" s="52">
        <v>742096.966721904</v>
      </c>
      <c r="P66" s="52">
        <v>835108.8562207584</v>
      </c>
      <c r="Q66" s="52">
        <v>960640.56028062815</v>
      </c>
      <c r="R66" s="52">
        <v>1184658.9029463821</v>
      </c>
      <c r="S66" s="52">
        <v>1463372.9040165744</v>
      </c>
      <c r="T66" s="52">
        <v>1691960.9059740196</v>
      </c>
      <c r="U66" s="52">
        <v>1724454.4993040704</v>
      </c>
      <c r="V66" s="52">
        <v>1693309.1650824673</v>
      </c>
      <c r="W66" s="52">
        <v>1724600.3086309654</v>
      </c>
      <c r="X66" s="52">
        <v>1220930.4907628989</v>
      </c>
      <c r="Y66" s="52">
        <v>1090890.3263052818</v>
      </c>
      <c r="Z66" s="52">
        <v>997123.49782537599</v>
      </c>
      <c r="AA66" s="52">
        <v>961004.38006549829</v>
      </c>
      <c r="AB66" s="52">
        <v>964242.01015633717</v>
      </c>
      <c r="AC66" s="27">
        <v>999454.21</v>
      </c>
      <c r="AD66" s="27">
        <v>1348851.78</v>
      </c>
      <c r="AE66" s="27">
        <v>1224182.6499999999</v>
      </c>
      <c r="AF66" s="27">
        <v>1459313.38</v>
      </c>
      <c r="AG66" s="27">
        <v>1537451.92</v>
      </c>
      <c r="AH66" s="27">
        <v>1670442.05</v>
      </c>
      <c r="AI66" s="27">
        <v>2071194.98</v>
      </c>
      <c r="AJ66" s="27">
        <v>1659046.42</v>
      </c>
      <c r="AK66" s="27">
        <v>1680640.5</v>
      </c>
      <c r="AL66" s="27">
        <v>2021106.99</v>
      </c>
      <c r="AM66" s="27">
        <v>1924350.09</v>
      </c>
      <c r="AN66" s="27">
        <v>1761813.01</v>
      </c>
      <c r="AO66" s="27">
        <v>1988426.58</v>
      </c>
      <c r="AP66" s="27">
        <v>1647258.14</v>
      </c>
      <c r="AQ66" s="27">
        <v>1948241.29</v>
      </c>
      <c r="AR66" s="27">
        <v>1828793.46</v>
      </c>
      <c r="AS66" s="27">
        <v>1831219.54</v>
      </c>
      <c r="AT66" s="27">
        <v>1729375.25</v>
      </c>
      <c r="AU66" s="27">
        <v>1869383.89</v>
      </c>
      <c r="AV66" s="27">
        <v>2051240.83</v>
      </c>
      <c r="AW66" s="27">
        <v>2143424.84</v>
      </c>
      <c r="AX66" s="27">
        <v>2387037.86</v>
      </c>
      <c r="AY66" s="27">
        <v>2765096.05</v>
      </c>
    </row>
    <row r="67" spans="1:51">
      <c r="A67" s="15" t="s">
        <v>127</v>
      </c>
      <c r="B67" s="15" t="s">
        <v>128</v>
      </c>
      <c r="C67" s="52">
        <v>4113909.4483327414</v>
      </c>
      <c r="D67" s="52">
        <v>4155609.2853647419</v>
      </c>
      <c r="E67" s="52">
        <v>3896547.0297595728</v>
      </c>
      <c r="F67" s="52">
        <v>3964104.0495032449</v>
      </c>
      <c r="G67" s="52">
        <v>4389510.2880219286</v>
      </c>
      <c r="H67" s="52">
        <v>4676171.4563607071</v>
      </c>
      <c r="I67" s="52">
        <v>5552819.4683492975</v>
      </c>
      <c r="J67" s="52">
        <v>6120046.435970651</v>
      </c>
      <c r="K67" s="52">
        <v>7131796.5964232413</v>
      </c>
      <c r="L67" s="52">
        <v>8213161.6859031916</v>
      </c>
      <c r="M67" s="52">
        <v>8798596.0970002599</v>
      </c>
      <c r="N67" s="52">
        <v>9299484.5698727202</v>
      </c>
      <c r="O67" s="52">
        <v>10570030.352599332</v>
      </c>
      <c r="P67" s="52">
        <v>10831298.545483926</v>
      </c>
      <c r="Q67" s="52">
        <v>12689274.296943245</v>
      </c>
      <c r="R67" s="52">
        <v>15804008.494459242</v>
      </c>
      <c r="S67" s="52">
        <v>18515155.719048657</v>
      </c>
      <c r="T67" s="52">
        <v>19519530.548496321</v>
      </c>
      <c r="U67" s="52">
        <v>18615559.55649532</v>
      </c>
      <c r="V67" s="52">
        <v>18136664.750890683</v>
      </c>
      <c r="W67" s="52">
        <v>18485972.130755898</v>
      </c>
      <c r="X67" s="52">
        <v>15350683.601590931</v>
      </c>
      <c r="Y67" s="52">
        <v>14692188.804223107</v>
      </c>
      <c r="Z67" s="52">
        <v>14903378.644039055</v>
      </c>
      <c r="AA67" s="52">
        <v>15772610.064178247</v>
      </c>
      <c r="AB67" s="52">
        <v>16114088.243397823</v>
      </c>
      <c r="AC67" s="27">
        <v>16593365.279999999</v>
      </c>
      <c r="AD67" s="27">
        <v>20798996.539999999</v>
      </c>
      <c r="AE67" s="27">
        <v>18434889.300000001</v>
      </c>
      <c r="AF67" s="27">
        <v>19111109.670000002</v>
      </c>
      <c r="AG67" s="27">
        <v>22819813.780000001</v>
      </c>
      <c r="AH67" s="27">
        <v>30432828.079999998</v>
      </c>
      <c r="AI67" s="27">
        <v>36646948.689999998</v>
      </c>
      <c r="AJ67" s="27">
        <v>32618349.600000001</v>
      </c>
      <c r="AK67" s="27">
        <v>36003065.189999998</v>
      </c>
      <c r="AL67" s="27">
        <v>38998994.759999998</v>
      </c>
      <c r="AM67" s="27">
        <v>37507206.57</v>
      </c>
      <c r="AN67" s="27">
        <v>34954202.969999999</v>
      </c>
      <c r="AO67" s="27">
        <v>40106730.75</v>
      </c>
      <c r="AP67" s="27">
        <v>37252308.439999998</v>
      </c>
      <c r="AQ67" s="27">
        <v>40175551.920000002</v>
      </c>
      <c r="AR67" s="27">
        <v>38626762.609999999</v>
      </c>
      <c r="AS67" s="27">
        <v>43097385.829999998</v>
      </c>
      <c r="AT67" s="27">
        <v>44329786.799999997</v>
      </c>
      <c r="AU67" s="27">
        <v>47824285.270000003</v>
      </c>
      <c r="AV67" s="27">
        <v>51014832.189999998</v>
      </c>
      <c r="AW67" s="27">
        <v>47966916.93</v>
      </c>
      <c r="AX67" s="27">
        <v>43816434.159999996</v>
      </c>
      <c r="AY67" s="27">
        <v>47736180.25</v>
      </c>
    </row>
    <row r="68" spans="1:51">
      <c r="A68" s="15" t="s">
        <v>129</v>
      </c>
      <c r="B68" s="15" t="s">
        <v>130</v>
      </c>
      <c r="C68" s="52">
        <v>632269.03592765995</v>
      </c>
      <c r="D68" s="52">
        <v>673151.89867628517</v>
      </c>
      <c r="E68" s="52">
        <v>657038.49490134267</v>
      </c>
      <c r="F68" s="52">
        <v>659253.88401983667</v>
      </c>
      <c r="G68" s="52">
        <v>760439.93737394374</v>
      </c>
      <c r="H68" s="52">
        <v>850695.85353918013</v>
      </c>
      <c r="I68" s="52">
        <v>1045109.816649567</v>
      </c>
      <c r="J68" s="52">
        <v>1078355.8983287015</v>
      </c>
      <c r="K68" s="52">
        <v>1156291.4947168792</v>
      </c>
      <c r="L68" s="52">
        <v>1298249.5803840801</v>
      </c>
      <c r="M68" s="52">
        <v>1603966.418530483</v>
      </c>
      <c r="N68" s="52">
        <v>1814724.2883298753</v>
      </c>
      <c r="O68" s="52">
        <v>2096923.7312811664</v>
      </c>
      <c r="P68" s="52">
        <v>2273349.1677045906</v>
      </c>
      <c r="Q68" s="52">
        <v>2776279.542713928</v>
      </c>
      <c r="R68" s="52">
        <v>3747300.8139253031</v>
      </c>
      <c r="S68" s="52">
        <v>4707744.7149736946</v>
      </c>
      <c r="T68" s="52">
        <v>5036273.5667124521</v>
      </c>
      <c r="U68" s="52">
        <v>4938249.1535268314</v>
      </c>
      <c r="V68" s="52">
        <v>4856671.8550148867</v>
      </c>
      <c r="W68" s="52">
        <v>5075757.3239763891</v>
      </c>
      <c r="X68" s="52">
        <v>3937513.9924750514</v>
      </c>
      <c r="Y68" s="52">
        <v>3639573.4309637467</v>
      </c>
      <c r="Z68" s="52">
        <v>3495928.3056320827</v>
      </c>
      <c r="AA68" s="52">
        <v>3990155.6681805877</v>
      </c>
      <c r="AB68" s="52">
        <v>3772796.3060294557</v>
      </c>
      <c r="AC68" s="27">
        <v>3837308.12</v>
      </c>
      <c r="AD68" s="27">
        <v>4914360.9800000004</v>
      </c>
      <c r="AE68" s="27">
        <v>5763093.1500000004</v>
      </c>
      <c r="AF68" s="27">
        <v>4770042.34</v>
      </c>
      <c r="AG68" s="27">
        <v>4972814.04</v>
      </c>
      <c r="AH68" s="27">
        <v>5476638.96</v>
      </c>
      <c r="AI68" s="27">
        <v>6410380.4299999997</v>
      </c>
      <c r="AJ68" s="27">
        <v>5092102.0199999996</v>
      </c>
      <c r="AK68" s="27">
        <v>5387566.9100000001</v>
      </c>
      <c r="AL68" s="27">
        <v>7492978.1299999999</v>
      </c>
      <c r="AM68" s="27">
        <v>8428012.5500000007</v>
      </c>
      <c r="AN68" s="27">
        <v>9035337.8599999994</v>
      </c>
      <c r="AO68" s="27">
        <v>11119447.470000001</v>
      </c>
      <c r="AP68" s="27">
        <v>10332310.48</v>
      </c>
      <c r="AQ68" s="27">
        <v>11496547.970000001</v>
      </c>
      <c r="AR68" s="27">
        <v>10992643.98</v>
      </c>
      <c r="AS68" s="27">
        <v>12263632.9</v>
      </c>
      <c r="AT68" s="27">
        <v>13071070.93</v>
      </c>
      <c r="AU68" s="27">
        <v>14055181.91</v>
      </c>
      <c r="AV68" s="27">
        <v>14855221.779999999</v>
      </c>
      <c r="AW68" s="27">
        <v>13678246.869999999</v>
      </c>
      <c r="AX68" s="27">
        <v>12830988.060000001</v>
      </c>
      <c r="AY68" s="27">
        <v>14330816.91</v>
      </c>
    </row>
    <row r="69" spans="1:51">
      <c r="A69" s="15" t="s">
        <v>131</v>
      </c>
      <c r="B69" s="15" t="s">
        <v>132</v>
      </c>
      <c r="C69" s="52">
        <v>293218.76281524554</v>
      </c>
      <c r="D69" s="52">
        <v>299655.77011907793</v>
      </c>
      <c r="E69" s="52">
        <v>283694.66291235556</v>
      </c>
      <c r="F69" s="52">
        <v>288509.46022376465</v>
      </c>
      <c r="G69" s="52">
        <v>308699.19827061833</v>
      </c>
      <c r="H69" s="52">
        <v>292889.01559096097</v>
      </c>
      <c r="I69" s="52">
        <v>328164.04124050814</v>
      </c>
      <c r="J69" s="52">
        <v>393830.54072141927</v>
      </c>
      <c r="K69" s="52">
        <v>456574.13519483746</v>
      </c>
      <c r="L69" s="52">
        <v>552460.14601566875</v>
      </c>
      <c r="M69" s="52">
        <v>606474.96710912453</v>
      </c>
      <c r="N69" s="52">
        <v>641905.03340920212</v>
      </c>
      <c r="O69" s="52">
        <v>685043.53181687219</v>
      </c>
      <c r="P69" s="52">
        <v>738025.35836952727</v>
      </c>
      <c r="Q69" s="52">
        <v>927996.34732154699</v>
      </c>
      <c r="R69" s="52">
        <v>1118536.2760058967</v>
      </c>
      <c r="S69" s="52">
        <v>1463828.4216800798</v>
      </c>
      <c r="T69" s="52">
        <v>1614233.5549433881</v>
      </c>
      <c r="U69" s="52">
        <v>1794147.9395753075</v>
      </c>
      <c r="V69" s="52">
        <v>1782553.4295693163</v>
      </c>
      <c r="W69" s="52">
        <v>1829874.1216737754</v>
      </c>
      <c r="X69" s="52">
        <v>1490273.6286939033</v>
      </c>
      <c r="Y69" s="52">
        <v>1384416.417589399</v>
      </c>
      <c r="Z69" s="52">
        <v>1339672.3371025815</v>
      </c>
      <c r="AA69" s="52">
        <v>1427613.4912376702</v>
      </c>
      <c r="AB69" s="52">
        <v>1426171.1143476961</v>
      </c>
      <c r="AC69" s="27">
        <v>1292710.58</v>
      </c>
      <c r="AD69" s="27">
        <v>1685176.64</v>
      </c>
      <c r="AE69" s="27">
        <v>1533050.06</v>
      </c>
      <c r="AF69" s="27">
        <v>1570649.89</v>
      </c>
      <c r="AG69" s="27">
        <v>1564430.38</v>
      </c>
      <c r="AH69" s="27">
        <v>1638929.03</v>
      </c>
      <c r="AI69" s="27">
        <v>2194545.08</v>
      </c>
      <c r="AJ69" s="27">
        <v>1686716.98</v>
      </c>
      <c r="AK69" s="27">
        <v>1768820.94</v>
      </c>
      <c r="AL69" s="27">
        <v>2163657.61</v>
      </c>
      <c r="AM69" s="27">
        <v>1957626.49</v>
      </c>
      <c r="AN69" s="27">
        <v>1855526.71</v>
      </c>
      <c r="AO69" s="27">
        <v>2096144.04</v>
      </c>
      <c r="AP69" s="27">
        <v>1750355.47</v>
      </c>
      <c r="AQ69" s="27">
        <v>2134089.9700000002</v>
      </c>
      <c r="AR69" s="27">
        <v>1948434.56</v>
      </c>
      <c r="AS69" s="27">
        <v>2069303.29</v>
      </c>
      <c r="AT69" s="27">
        <v>2047479.55</v>
      </c>
      <c r="AU69" s="27">
        <v>2071378.82</v>
      </c>
      <c r="AV69" s="27">
        <v>2521117.31</v>
      </c>
      <c r="AW69" s="27">
        <v>2256100.81</v>
      </c>
      <c r="AX69" s="27">
        <v>1964677.43</v>
      </c>
      <c r="AY69" s="27">
        <v>2280542.2799999998</v>
      </c>
    </row>
    <row r="70" spans="1:51">
      <c r="A70" s="15" t="s">
        <v>133</v>
      </c>
      <c r="B70" s="15" t="s">
        <v>134</v>
      </c>
      <c r="C70" s="52">
        <v>1820167.0231432854</v>
      </c>
      <c r="D70" s="52">
        <v>1847301.2712723548</v>
      </c>
      <c r="E70" s="52">
        <v>1735929.0319334958</v>
      </c>
      <c r="F70" s="52">
        <v>1622500.5602501384</v>
      </c>
      <c r="G70" s="52">
        <v>1824483.3121683281</v>
      </c>
      <c r="H70" s="52">
        <v>1933988.3559440635</v>
      </c>
      <c r="I70" s="52">
        <v>2283372.6905879499</v>
      </c>
      <c r="J70" s="52">
        <v>2253966.6472040089</v>
      </c>
      <c r="K70" s="52">
        <v>2776448.6086740443</v>
      </c>
      <c r="L70" s="52">
        <v>3427437.9265714064</v>
      </c>
      <c r="M70" s="52">
        <v>3568096.8417137098</v>
      </c>
      <c r="N70" s="52">
        <v>3449457.0528251091</v>
      </c>
      <c r="O70" s="52">
        <v>4001842.6512713488</v>
      </c>
      <c r="P70" s="52">
        <v>4269237.7701587146</v>
      </c>
      <c r="Q70" s="52">
        <v>5062362.9292773763</v>
      </c>
      <c r="R70" s="52">
        <v>6445481.03000654</v>
      </c>
      <c r="S70" s="52">
        <v>7946526.6778157717</v>
      </c>
      <c r="T70" s="52">
        <v>8055919.8240128551</v>
      </c>
      <c r="U70" s="52">
        <v>7876132.2769632768</v>
      </c>
      <c r="V70" s="52">
        <v>7012540.913505001</v>
      </c>
      <c r="W70" s="52">
        <v>6684456.681373178</v>
      </c>
      <c r="X70" s="52">
        <v>5389225.2504419098</v>
      </c>
      <c r="Y70" s="52">
        <v>5033388.3125545643</v>
      </c>
      <c r="Z70" s="52">
        <v>5109904.6999711068</v>
      </c>
      <c r="AA70" s="52">
        <v>5685310.727589909</v>
      </c>
      <c r="AB70" s="52">
        <v>5660974.8837790862</v>
      </c>
      <c r="AC70" s="27">
        <v>5711526.9900000002</v>
      </c>
      <c r="AD70" s="27">
        <v>7834604.3600000003</v>
      </c>
      <c r="AE70" s="27">
        <v>6226853.3399999999</v>
      </c>
      <c r="AF70" s="27">
        <v>8293635.3399999999</v>
      </c>
      <c r="AG70" s="27">
        <v>9581919.5099999998</v>
      </c>
      <c r="AH70" s="27">
        <v>10252428.65</v>
      </c>
      <c r="AI70" s="27">
        <v>12233238.289999999</v>
      </c>
      <c r="AJ70" s="27">
        <v>12224034.060000001</v>
      </c>
      <c r="AK70" s="27">
        <v>14922313.74</v>
      </c>
      <c r="AL70" s="27">
        <v>16631295.939999999</v>
      </c>
      <c r="AM70" s="27">
        <v>15956021.85</v>
      </c>
      <c r="AN70" s="27">
        <v>15024937.300000001</v>
      </c>
      <c r="AO70" s="27">
        <v>16487977.02</v>
      </c>
      <c r="AP70" s="27">
        <v>14697889.93</v>
      </c>
      <c r="AQ70" s="27">
        <v>16597775.689999999</v>
      </c>
      <c r="AR70" s="27">
        <v>15958009.470000001</v>
      </c>
      <c r="AS70" s="27">
        <v>19014851.390000001</v>
      </c>
      <c r="AT70" s="27">
        <v>18942732.469999999</v>
      </c>
      <c r="AU70" s="27">
        <v>20212369.940000001</v>
      </c>
      <c r="AV70" s="27">
        <v>21987160.949999999</v>
      </c>
      <c r="AW70" s="27">
        <v>20522091.09</v>
      </c>
      <c r="AX70" s="27">
        <v>18491128.600000001</v>
      </c>
      <c r="AY70" s="27">
        <v>21483763.850000001</v>
      </c>
    </row>
    <row r="71" spans="1:51">
      <c r="A71" s="15" t="s">
        <v>135</v>
      </c>
      <c r="B71" s="15" t="s">
        <v>136</v>
      </c>
      <c r="C71" s="52">
        <v>842296.06513841613</v>
      </c>
      <c r="D71" s="52">
        <v>914565.74135194835</v>
      </c>
      <c r="E71" s="52">
        <v>994404.96861836978</v>
      </c>
      <c r="F71" s="52">
        <v>1079110.825862061</v>
      </c>
      <c r="G71" s="52">
        <v>1198302.175295027</v>
      </c>
      <c r="H71" s="52">
        <v>1270635.7276467818</v>
      </c>
      <c r="I71" s="52">
        <v>1442658.741350424</v>
      </c>
      <c r="J71" s="52">
        <v>1519202.4782112243</v>
      </c>
      <c r="K71" s="52">
        <v>1791557.3734253922</v>
      </c>
      <c r="L71" s="52">
        <v>2060885.2409532943</v>
      </c>
      <c r="M71" s="52">
        <v>2386136.7437194819</v>
      </c>
      <c r="N71" s="52">
        <v>2447632.2380887773</v>
      </c>
      <c r="O71" s="52">
        <v>2743762.3197862054</v>
      </c>
      <c r="P71" s="52">
        <v>3209280.7912713792</v>
      </c>
      <c r="Q71" s="52">
        <v>4245854.0727517204</v>
      </c>
      <c r="R71" s="52">
        <v>5792706.8390153628</v>
      </c>
      <c r="S71" s="52">
        <v>6831254.7926159799</v>
      </c>
      <c r="T71" s="52">
        <v>7237789.2148418268</v>
      </c>
      <c r="U71" s="52">
        <v>7204884.9238593383</v>
      </c>
      <c r="V71" s="52">
        <v>6819409.3515276155</v>
      </c>
      <c r="W71" s="52">
        <v>7079514.0038960539</v>
      </c>
      <c r="X71" s="52">
        <v>5868584.4090696583</v>
      </c>
      <c r="Y71" s="52">
        <v>5005866.0919587296</v>
      </c>
      <c r="Z71" s="52">
        <v>5157296.580960568</v>
      </c>
      <c r="AA71" s="52">
        <v>5341199.7941163676</v>
      </c>
      <c r="AB71" s="52">
        <v>5313272.8613655213</v>
      </c>
      <c r="AC71" s="27">
        <v>5002317.78</v>
      </c>
      <c r="AD71" s="27">
        <v>6012976.5599999996</v>
      </c>
      <c r="AE71" s="27">
        <v>5954497.3499999996</v>
      </c>
      <c r="AF71" s="27">
        <v>6136087.8899999997</v>
      </c>
      <c r="AG71" s="27">
        <v>6507198.3200000003</v>
      </c>
      <c r="AH71" s="27">
        <v>6840767.9199999999</v>
      </c>
      <c r="AI71" s="27">
        <v>7853281.71</v>
      </c>
      <c r="AJ71" s="27">
        <v>6599135.1100000003</v>
      </c>
      <c r="AK71" s="27">
        <v>7011478.5800000001</v>
      </c>
      <c r="AL71" s="27">
        <v>9410097.1099999994</v>
      </c>
      <c r="AM71" s="27">
        <v>9378692.1099999994</v>
      </c>
      <c r="AN71" s="27">
        <v>9229678.8399999999</v>
      </c>
      <c r="AO71" s="27">
        <v>10814717.68</v>
      </c>
      <c r="AP71" s="27">
        <v>9398222.2400000002</v>
      </c>
      <c r="AQ71" s="27">
        <v>10444086.050000001</v>
      </c>
      <c r="AR71" s="27">
        <v>9693011.9900000002</v>
      </c>
      <c r="AS71" s="27">
        <v>9928473.25</v>
      </c>
      <c r="AT71" s="27">
        <v>10263016.279999999</v>
      </c>
      <c r="AU71" s="27">
        <v>11085900.02</v>
      </c>
      <c r="AV71" s="27">
        <v>11286401.25</v>
      </c>
      <c r="AW71" s="27">
        <v>10602080.33</v>
      </c>
      <c r="AX71" s="27">
        <v>10373541.02</v>
      </c>
      <c r="AY71" s="27">
        <v>11346103.92</v>
      </c>
    </row>
    <row r="72" spans="1:51">
      <c r="A72" s="15" t="s">
        <v>137</v>
      </c>
      <c r="B72" s="15" t="s">
        <v>138</v>
      </c>
      <c r="C72" s="52">
        <v>974903.99523139477</v>
      </c>
      <c r="D72" s="52">
        <v>948865.70308724511</v>
      </c>
      <c r="E72" s="52">
        <v>953339.31949807692</v>
      </c>
      <c r="F72" s="52">
        <v>957069.44205184188</v>
      </c>
      <c r="G72" s="52">
        <v>1060181.8411877607</v>
      </c>
      <c r="H72" s="52">
        <v>1157527.8562466747</v>
      </c>
      <c r="I72" s="52">
        <v>1385414.1353777763</v>
      </c>
      <c r="J72" s="52">
        <v>1547450.3664112131</v>
      </c>
      <c r="K72" s="52">
        <v>1790192.040027014</v>
      </c>
      <c r="L72" s="52">
        <v>2091417.4252275683</v>
      </c>
      <c r="M72" s="52">
        <v>2358652.7775448696</v>
      </c>
      <c r="N72" s="52">
        <v>2309530.0454145623</v>
      </c>
      <c r="O72" s="52">
        <v>2410983.4943449036</v>
      </c>
      <c r="P72" s="52">
        <v>2748994.065159759</v>
      </c>
      <c r="Q72" s="52">
        <v>3542836.64935354</v>
      </c>
      <c r="R72" s="52">
        <v>4648994.8274048455</v>
      </c>
      <c r="S72" s="52">
        <v>5596962.7582295788</v>
      </c>
      <c r="T72" s="52">
        <v>6439942.5572103048</v>
      </c>
      <c r="U72" s="52">
        <v>6692235.7715520989</v>
      </c>
      <c r="V72" s="52">
        <v>6470350.9528825823</v>
      </c>
      <c r="W72" s="52">
        <v>6383498.6069522491</v>
      </c>
      <c r="X72" s="52">
        <v>5177531.8297217088</v>
      </c>
      <c r="Y72" s="52">
        <v>4784508.9611803684</v>
      </c>
      <c r="Z72" s="52">
        <v>4580429.4396332204</v>
      </c>
      <c r="AA72" s="52">
        <v>4984562.8681347901</v>
      </c>
      <c r="AB72" s="52">
        <v>4900219.9323428301</v>
      </c>
      <c r="AC72" s="27">
        <v>4980940.2</v>
      </c>
      <c r="AD72" s="27">
        <v>5788981.1299999999</v>
      </c>
      <c r="AE72" s="27">
        <v>5207394.5599999996</v>
      </c>
      <c r="AF72" s="27">
        <v>5789800.6699999999</v>
      </c>
      <c r="AG72" s="27">
        <v>6221716.0800000001</v>
      </c>
      <c r="AH72" s="27">
        <v>7252963.5999999996</v>
      </c>
      <c r="AI72" s="27">
        <v>8562653.1199999992</v>
      </c>
      <c r="AJ72" s="27">
        <v>7407869.7400000002</v>
      </c>
      <c r="AK72" s="27">
        <v>7476815.0999999996</v>
      </c>
      <c r="AL72" s="27">
        <v>6995543.3200000003</v>
      </c>
      <c r="AM72" s="27">
        <v>7137388.8899999997</v>
      </c>
      <c r="AN72" s="27">
        <v>6827065.2699999996</v>
      </c>
      <c r="AO72" s="27">
        <v>8256500.54</v>
      </c>
      <c r="AP72" s="27">
        <v>8086860.4500000002</v>
      </c>
      <c r="AQ72" s="27">
        <v>9822903.9199999999</v>
      </c>
      <c r="AR72" s="27">
        <v>9550078.5199999996</v>
      </c>
      <c r="AS72" s="27">
        <v>9947008.9000000004</v>
      </c>
      <c r="AT72" s="27">
        <v>11320746.85</v>
      </c>
      <c r="AU72" s="27">
        <v>12400469.41</v>
      </c>
      <c r="AV72" s="27">
        <v>13176476.33</v>
      </c>
      <c r="AW72" s="27">
        <v>11832450.58</v>
      </c>
      <c r="AX72" s="27">
        <v>11361670.189999999</v>
      </c>
      <c r="AY72" s="27">
        <v>11945596.029999999</v>
      </c>
    </row>
    <row r="73" spans="1:51">
      <c r="A73" s="15" t="s">
        <v>139</v>
      </c>
      <c r="B73" s="15" t="s">
        <v>140</v>
      </c>
      <c r="C73" s="52">
        <v>363502.02833417436</v>
      </c>
      <c r="D73" s="52">
        <v>364114.56848543428</v>
      </c>
      <c r="E73" s="52">
        <v>365790.59298094234</v>
      </c>
      <c r="F73" s="52">
        <v>382692.92042008851</v>
      </c>
      <c r="G73" s="52">
        <v>415410.15645842638</v>
      </c>
      <c r="H73" s="52">
        <v>452328.27761575836</v>
      </c>
      <c r="I73" s="52">
        <v>510785.15817347786</v>
      </c>
      <c r="J73" s="52">
        <v>545904.07602937391</v>
      </c>
      <c r="K73" s="52">
        <v>629121.57351777633</v>
      </c>
      <c r="L73" s="52">
        <v>717878.91584356898</v>
      </c>
      <c r="M73" s="52">
        <v>956582.36744176829</v>
      </c>
      <c r="N73" s="52">
        <v>1030433.244862087</v>
      </c>
      <c r="O73" s="52">
        <v>1198057.4946223609</v>
      </c>
      <c r="P73" s="52">
        <v>1284532.9800581441</v>
      </c>
      <c r="Q73" s="52">
        <v>1535788.016592551</v>
      </c>
      <c r="R73" s="52">
        <v>1891473.2215678771</v>
      </c>
      <c r="S73" s="52">
        <v>2293177.6015805914</v>
      </c>
      <c r="T73" s="52">
        <v>2292890.2351830988</v>
      </c>
      <c r="U73" s="52">
        <v>2612232.8140411642</v>
      </c>
      <c r="V73" s="52">
        <v>2425227.2633724469</v>
      </c>
      <c r="W73" s="52">
        <v>2428522.4431628594</v>
      </c>
      <c r="X73" s="52">
        <v>1841645.3731174993</v>
      </c>
      <c r="Y73" s="52">
        <v>2500617.1264503407</v>
      </c>
      <c r="Z73" s="52">
        <v>2160887.9962794231</v>
      </c>
      <c r="AA73" s="52">
        <v>2317983.3262662129</v>
      </c>
      <c r="AB73" s="52">
        <v>2237123.7645311076</v>
      </c>
      <c r="AC73" s="27">
        <v>1994702.06</v>
      </c>
      <c r="AD73" s="27">
        <v>2213942.66</v>
      </c>
      <c r="AE73" s="27">
        <v>1959241.18</v>
      </c>
      <c r="AF73" s="27">
        <v>2242338.4300000002</v>
      </c>
      <c r="AG73" s="27">
        <v>2053421.96</v>
      </c>
      <c r="AH73" s="27">
        <v>2031590.43</v>
      </c>
      <c r="AI73" s="27">
        <v>2506393.25</v>
      </c>
      <c r="AJ73" s="27">
        <v>2069782.71</v>
      </c>
      <c r="AK73" s="27">
        <v>2059232.79</v>
      </c>
      <c r="AL73" s="27">
        <v>2390867.7000000002</v>
      </c>
      <c r="AM73" s="27">
        <v>2526277.69</v>
      </c>
      <c r="AN73" s="27">
        <v>2459377.3199999998</v>
      </c>
      <c r="AO73" s="27">
        <v>2751499.6</v>
      </c>
      <c r="AP73" s="27">
        <v>2314227.56</v>
      </c>
      <c r="AQ73" s="27">
        <v>2516195.4500000002</v>
      </c>
      <c r="AR73" s="27">
        <v>2415396.4</v>
      </c>
      <c r="AS73" s="27">
        <v>2414062.35</v>
      </c>
      <c r="AT73" s="27">
        <v>2671870.08</v>
      </c>
      <c r="AU73" s="27">
        <v>3221923.75</v>
      </c>
      <c r="AV73" s="27">
        <v>3789150.56</v>
      </c>
      <c r="AW73" s="27">
        <v>3532271.99</v>
      </c>
      <c r="AX73" s="27">
        <v>3214222.2</v>
      </c>
      <c r="AY73" s="27">
        <v>3780312.39</v>
      </c>
    </row>
    <row r="74" spans="1:51">
      <c r="A74" s="15" t="s">
        <v>141</v>
      </c>
      <c r="B74" s="15" t="s">
        <v>142</v>
      </c>
      <c r="C74" s="52">
        <v>812604.33229617181</v>
      </c>
      <c r="D74" s="52">
        <v>806361.54504029988</v>
      </c>
      <c r="E74" s="52">
        <v>808994.94936405891</v>
      </c>
      <c r="F74" s="52">
        <v>812424.13755779725</v>
      </c>
      <c r="G74" s="52">
        <v>887516.1024274457</v>
      </c>
      <c r="H74" s="52">
        <v>947597.78461088147</v>
      </c>
      <c r="I74" s="52">
        <v>1269183.8032066126</v>
      </c>
      <c r="J74" s="52">
        <v>1740275.3534149341</v>
      </c>
      <c r="K74" s="52">
        <v>2072789.8322603463</v>
      </c>
      <c r="L74" s="52">
        <v>2473896.9170235246</v>
      </c>
      <c r="M74" s="52">
        <v>2557450.5645949352</v>
      </c>
      <c r="N74" s="52">
        <v>2488185.6585111525</v>
      </c>
      <c r="O74" s="52">
        <v>2589272.4675550382</v>
      </c>
      <c r="P74" s="52">
        <v>2659231.016667251</v>
      </c>
      <c r="Q74" s="52">
        <v>3171959.1375654195</v>
      </c>
      <c r="R74" s="52">
        <v>4026228.7009666795</v>
      </c>
      <c r="S74" s="52">
        <v>4609364.1808838081</v>
      </c>
      <c r="T74" s="52">
        <v>4758948.6810873272</v>
      </c>
      <c r="U74" s="52">
        <v>4730543.0081544984</v>
      </c>
      <c r="V74" s="52">
        <v>4610565.6315886565</v>
      </c>
      <c r="W74" s="52">
        <v>4883069.1547284285</v>
      </c>
      <c r="X74" s="52">
        <v>4073270.798189465</v>
      </c>
      <c r="Y74" s="52">
        <v>3329142.5244807843</v>
      </c>
      <c r="Z74" s="52">
        <v>3338111.6618841472</v>
      </c>
      <c r="AA74" s="52">
        <v>3150069.6725279018</v>
      </c>
      <c r="AB74" s="52">
        <v>3265273.7836775393</v>
      </c>
      <c r="AC74" s="27">
        <v>3587654.46</v>
      </c>
      <c r="AD74" s="27">
        <v>4180839.01</v>
      </c>
      <c r="AE74" s="27">
        <v>3578845.73</v>
      </c>
      <c r="AF74" s="27">
        <v>4134253.19</v>
      </c>
      <c r="AG74" s="27">
        <v>4218121</v>
      </c>
      <c r="AH74" s="27">
        <v>4544047.49</v>
      </c>
      <c r="AI74" s="27">
        <v>5152050.4800000004</v>
      </c>
      <c r="AJ74" s="27">
        <v>4644369.09</v>
      </c>
      <c r="AK74" s="27">
        <v>5039737.05</v>
      </c>
      <c r="AL74" s="27">
        <v>5627980.7599999998</v>
      </c>
      <c r="AM74" s="27">
        <v>5845180.0199999996</v>
      </c>
      <c r="AN74" s="27">
        <v>5564156.2800000003</v>
      </c>
      <c r="AO74" s="27">
        <v>7420749.1500000004</v>
      </c>
      <c r="AP74" s="27">
        <v>6752847.2400000002</v>
      </c>
      <c r="AQ74" s="27">
        <v>7340938.9100000001</v>
      </c>
      <c r="AR74" s="27">
        <v>7256501.0499999998</v>
      </c>
      <c r="AS74" s="27">
        <v>7557181.8499999996</v>
      </c>
      <c r="AT74" s="27">
        <v>8703715.7799999993</v>
      </c>
      <c r="AU74" s="27">
        <v>9495240.3399999999</v>
      </c>
      <c r="AV74" s="27">
        <v>9749812.4800000004</v>
      </c>
      <c r="AW74" s="27">
        <v>9023787.0999999996</v>
      </c>
      <c r="AX74" s="27">
        <v>8409939.3399999999</v>
      </c>
      <c r="AY74" s="27">
        <v>8862058.4100000001</v>
      </c>
    </row>
    <row r="75" spans="1:51">
      <c r="A75" s="15" t="s">
        <v>143</v>
      </c>
      <c r="B75" s="15" t="s">
        <v>144</v>
      </c>
      <c r="C75" s="52">
        <v>2028403.5386465881</v>
      </c>
      <c r="D75" s="52">
        <v>1971887.0291802664</v>
      </c>
      <c r="E75" s="52">
        <v>1965552.6200650348</v>
      </c>
      <c r="F75" s="52">
        <v>2001846.3100477622</v>
      </c>
      <c r="G75" s="52">
        <v>2036644.9325184426</v>
      </c>
      <c r="H75" s="52">
        <v>2117807.8746015364</v>
      </c>
      <c r="I75" s="52">
        <v>2277032.6408590809</v>
      </c>
      <c r="J75" s="52">
        <v>2469250.1185291111</v>
      </c>
      <c r="K75" s="52">
        <v>3114136.4449194078</v>
      </c>
      <c r="L75" s="52">
        <v>3542745.1799431974</v>
      </c>
      <c r="M75" s="52">
        <v>3926011.4611171158</v>
      </c>
      <c r="N75" s="52">
        <v>4153211.7196706492</v>
      </c>
      <c r="O75" s="52">
        <v>4763210.8507112507</v>
      </c>
      <c r="P75" s="52">
        <v>5267647.2695618765</v>
      </c>
      <c r="Q75" s="52">
        <v>6533212.3904463248</v>
      </c>
      <c r="R75" s="52">
        <v>7956595.7829552852</v>
      </c>
      <c r="S75" s="52">
        <v>9529679.536920866</v>
      </c>
      <c r="T75" s="52">
        <v>10066607.872162351</v>
      </c>
      <c r="U75" s="52">
        <v>10110838.210431477</v>
      </c>
      <c r="V75" s="52">
        <v>10206710.043493705</v>
      </c>
      <c r="W75" s="52">
        <v>11090572.043005509</v>
      </c>
      <c r="X75" s="52">
        <v>10065926.455090715</v>
      </c>
      <c r="Y75" s="52">
        <v>9369051.2244418859</v>
      </c>
      <c r="Z75" s="52">
        <v>9352007.4357503895</v>
      </c>
      <c r="AA75" s="52">
        <v>9519303.9684685692</v>
      </c>
      <c r="AB75" s="52">
        <v>9862231.857797021</v>
      </c>
      <c r="AC75" s="27">
        <v>9732100.3200000003</v>
      </c>
      <c r="AD75" s="27">
        <v>10825486</v>
      </c>
      <c r="AE75" s="27">
        <v>10287860.02</v>
      </c>
      <c r="AF75" s="27">
        <v>11025494.380000001</v>
      </c>
      <c r="AG75" s="27">
        <v>11130797.17</v>
      </c>
      <c r="AH75" s="27">
        <v>12029473.43</v>
      </c>
      <c r="AI75" s="27">
        <v>13184645.49</v>
      </c>
      <c r="AJ75" s="27">
        <v>13242771.220000001</v>
      </c>
      <c r="AK75" s="27">
        <v>15953933.779999999</v>
      </c>
      <c r="AL75" s="27">
        <v>19975753.539999999</v>
      </c>
      <c r="AM75" s="27">
        <v>20379002.84</v>
      </c>
      <c r="AN75" s="27">
        <v>18942745.300000001</v>
      </c>
      <c r="AO75" s="27">
        <v>21341201.960000001</v>
      </c>
      <c r="AP75" s="27">
        <v>19511855.039999999</v>
      </c>
      <c r="AQ75" s="27">
        <v>20261798.73</v>
      </c>
      <c r="AR75" s="27">
        <v>19509059.489999998</v>
      </c>
      <c r="AS75" s="27">
        <v>20464930.120000001</v>
      </c>
      <c r="AT75" s="27">
        <v>22279445.02</v>
      </c>
      <c r="AU75" s="27">
        <v>23247960.690000001</v>
      </c>
      <c r="AV75" s="27">
        <v>24373912.199999999</v>
      </c>
      <c r="AW75" s="27">
        <v>24193874.190000001</v>
      </c>
      <c r="AX75" s="27">
        <v>22948941.399999999</v>
      </c>
      <c r="AY75" s="27">
        <v>23627811.07</v>
      </c>
    </row>
    <row r="76" spans="1:51">
      <c r="A76" s="15" t="s">
        <v>145</v>
      </c>
      <c r="B76" s="15" t="s">
        <v>146</v>
      </c>
      <c r="C76" s="52">
        <v>1063392.569939798</v>
      </c>
      <c r="D76" s="52">
        <v>1047565.0080721754</v>
      </c>
      <c r="E76" s="52">
        <v>1017547.3392310777</v>
      </c>
      <c r="F76" s="52">
        <v>1091263.4517201586</v>
      </c>
      <c r="G76" s="52">
        <v>1183346.6218060025</v>
      </c>
      <c r="H76" s="52">
        <v>1214888.6283704573</v>
      </c>
      <c r="I76" s="52">
        <v>1348190.9637369523</v>
      </c>
      <c r="J76" s="52">
        <v>1509916.1987752246</v>
      </c>
      <c r="K76" s="52">
        <v>1891429.7735979646</v>
      </c>
      <c r="L76" s="52">
        <v>2220370.3901322801</v>
      </c>
      <c r="M76" s="52">
        <v>2449112.3655971354</v>
      </c>
      <c r="N76" s="52">
        <v>2503409.0649234629</v>
      </c>
      <c r="O76" s="52">
        <v>2922512.7561715175</v>
      </c>
      <c r="P76" s="52">
        <v>3314166.9347228552</v>
      </c>
      <c r="Q76" s="52">
        <v>4047794.5962921348</v>
      </c>
      <c r="R76" s="52">
        <v>4478932.7654099278</v>
      </c>
      <c r="S76" s="52">
        <v>5290633.3799319165</v>
      </c>
      <c r="T76" s="52">
        <v>5346939.6622034675</v>
      </c>
      <c r="U76" s="52">
        <v>5927898.627501498</v>
      </c>
      <c r="V76" s="52">
        <v>5644942.2751796227</v>
      </c>
      <c r="W76" s="52">
        <v>6199849.3855240671</v>
      </c>
      <c r="X76" s="52">
        <v>5811341.8187508006</v>
      </c>
      <c r="Y76" s="52">
        <v>5527514.1556747938</v>
      </c>
      <c r="Z76" s="52">
        <v>5537052.3664636854</v>
      </c>
      <c r="AA76" s="52">
        <v>5803510.1119815148</v>
      </c>
      <c r="AB76" s="52">
        <v>5866703.6637457274</v>
      </c>
      <c r="AC76" s="27">
        <v>5643813.8499999996</v>
      </c>
      <c r="AD76" s="27">
        <v>6353803.8899999997</v>
      </c>
      <c r="AE76" s="27">
        <v>6050752.4699999997</v>
      </c>
      <c r="AF76" s="27">
        <v>6766936.9299999997</v>
      </c>
      <c r="AG76" s="27">
        <v>6939471.8200000003</v>
      </c>
      <c r="AH76" s="27">
        <v>7556432.8700000001</v>
      </c>
      <c r="AI76" s="27">
        <v>8673071.2400000002</v>
      </c>
      <c r="AJ76" s="27">
        <v>7631221.7300000004</v>
      </c>
      <c r="AK76" s="27">
        <v>9415033.3499999996</v>
      </c>
      <c r="AL76" s="27">
        <v>10651022.210000001</v>
      </c>
      <c r="AM76" s="27">
        <v>10122829.869999999</v>
      </c>
      <c r="AN76" s="27">
        <v>9380664.0800000001</v>
      </c>
      <c r="AO76" s="27">
        <v>10438588.59</v>
      </c>
      <c r="AP76" s="27">
        <v>9035199.5099999998</v>
      </c>
      <c r="AQ76" s="27">
        <v>9621912.9199999999</v>
      </c>
      <c r="AR76" s="27">
        <v>9790254.9900000002</v>
      </c>
      <c r="AS76" s="27">
        <v>10951673.109999999</v>
      </c>
      <c r="AT76" s="27">
        <v>12374940.41</v>
      </c>
      <c r="AU76" s="27">
        <v>12618830.699999999</v>
      </c>
      <c r="AV76" s="27">
        <v>13247321.970000001</v>
      </c>
      <c r="AW76" s="27">
        <v>12318968.789999999</v>
      </c>
      <c r="AX76" s="27">
        <v>11502125.27</v>
      </c>
      <c r="AY76" s="27">
        <v>12056003.73</v>
      </c>
    </row>
    <row r="77" spans="1:51">
      <c r="A77" s="15" t="s">
        <v>147</v>
      </c>
      <c r="B77" s="15" t="s">
        <v>148</v>
      </c>
      <c r="C77" s="52">
        <v>3919903.5912414989</v>
      </c>
      <c r="D77" s="52">
        <v>3781546.0464634113</v>
      </c>
      <c r="E77" s="52">
        <v>3643566.8801461072</v>
      </c>
      <c r="F77" s="52">
        <v>3963032.7902591177</v>
      </c>
      <c r="G77" s="52">
        <v>4272139.9420998637</v>
      </c>
      <c r="H77" s="52">
        <v>4784271.3775445651</v>
      </c>
      <c r="I77" s="52">
        <v>5490634.4470750373</v>
      </c>
      <c r="J77" s="52">
        <v>6069961.2931945231</v>
      </c>
      <c r="K77" s="52">
        <v>7278710.6471918132</v>
      </c>
      <c r="L77" s="52">
        <v>8168896.7417071545</v>
      </c>
      <c r="M77" s="52">
        <v>9207164.9513611421</v>
      </c>
      <c r="N77" s="52">
        <v>9635895.1882516686</v>
      </c>
      <c r="O77" s="52">
        <v>11086135.066780291</v>
      </c>
      <c r="P77" s="52">
        <v>11785346.600463141</v>
      </c>
      <c r="Q77" s="52">
        <v>14914521.226238916</v>
      </c>
      <c r="R77" s="52">
        <v>18516053.49131117</v>
      </c>
      <c r="S77" s="52">
        <v>21625049.202920314</v>
      </c>
      <c r="T77" s="52">
        <v>22756367.10942943</v>
      </c>
      <c r="U77" s="52">
        <v>23528172.730834492</v>
      </c>
      <c r="V77" s="52">
        <v>22936992.516277745</v>
      </c>
      <c r="W77" s="52">
        <v>23701498.764527701</v>
      </c>
      <c r="X77" s="52">
        <v>21019454.961439215</v>
      </c>
      <c r="Y77" s="52">
        <v>20849869.503567278</v>
      </c>
      <c r="Z77" s="52">
        <v>21007044.495797712</v>
      </c>
      <c r="AA77" s="52">
        <v>21798051.24404576</v>
      </c>
      <c r="AB77" s="52">
        <v>21705269.817869395</v>
      </c>
      <c r="AC77" s="27">
        <v>22120554.719999999</v>
      </c>
      <c r="AD77" s="27">
        <v>23691891.629999999</v>
      </c>
      <c r="AE77" s="27">
        <v>21884946.600000001</v>
      </c>
      <c r="AF77" s="27">
        <v>20957267.449999999</v>
      </c>
      <c r="AG77" s="27">
        <v>24934559.100000001</v>
      </c>
      <c r="AH77" s="27">
        <v>27733620.18</v>
      </c>
      <c r="AI77" s="27">
        <v>32581083.27</v>
      </c>
      <c r="AJ77" s="27">
        <v>29596316.760000002</v>
      </c>
      <c r="AK77" s="27">
        <v>32156835.969999999</v>
      </c>
      <c r="AL77" s="27">
        <v>37005604.850000001</v>
      </c>
      <c r="AM77" s="27">
        <v>37392057.479999997</v>
      </c>
      <c r="AN77" s="27">
        <v>35483344.700000003</v>
      </c>
      <c r="AO77" s="27">
        <v>39931315.469999999</v>
      </c>
      <c r="AP77" s="27">
        <v>36528569.890000001</v>
      </c>
      <c r="AQ77" s="27">
        <v>37795411.280000001</v>
      </c>
      <c r="AR77" s="27">
        <v>36168036.649999999</v>
      </c>
      <c r="AS77" s="27">
        <v>40714200.890000001</v>
      </c>
      <c r="AT77" s="27">
        <v>46788489.770000003</v>
      </c>
      <c r="AU77" s="27">
        <v>50717216.109999999</v>
      </c>
      <c r="AV77" s="27">
        <v>51809272.490000002</v>
      </c>
      <c r="AW77" s="27">
        <v>50307273.420000002</v>
      </c>
      <c r="AX77" s="27">
        <v>49699189.759999998</v>
      </c>
      <c r="AY77" s="27">
        <v>50814011.450000003</v>
      </c>
    </row>
    <row r="78" spans="1:51">
      <c r="A78" s="15" t="s">
        <v>149</v>
      </c>
      <c r="B78" s="15" t="s">
        <v>150</v>
      </c>
      <c r="C78" s="52">
        <v>216921.23111728361</v>
      </c>
      <c r="D78" s="52">
        <v>219200.34392498288</v>
      </c>
      <c r="E78" s="52">
        <v>216357.32220252242</v>
      </c>
      <c r="F78" s="52">
        <v>216404.88629590051</v>
      </c>
      <c r="G78" s="52">
        <v>227158.79242084466</v>
      </c>
      <c r="H78" s="52">
        <v>240899.02234445247</v>
      </c>
      <c r="I78" s="52">
        <v>264190.33564700128</v>
      </c>
      <c r="J78" s="52">
        <v>282956.35232187476</v>
      </c>
      <c r="K78" s="52">
        <v>347548.54357831384</v>
      </c>
      <c r="L78" s="52">
        <v>419175.03738812148</v>
      </c>
      <c r="M78" s="52">
        <v>383366.59262726066</v>
      </c>
      <c r="N78" s="52">
        <v>387547.65937401383</v>
      </c>
      <c r="O78" s="52">
        <v>463209.63111911301</v>
      </c>
      <c r="P78" s="52">
        <v>499560.18458527006</v>
      </c>
      <c r="Q78" s="52">
        <v>564405.44121032325</v>
      </c>
      <c r="R78" s="52">
        <v>622894.79340871435</v>
      </c>
      <c r="S78" s="52">
        <v>859908.95744690578</v>
      </c>
      <c r="T78" s="52">
        <v>952723.12057040329</v>
      </c>
      <c r="U78" s="52">
        <v>1055040.6505304463</v>
      </c>
      <c r="V78" s="52">
        <v>795318.59557867364</v>
      </c>
      <c r="W78" s="52">
        <v>933493.61440957745</v>
      </c>
      <c r="X78" s="52">
        <v>552107.63619097893</v>
      </c>
      <c r="Y78" s="52">
        <v>468269.93134139437</v>
      </c>
      <c r="Z78" s="52">
        <v>515673.66495738644</v>
      </c>
      <c r="AA78" s="52">
        <v>664304.46047665412</v>
      </c>
      <c r="AB78" s="52">
        <v>678500.2151057478</v>
      </c>
      <c r="AC78" s="27">
        <v>617415.52</v>
      </c>
      <c r="AD78" s="27">
        <v>868731.33</v>
      </c>
      <c r="AE78" s="27">
        <v>739858.95</v>
      </c>
      <c r="AF78" s="27">
        <v>929347.8</v>
      </c>
      <c r="AG78" s="27">
        <v>895401.92</v>
      </c>
      <c r="AH78" s="27">
        <v>955921.21</v>
      </c>
      <c r="AI78" s="27">
        <v>1186308.42</v>
      </c>
      <c r="AJ78" s="27">
        <v>890174.14</v>
      </c>
      <c r="AK78" s="27">
        <v>906267.59</v>
      </c>
      <c r="AL78" s="27">
        <v>983593.26</v>
      </c>
      <c r="AM78" s="27">
        <v>971238.81</v>
      </c>
      <c r="AN78" s="27">
        <v>788995.4</v>
      </c>
      <c r="AO78" s="27">
        <v>1071531.69</v>
      </c>
      <c r="AP78" s="27">
        <v>1242928.56</v>
      </c>
      <c r="AQ78" s="27">
        <v>2105149.23</v>
      </c>
      <c r="AR78" s="27">
        <v>2015679.31</v>
      </c>
      <c r="AS78" s="27">
        <v>2323912.04</v>
      </c>
      <c r="AT78" s="27">
        <v>2466678.85</v>
      </c>
      <c r="AU78" s="27">
        <v>2533272.46</v>
      </c>
      <c r="AV78" s="27">
        <v>2794997.25</v>
      </c>
      <c r="AW78" s="27">
        <v>2597108.91</v>
      </c>
      <c r="AX78" s="27">
        <v>2301830.66</v>
      </c>
      <c r="AY78" s="27">
        <v>2612424.36</v>
      </c>
    </row>
    <row r="79" spans="1:51">
      <c r="A79" s="15" t="s">
        <v>151</v>
      </c>
      <c r="B79" s="15" t="s">
        <v>152</v>
      </c>
      <c r="C79" s="52">
        <v>598713.02539648174</v>
      </c>
      <c r="D79" s="52">
        <v>642792.89648559282</v>
      </c>
      <c r="E79" s="52">
        <v>644533.86426244408</v>
      </c>
      <c r="F79" s="52">
        <v>633004.14508877869</v>
      </c>
      <c r="G79" s="52">
        <v>737748.96830127586</v>
      </c>
      <c r="H79" s="52">
        <v>755041.71767356701</v>
      </c>
      <c r="I79" s="52">
        <v>910124.59658178815</v>
      </c>
      <c r="J79" s="52">
        <v>978032.24906510639</v>
      </c>
      <c r="K79" s="52">
        <v>1078315.194441099</v>
      </c>
      <c r="L79" s="52">
        <v>1258130.6396608315</v>
      </c>
      <c r="M79" s="52">
        <v>1569888.8799113357</v>
      </c>
      <c r="N79" s="52">
        <v>1432786.7527901982</v>
      </c>
      <c r="O79" s="52">
        <v>1693059.6060412496</v>
      </c>
      <c r="P79" s="52">
        <v>1817725.0947851765</v>
      </c>
      <c r="Q79" s="52">
        <v>2046469.0520872558</v>
      </c>
      <c r="R79" s="52">
        <v>3011121.6131545207</v>
      </c>
      <c r="S79" s="52">
        <v>4323338.5724978922</v>
      </c>
      <c r="T79" s="52">
        <v>4544826.1090284884</v>
      </c>
      <c r="U79" s="52">
        <v>4334042.1704471484</v>
      </c>
      <c r="V79" s="52">
        <v>4018852.3028186299</v>
      </c>
      <c r="W79" s="52">
        <v>4137078.645875325</v>
      </c>
      <c r="X79" s="52">
        <v>3252426.7046234752</v>
      </c>
      <c r="Y79" s="52">
        <v>2871520.1173327374</v>
      </c>
      <c r="Z79" s="52">
        <v>2875765.9712649058</v>
      </c>
      <c r="AA79" s="52">
        <v>2872718.9478990231</v>
      </c>
      <c r="AB79" s="52">
        <v>2856285.9178082854</v>
      </c>
      <c r="AC79" s="27">
        <v>2775019.2</v>
      </c>
      <c r="AD79" s="27">
        <v>3724452.35</v>
      </c>
      <c r="AE79" s="27">
        <v>3286154</v>
      </c>
      <c r="AF79" s="27">
        <v>3579935.6</v>
      </c>
      <c r="AG79" s="27">
        <v>3614866.42</v>
      </c>
      <c r="AH79" s="27">
        <v>3978368.14</v>
      </c>
      <c r="AI79" s="27">
        <v>5044935.33</v>
      </c>
      <c r="AJ79" s="27">
        <v>4006812.86</v>
      </c>
      <c r="AK79" s="27">
        <v>3956261.86</v>
      </c>
      <c r="AL79" s="27">
        <v>4738977</v>
      </c>
      <c r="AM79" s="27">
        <v>4713634.82</v>
      </c>
      <c r="AN79" s="27">
        <v>4355572.3600000003</v>
      </c>
      <c r="AO79" s="27">
        <v>5000604.12</v>
      </c>
      <c r="AP79" s="27">
        <v>4237930.0999999996</v>
      </c>
      <c r="AQ79" s="27">
        <v>5027752.83</v>
      </c>
      <c r="AR79" s="27">
        <v>4707531.3</v>
      </c>
      <c r="AS79" s="27">
        <v>4897921.8600000003</v>
      </c>
      <c r="AT79" s="27">
        <v>4923314.58</v>
      </c>
      <c r="AU79" s="27">
        <v>5161231.8099999996</v>
      </c>
      <c r="AV79" s="27">
        <v>5691059.0099999998</v>
      </c>
      <c r="AW79" s="27">
        <v>5237704</v>
      </c>
      <c r="AX79" s="27">
        <v>6259308.9500000002</v>
      </c>
      <c r="AY79" s="27">
        <v>7535965.6399999997</v>
      </c>
    </row>
    <row r="80" spans="1:51">
      <c r="A80" s="15" t="s">
        <v>153</v>
      </c>
      <c r="B80" s="15" t="s">
        <v>154</v>
      </c>
      <c r="C80" s="52">
        <v>653230.62334878661</v>
      </c>
      <c r="D80" s="52">
        <v>644669.54388778529</v>
      </c>
      <c r="E80" s="52">
        <v>651862.69831711531</v>
      </c>
      <c r="F80" s="52">
        <v>638771.29141086992</v>
      </c>
      <c r="G80" s="52">
        <v>691881.32758702175</v>
      </c>
      <c r="H80" s="52">
        <v>707752.18497553957</v>
      </c>
      <c r="I80" s="52">
        <v>814544.70338756964</v>
      </c>
      <c r="J80" s="52">
        <v>862262.46537501703</v>
      </c>
      <c r="K80" s="52">
        <v>983144.62685816293</v>
      </c>
      <c r="L80" s="52">
        <v>1165002.7364598594</v>
      </c>
      <c r="M80" s="52">
        <v>1417662.438239092</v>
      </c>
      <c r="N80" s="52">
        <v>1405868.9822656058</v>
      </c>
      <c r="O80" s="52">
        <v>1601808.0453444356</v>
      </c>
      <c r="P80" s="52">
        <v>1886772.3036723444</v>
      </c>
      <c r="Q80" s="52">
        <v>2314406.4321289351</v>
      </c>
      <c r="R80" s="52">
        <v>2973194.1270540599</v>
      </c>
      <c r="S80" s="52">
        <v>3596245.4856034773</v>
      </c>
      <c r="T80" s="52">
        <v>3915632.732023593</v>
      </c>
      <c r="U80" s="52">
        <v>4012543.5051382943</v>
      </c>
      <c r="V80" s="52">
        <v>3960624.8580318526</v>
      </c>
      <c r="W80" s="52">
        <v>4192537.8838943206</v>
      </c>
      <c r="X80" s="52">
        <v>3506601.3917047689</v>
      </c>
      <c r="Y80" s="52">
        <v>3088363.6474635089</v>
      </c>
      <c r="Z80" s="52">
        <v>3169903.2638525423</v>
      </c>
      <c r="AA80" s="52">
        <v>3150115.9699822227</v>
      </c>
      <c r="AB80" s="52">
        <v>3045441.5177029595</v>
      </c>
      <c r="AC80" s="27">
        <v>2933433.79</v>
      </c>
      <c r="AD80" s="27">
        <v>3441428.82</v>
      </c>
      <c r="AE80" s="27">
        <v>3236990.1</v>
      </c>
      <c r="AF80" s="27">
        <v>3578414.23</v>
      </c>
      <c r="AG80" s="27">
        <v>3754048.65</v>
      </c>
      <c r="AH80" s="27">
        <v>4049379.19</v>
      </c>
      <c r="AI80" s="27">
        <v>4744766.3</v>
      </c>
      <c r="AJ80" s="27">
        <v>4810455.25</v>
      </c>
      <c r="AK80" s="27">
        <v>5267770.79</v>
      </c>
      <c r="AL80" s="27">
        <v>5830170.5999999996</v>
      </c>
      <c r="AM80" s="27">
        <v>5616188.71</v>
      </c>
      <c r="AN80" s="27">
        <v>5389925.9000000004</v>
      </c>
      <c r="AO80" s="27">
        <v>6386856.9199999999</v>
      </c>
      <c r="AP80" s="27">
        <v>5589032.3499999996</v>
      </c>
      <c r="AQ80" s="27">
        <v>6315764.7000000002</v>
      </c>
      <c r="AR80" s="27">
        <v>5984777.2999999998</v>
      </c>
      <c r="AS80" s="27">
        <v>6391118.3499999996</v>
      </c>
      <c r="AT80" s="27">
        <v>7170325.5999999996</v>
      </c>
      <c r="AU80" s="27">
        <v>7836696.9699999997</v>
      </c>
      <c r="AV80" s="27">
        <v>8606268.0500000007</v>
      </c>
      <c r="AW80" s="27">
        <v>7992751.2599999998</v>
      </c>
      <c r="AX80" s="27">
        <v>7549159.8499999996</v>
      </c>
      <c r="AY80" s="27">
        <v>9418289.4299999997</v>
      </c>
    </row>
    <row r="81" spans="1:51">
      <c r="A81" s="15" t="s">
        <v>155</v>
      </c>
      <c r="B81" s="15" t="s">
        <v>156</v>
      </c>
      <c r="C81" s="52">
        <v>642697.00605375052</v>
      </c>
      <c r="D81" s="52">
        <v>660070.248507143</v>
      </c>
      <c r="E81" s="52">
        <v>646165.67854295333</v>
      </c>
      <c r="F81" s="52">
        <v>734756.08919487102</v>
      </c>
      <c r="G81" s="52">
        <v>836703.77783909615</v>
      </c>
      <c r="H81" s="52">
        <v>906463.83833086619</v>
      </c>
      <c r="I81" s="52">
        <v>1053717.0881627912</v>
      </c>
      <c r="J81" s="52">
        <v>1272402.3068585289</v>
      </c>
      <c r="K81" s="52">
        <v>1424829.6763354915</v>
      </c>
      <c r="L81" s="52">
        <v>1742155.964491575</v>
      </c>
      <c r="M81" s="52">
        <v>2128407.0449739848</v>
      </c>
      <c r="N81" s="52">
        <v>2152444.5962159107</v>
      </c>
      <c r="O81" s="52">
        <v>2534254.3794791428</v>
      </c>
      <c r="P81" s="52">
        <v>2819787.5775393816</v>
      </c>
      <c r="Q81" s="52">
        <v>3484845.3480944633</v>
      </c>
      <c r="R81" s="52">
        <v>4509243.5937111732</v>
      </c>
      <c r="S81" s="52">
        <v>5507502.7783833388</v>
      </c>
      <c r="T81" s="52">
        <v>6338111.9494113186</v>
      </c>
      <c r="U81" s="52">
        <v>6211545.1165244067</v>
      </c>
      <c r="V81" s="52">
        <v>6415762.9234843142</v>
      </c>
      <c r="W81" s="52">
        <v>6745416.7065137001</v>
      </c>
      <c r="X81" s="52">
        <v>6339139.5345380194</v>
      </c>
      <c r="Y81" s="52">
        <v>5499465.3563104291</v>
      </c>
      <c r="Z81" s="52">
        <v>5774065.3911143318</v>
      </c>
      <c r="AA81" s="52">
        <v>5967929.144213005</v>
      </c>
      <c r="AB81" s="52">
        <v>5881567.4133182121</v>
      </c>
      <c r="AC81" s="27">
        <v>5899740.46</v>
      </c>
      <c r="AD81" s="27">
        <v>7240631.71</v>
      </c>
      <c r="AE81" s="27">
        <v>6827720.4299999997</v>
      </c>
      <c r="AF81" s="27">
        <v>7579829.0599999996</v>
      </c>
      <c r="AG81" s="27">
        <v>7581763.7800000003</v>
      </c>
      <c r="AH81" s="27">
        <v>7203654.5800000001</v>
      </c>
      <c r="AI81" s="27">
        <v>8544218.8699999992</v>
      </c>
      <c r="AJ81" s="27">
        <v>7554572.54</v>
      </c>
      <c r="AK81" s="27">
        <v>7806207.04</v>
      </c>
      <c r="AL81" s="27">
        <v>10394615.210000001</v>
      </c>
      <c r="AM81" s="27">
        <v>10282358.960000001</v>
      </c>
      <c r="AN81" s="27">
        <v>9000976.4100000001</v>
      </c>
      <c r="AO81" s="27">
        <v>10613517.960000001</v>
      </c>
      <c r="AP81" s="27">
        <v>9018429.9499999993</v>
      </c>
      <c r="AQ81" s="27">
        <v>10149859.949999999</v>
      </c>
      <c r="AR81" s="27">
        <v>9606334.7899999991</v>
      </c>
      <c r="AS81" s="27">
        <v>10108302.32</v>
      </c>
      <c r="AT81" s="27">
        <v>10439533.01</v>
      </c>
      <c r="AU81" s="27">
        <v>10843115.01</v>
      </c>
      <c r="AV81" s="27">
        <v>11095627.77</v>
      </c>
      <c r="AW81" s="27">
        <v>10017979.560000001</v>
      </c>
      <c r="AX81" s="27">
        <v>9592968.0700000003</v>
      </c>
      <c r="AY81" s="27">
        <v>10265919.68</v>
      </c>
    </row>
    <row r="82" spans="1:51">
      <c r="A82" s="15" t="s">
        <v>157</v>
      </c>
      <c r="B82" s="15" t="s">
        <v>158</v>
      </c>
      <c r="C82" s="52">
        <v>993983.29463669111</v>
      </c>
      <c r="D82" s="52">
        <v>977464.98627196602</v>
      </c>
      <c r="E82" s="52">
        <v>972283.70152311819</v>
      </c>
      <c r="F82" s="52">
        <v>1039522.4077187986</v>
      </c>
      <c r="G82" s="52">
        <v>1242108.4003981969</v>
      </c>
      <c r="H82" s="52">
        <v>1226164.5199304223</v>
      </c>
      <c r="I82" s="52">
        <v>1516903.2421332495</v>
      </c>
      <c r="J82" s="52">
        <v>1671033.7720307887</v>
      </c>
      <c r="K82" s="52">
        <v>2049274.2664534412</v>
      </c>
      <c r="L82" s="52">
        <v>2336128.1303500077</v>
      </c>
      <c r="M82" s="52">
        <v>2609502.1472444078</v>
      </c>
      <c r="N82" s="52">
        <v>2818665.2478744797</v>
      </c>
      <c r="O82" s="52">
        <v>3480759.2570854491</v>
      </c>
      <c r="P82" s="52">
        <v>3885467.0351867578</v>
      </c>
      <c r="Q82" s="52">
        <v>4675686.0586898224</v>
      </c>
      <c r="R82" s="52">
        <v>5853402.7382892473</v>
      </c>
      <c r="S82" s="52">
        <v>7127581.2286476092</v>
      </c>
      <c r="T82" s="52">
        <v>7713784.1352405725</v>
      </c>
      <c r="U82" s="52">
        <v>7879230.8032386275</v>
      </c>
      <c r="V82" s="52">
        <v>7823703.2305471245</v>
      </c>
      <c r="W82" s="52">
        <v>8105510.0201503132</v>
      </c>
      <c r="X82" s="52">
        <v>7845145.6719370345</v>
      </c>
      <c r="Y82" s="52">
        <v>6808233.2241110876</v>
      </c>
      <c r="Z82" s="52">
        <v>7489991.9734745566</v>
      </c>
      <c r="AA82" s="52">
        <v>7883631.9670455297</v>
      </c>
      <c r="AB82" s="52">
        <v>7543389.5071263406</v>
      </c>
      <c r="AC82" s="27">
        <v>7587129.3499999996</v>
      </c>
      <c r="AD82" s="27">
        <v>8912147.4900000002</v>
      </c>
      <c r="AE82" s="27">
        <v>7927770.7199999997</v>
      </c>
      <c r="AF82" s="27">
        <v>8930831.3499999996</v>
      </c>
      <c r="AG82" s="27">
        <v>9020619.7699999996</v>
      </c>
      <c r="AH82" s="27">
        <v>10028426.23</v>
      </c>
      <c r="AI82" s="27">
        <v>14836563.48</v>
      </c>
      <c r="AJ82" s="27">
        <v>14026791.359999999</v>
      </c>
      <c r="AK82" s="27">
        <v>14031887.960000001</v>
      </c>
      <c r="AL82" s="27">
        <v>17306292.010000002</v>
      </c>
      <c r="AM82" s="27">
        <v>17656146.550000001</v>
      </c>
      <c r="AN82" s="27">
        <v>16100875.279999999</v>
      </c>
      <c r="AO82" s="27">
        <v>19705758.129999999</v>
      </c>
      <c r="AP82" s="27">
        <v>17663260.399999999</v>
      </c>
      <c r="AQ82" s="27">
        <v>19363609.600000001</v>
      </c>
      <c r="AR82" s="27">
        <v>18016346.640000001</v>
      </c>
      <c r="AS82" s="27">
        <v>18560652.539999999</v>
      </c>
      <c r="AT82" s="27">
        <v>19584737.960000001</v>
      </c>
      <c r="AU82" s="27">
        <v>20828509.129999999</v>
      </c>
      <c r="AV82" s="27">
        <v>22428412.760000002</v>
      </c>
      <c r="AW82" s="27">
        <v>21494312.609999999</v>
      </c>
      <c r="AX82" s="27">
        <v>20958031.829999998</v>
      </c>
      <c r="AY82" s="27">
        <v>21910551.329999998</v>
      </c>
    </row>
    <row r="83" spans="1:51">
      <c r="A83" s="15" t="s">
        <v>159</v>
      </c>
      <c r="B83" s="15" t="s">
        <v>160</v>
      </c>
      <c r="C83" s="52">
        <v>37588802.619683914</v>
      </c>
      <c r="D83" s="52">
        <v>37201983.20926524</v>
      </c>
      <c r="E83" s="52">
        <v>37302728.532510519</v>
      </c>
      <c r="F83" s="52">
        <v>39676894.979396515</v>
      </c>
      <c r="G83" s="52">
        <v>43019255.378020205</v>
      </c>
      <c r="H83" s="52">
        <v>45256956.172432035</v>
      </c>
      <c r="I83" s="52">
        <v>50440232.972588144</v>
      </c>
      <c r="J83" s="52">
        <v>53385742.663009927</v>
      </c>
      <c r="K83" s="52">
        <v>59702803.232528962</v>
      </c>
      <c r="L83" s="52">
        <v>67900833.59122625</v>
      </c>
      <c r="M83" s="52">
        <v>75015337.89562425</v>
      </c>
      <c r="N83" s="52">
        <v>80268702.674108207</v>
      </c>
      <c r="O83" s="52">
        <v>86211312.936671153</v>
      </c>
      <c r="P83" s="52">
        <v>93870155.055895433</v>
      </c>
      <c r="Q83" s="52">
        <v>115684050.63136761</v>
      </c>
      <c r="R83" s="52">
        <v>132473343.0697439</v>
      </c>
      <c r="S83" s="52">
        <v>148899915.08589742</v>
      </c>
      <c r="T83" s="52">
        <v>154380196.11041579</v>
      </c>
      <c r="U83" s="52">
        <v>160170571.69905955</v>
      </c>
      <c r="V83" s="52">
        <v>156729182.55312467</v>
      </c>
      <c r="W83" s="52">
        <v>150181741.26721457</v>
      </c>
      <c r="X83" s="52">
        <v>137982412.75316256</v>
      </c>
      <c r="Y83" s="52">
        <v>138605879.76517859</v>
      </c>
      <c r="Z83" s="52">
        <v>140633391.97394577</v>
      </c>
      <c r="AA83" s="52">
        <v>141235393.27732554</v>
      </c>
      <c r="AB83" s="52">
        <v>149646897.63656005</v>
      </c>
      <c r="AC83" s="27">
        <v>156090185.78986877</v>
      </c>
      <c r="AD83" s="27">
        <v>161608916.43812016</v>
      </c>
      <c r="AE83" s="27">
        <v>153158428.67748952</v>
      </c>
      <c r="AF83" s="27">
        <v>147751079.57751167</v>
      </c>
      <c r="AG83" s="27">
        <v>157972514.96668226</v>
      </c>
      <c r="AH83" s="27">
        <v>161585439.64000002</v>
      </c>
      <c r="AI83" s="27">
        <v>166454080.44999999</v>
      </c>
      <c r="AJ83" s="27">
        <v>166102073.62</v>
      </c>
      <c r="AK83" s="27">
        <v>179028806.82000002</v>
      </c>
      <c r="AL83" s="27">
        <v>194237546.69</v>
      </c>
      <c r="AM83" s="27">
        <v>189328041.13</v>
      </c>
      <c r="AN83" s="27">
        <v>186707269.59</v>
      </c>
      <c r="AO83" s="27">
        <v>197967993.90000001</v>
      </c>
      <c r="AP83" s="27">
        <v>181477687.61000004</v>
      </c>
      <c r="AQ83" s="27">
        <v>186854656.13</v>
      </c>
      <c r="AR83" s="27">
        <v>169387491.18000004</v>
      </c>
      <c r="AS83" s="27">
        <v>178141372.76000002</v>
      </c>
      <c r="AT83" s="27">
        <v>187930292.76999998</v>
      </c>
      <c r="AU83" s="27">
        <v>186786402.95000002</v>
      </c>
      <c r="AV83" s="27">
        <v>188710955.81</v>
      </c>
      <c r="AW83" s="27">
        <v>185845639.07999998</v>
      </c>
      <c r="AX83" s="27">
        <v>184050407.13000003</v>
      </c>
      <c r="AY83" s="27">
        <v>180701308.56</v>
      </c>
    </row>
    <row r="84" spans="1:51">
      <c r="A84" s="15" t="s">
        <v>161</v>
      </c>
      <c r="B84" s="15" t="s">
        <v>162</v>
      </c>
      <c r="C84" s="52">
        <v>2297325.2819925696</v>
      </c>
      <c r="D84" s="52">
        <v>2392293.3972806144</v>
      </c>
      <c r="E84" s="52">
        <v>2362140.35371221</v>
      </c>
      <c r="F84" s="52">
        <v>2316515.564282415</v>
      </c>
      <c r="G84" s="52">
        <v>2523861.777525051</v>
      </c>
      <c r="H84" s="52">
        <v>2773400.0856763478</v>
      </c>
      <c r="I84" s="52">
        <v>3296275.0607128213</v>
      </c>
      <c r="J84" s="52">
        <v>3710946.9065807667</v>
      </c>
      <c r="K84" s="52">
        <v>4312118.0199311841</v>
      </c>
      <c r="L84" s="52">
        <v>4883094.6235805089</v>
      </c>
      <c r="M84" s="52">
        <v>5405499.5982968397</v>
      </c>
      <c r="N84" s="52">
        <v>5406933.9911000263</v>
      </c>
      <c r="O84" s="52">
        <v>6555656.3921110686</v>
      </c>
      <c r="P84" s="52">
        <v>6953131.6839365996</v>
      </c>
      <c r="Q84" s="52">
        <v>8647970.827356061</v>
      </c>
      <c r="R84" s="52">
        <v>10206626.501432259</v>
      </c>
      <c r="S84" s="52">
        <v>11451895.017508769</v>
      </c>
      <c r="T84" s="52">
        <v>12410926.021065405</v>
      </c>
      <c r="U84" s="52">
        <v>12397690.092490818</v>
      </c>
      <c r="V84" s="52">
        <v>11827071.134235933</v>
      </c>
      <c r="W84" s="52">
        <v>12123976.653763384</v>
      </c>
      <c r="X84" s="52">
        <v>9858755.4442399088</v>
      </c>
      <c r="Y84" s="52">
        <v>9224983.1392647326</v>
      </c>
      <c r="Z84" s="52">
        <v>9053704.8114518151</v>
      </c>
      <c r="AA84" s="52">
        <v>9547704.2099611107</v>
      </c>
      <c r="AB84" s="52">
        <v>9792175.1734778956</v>
      </c>
      <c r="AC84" s="27">
        <v>9610072.5500000007</v>
      </c>
      <c r="AD84" s="27">
        <v>11554991.050000001</v>
      </c>
      <c r="AE84" s="27">
        <v>10666846.5</v>
      </c>
      <c r="AF84" s="27">
        <v>11928403.109999999</v>
      </c>
      <c r="AG84" s="27">
        <v>12581119.91</v>
      </c>
      <c r="AH84" s="27">
        <v>13490587.060000001</v>
      </c>
      <c r="AI84" s="27">
        <v>15969210.529999999</v>
      </c>
      <c r="AJ84" s="27">
        <v>14726259.01</v>
      </c>
      <c r="AK84" s="27">
        <v>17138049.050000001</v>
      </c>
      <c r="AL84" s="27">
        <v>19167878.43</v>
      </c>
      <c r="AM84" s="27">
        <v>19241706.399999999</v>
      </c>
      <c r="AN84" s="27">
        <v>17035839.260000002</v>
      </c>
      <c r="AO84" s="27">
        <v>21978224.91</v>
      </c>
      <c r="AP84" s="27">
        <v>19838107.23</v>
      </c>
      <c r="AQ84" s="27">
        <v>22208623.149999999</v>
      </c>
      <c r="AR84" s="27">
        <v>20395817.670000002</v>
      </c>
      <c r="AS84" s="27">
        <v>21860262.379999999</v>
      </c>
      <c r="AT84" s="27">
        <v>22458017.68</v>
      </c>
      <c r="AU84" s="27">
        <v>24357936.100000001</v>
      </c>
      <c r="AV84" s="27">
        <v>26290728.039999999</v>
      </c>
      <c r="AW84" s="27">
        <v>24484903.25</v>
      </c>
      <c r="AX84" s="27">
        <v>23037685.75</v>
      </c>
      <c r="AY84" s="27">
        <v>25789907.559999999</v>
      </c>
    </row>
    <row r="85" spans="1:51">
      <c r="A85" s="15" t="s">
        <v>163</v>
      </c>
      <c r="B85" s="15" t="s">
        <v>164</v>
      </c>
      <c r="C85" s="52">
        <v>730575.02244811784</v>
      </c>
      <c r="D85" s="52">
        <v>730694.08513058024</v>
      </c>
      <c r="E85" s="52">
        <v>806850.75393661472</v>
      </c>
      <c r="F85" s="52">
        <v>805918.68064522522</v>
      </c>
      <c r="G85" s="52">
        <v>903235.5779418468</v>
      </c>
      <c r="H85" s="52">
        <v>977048.64800589066</v>
      </c>
      <c r="I85" s="52">
        <v>1146962.3771070361</v>
      </c>
      <c r="J85" s="52">
        <v>1217197.011389466</v>
      </c>
      <c r="K85" s="52">
        <v>1339769.222677706</v>
      </c>
      <c r="L85" s="52">
        <v>1538171.2520790235</v>
      </c>
      <c r="M85" s="52">
        <v>2050244.6044481574</v>
      </c>
      <c r="N85" s="52">
        <v>2098775.6819425663</v>
      </c>
      <c r="O85" s="52">
        <v>2435268.3178927889</v>
      </c>
      <c r="P85" s="52">
        <v>2783652.1296365461</v>
      </c>
      <c r="Q85" s="52">
        <v>3567878.6871700431</v>
      </c>
      <c r="R85" s="52">
        <v>4978985.5127698919</v>
      </c>
      <c r="S85" s="52">
        <v>6187878.1688433848</v>
      </c>
      <c r="T85" s="52">
        <v>6960343.5895950496</v>
      </c>
      <c r="U85" s="52">
        <v>7158859.3459632266</v>
      </c>
      <c r="V85" s="52">
        <v>6469950.0119672483</v>
      </c>
      <c r="W85" s="52">
        <v>6959879.9495006744</v>
      </c>
      <c r="X85" s="52">
        <v>5823210.2371533783</v>
      </c>
      <c r="Y85" s="52">
        <v>5508014.2170640482</v>
      </c>
      <c r="Z85" s="52">
        <v>5774479.8734364072</v>
      </c>
      <c r="AA85" s="52">
        <v>6032840.6953954864</v>
      </c>
      <c r="AB85" s="52">
        <v>6458507.0898288218</v>
      </c>
      <c r="AC85" s="27">
        <v>6629152.7800000003</v>
      </c>
      <c r="AD85" s="27">
        <v>8041260.1299999999</v>
      </c>
      <c r="AE85" s="27">
        <v>7792798.6699999999</v>
      </c>
      <c r="AF85" s="27">
        <v>8248802.5999999996</v>
      </c>
      <c r="AG85" s="27">
        <v>8461957.7400000002</v>
      </c>
      <c r="AH85" s="27">
        <v>11474869.43</v>
      </c>
      <c r="AI85" s="27">
        <v>15421489.26</v>
      </c>
      <c r="AJ85" s="27">
        <v>13605558.779999999</v>
      </c>
      <c r="AK85" s="27">
        <v>15734951.91</v>
      </c>
      <c r="AL85" s="27">
        <v>17994537.239999998</v>
      </c>
      <c r="AM85" s="27">
        <v>20022281.620000001</v>
      </c>
      <c r="AN85" s="27">
        <v>24022416.789999999</v>
      </c>
      <c r="AO85" s="27">
        <v>27472407.559999999</v>
      </c>
      <c r="AP85" s="27">
        <v>25900375.73</v>
      </c>
      <c r="AQ85" s="27">
        <v>27696033.600000001</v>
      </c>
      <c r="AR85" s="27">
        <v>27008828.25</v>
      </c>
      <c r="AS85" s="27">
        <v>29125163.030000001</v>
      </c>
      <c r="AT85" s="27">
        <v>34330307.57</v>
      </c>
      <c r="AU85" s="27">
        <v>37521880.060000002</v>
      </c>
      <c r="AV85" s="27">
        <v>39963753.07</v>
      </c>
      <c r="AW85" s="27">
        <v>38563494.240000002</v>
      </c>
      <c r="AX85" s="27">
        <v>37052248.82</v>
      </c>
      <c r="AY85" s="27">
        <v>39655908.020000003</v>
      </c>
    </row>
    <row r="86" spans="1:51">
      <c r="A86" s="15" t="s">
        <v>165</v>
      </c>
      <c r="B86" s="15" t="s">
        <v>166</v>
      </c>
      <c r="C86" s="52">
        <v>1274791.6403056907</v>
      </c>
      <c r="D86" s="52">
        <v>1373851.9445634393</v>
      </c>
      <c r="E86" s="52">
        <v>1498676.7425303792</v>
      </c>
      <c r="F86" s="52">
        <v>1623973.5226546861</v>
      </c>
      <c r="G86" s="52">
        <v>2202775.4868078241</v>
      </c>
      <c r="H86" s="52">
        <v>2335615.4443050385</v>
      </c>
      <c r="I86" s="52">
        <v>3068463.4816001658</v>
      </c>
      <c r="J86" s="52">
        <v>3941599.6780276755</v>
      </c>
      <c r="K86" s="52">
        <v>4321295.145870842</v>
      </c>
      <c r="L86" s="52">
        <v>4865340.2585840235</v>
      </c>
      <c r="M86" s="52">
        <v>5581597.5742312381</v>
      </c>
      <c r="N86" s="52">
        <v>5757283.7853700779</v>
      </c>
      <c r="O86" s="52">
        <v>6337492.7015033001</v>
      </c>
      <c r="P86" s="52">
        <v>6919387.8562161848</v>
      </c>
      <c r="Q86" s="52">
        <v>8444884.9543491416</v>
      </c>
      <c r="R86" s="52">
        <v>10307384.477945963</v>
      </c>
      <c r="S86" s="52">
        <v>12197208.048698314</v>
      </c>
      <c r="T86" s="52">
        <v>13507956.619107654</v>
      </c>
      <c r="U86" s="52">
        <v>14855134.406676048</v>
      </c>
      <c r="V86" s="52">
        <v>14963374.885853799</v>
      </c>
      <c r="W86" s="52">
        <v>14968485.969967086</v>
      </c>
      <c r="X86" s="52">
        <v>12745171.180346237</v>
      </c>
      <c r="Y86" s="52">
        <v>12980740.945567548</v>
      </c>
      <c r="Z86" s="52">
        <v>13527032.542701459</v>
      </c>
      <c r="AA86" s="52">
        <v>14331426.639732443</v>
      </c>
      <c r="AB86" s="52">
        <v>14465633.428712307</v>
      </c>
      <c r="AC86" s="27">
        <v>14878924.109999999</v>
      </c>
      <c r="AD86" s="27">
        <v>17357412.460000001</v>
      </c>
      <c r="AE86" s="27">
        <v>17723581.300000001</v>
      </c>
      <c r="AF86" s="27">
        <v>19302893.109999999</v>
      </c>
      <c r="AG86" s="27">
        <v>19873724.170000002</v>
      </c>
      <c r="AH86" s="27">
        <v>20502096.390000001</v>
      </c>
      <c r="AI86" s="27">
        <v>22749529.829999998</v>
      </c>
      <c r="AJ86" s="27">
        <v>19256015.34</v>
      </c>
      <c r="AK86" s="27">
        <v>21587528.670000002</v>
      </c>
      <c r="AL86" s="27">
        <v>24590657.050000001</v>
      </c>
      <c r="AM86" s="27">
        <v>26739012.210000001</v>
      </c>
      <c r="AN86" s="27">
        <v>25738624.18</v>
      </c>
      <c r="AO86" s="27">
        <v>30217363.25</v>
      </c>
      <c r="AP86" s="27">
        <v>29364562.039999999</v>
      </c>
      <c r="AQ86" s="27">
        <v>32118270.18</v>
      </c>
      <c r="AR86" s="27">
        <v>29377327.66</v>
      </c>
      <c r="AS86" s="27">
        <v>31553310.780000001</v>
      </c>
      <c r="AT86" s="27">
        <v>34433813.149999999</v>
      </c>
      <c r="AU86" s="27">
        <v>35821707.289999999</v>
      </c>
      <c r="AV86" s="27">
        <v>37377584.229999997</v>
      </c>
      <c r="AW86" s="27">
        <v>35126195.390000001</v>
      </c>
      <c r="AX86" s="27">
        <v>33419623.800000001</v>
      </c>
      <c r="AY86" s="27">
        <v>34055996.960000001</v>
      </c>
    </row>
    <row r="87" spans="1:51">
      <c r="A87" s="15" t="s">
        <v>167</v>
      </c>
      <c r="B87" s="15" t="s">
        <v>168</v>
      </c>
      <c r="C87" s="52">
        <v>355333.20019452495</v>
      </c>
      <c r="D87" s="52">
        <v>357061.20980491099</v>
      </c>
      <c r="E87" s="52">
        <v>369490.07328224258</v>
      </c>
      <c r="F87" s="52">
        <v>377984.2276246766</v>
      </c>
      <c r="G87" s="52">
        <v>383980.65726869291</v>
      </c>
      <c r="H87" s="52">
        <v>386051.82961688039</v>
      </c>
      <c r="I87" s="52">
        <v>471197.50227530161</v>
      </c>
      <c r="J87" s="52">
        <v>482433.29974373319</v>
      </c>
      <c r="K87" s="52">
        <v>538668.0834262002</v>
      </c>
      <c r="L87" s="52">
        <v>666212.26696262101</v>
      </c>
      <c r="M87" s="52">
        <v>802274.99668423389</v>
      </c>
      <c r="N87" s="52">
        <v>816824.42599133786</v>
      </c>
      <c r="O87" s="52">
        <v>999101.00814535096</v>
      </c>
      <c r="P87" s="52">
        <v>1025939.0478339281</v>
      </c>
      <c r="Q87" s="52">
        <v>1454805.4216968492</v>
      </c>
      <c r="R87" s="52">
        <v>2003637.2811022673</v>
      </c>
      <c r="S87" s="52">
        <v>2400218.1545436666</v>
      </c>
      <c r="T87" s="52">
        <v>2617183.5958759491</v>
      </c>
      <c r="U87" s="52">
        <v>2543938.2459520977</v>
      </c>
      <c r="V87" s="52">
        <v>2429161.6676093098</v>
      </c>
      <c r="W87" s="52">
        <v>2630044.3514481662</v>
      </c>
      <c r="X87" s="52">
        <v>2080411.7660628164</v>
      </c>
      <c r="Y87" s="52">
        <v>1970679.3199349269</v>
      </c>
      <c r="Z87" s="52">
        <v>1829725.7249743133</v>
      </c>
      <c r="AA87" s="52">
        <v>1871809.1911450294</v>
      </c>
      <c r="AB87" s="52">
        <v>1730050.1861267034</v>
      </c>
      <c r="AC87" s="27">
        <v>1580072.69</v>
      </c>
      <c r="AD87" s="27">
        <v>1947502.08</v>
      </c>
      <c r="AE87" s="27">
        <v>1751178.04</v>
      </c>
      <c r="AF87" s="27">
        <v>1973207.88</v>
      </c>
      <c r="AG87" s="27">
        <v>1995421.47</v>
      </c>
      <c r="AH87" s="27">
        <v>2165414.2999999998</v>
      </c>
      <c r="AI87" s="27">
        <v>2661767.9300000002</v>
      </c>
      <c r="AJ87" s="27">
        <v>2203447.75</v>
      </c>
      <c r="AK87" s="27">
        <v>2256864.87</v>
      </c>
      <c r="AL87" s="27">
        <v>2540823.7799999998</v>
      </c>
      <c r="AM87" s="27">
        <v>2613187.13</v>
      </c>
      <c r="AN87" s="27">
        <v>2473640.89</v>
      </c>
      <c r="AO87" s="27">
        <v>2844473.5</v>
      </c>
      <c r="AP87" s="27">
        <v>2456410.79</v>
      </c>
      <c r="AQ87" s="27">
        <v>2789365.72</v>
      </c>
      <c r="AR87" s="27">
        <v>2723215.9</v>
      </c>
      <c r="AS87" s="27">
        <v>3809406.35</v>
      </c>
      <c r="AT87" s="27">
        <v>4288012.1900000004</v>
      </c>
      <c r="AU87" s="27">
        <v>4459764.54</v>
      </c>
      <c r="AV87" s="27">
        <v>4785704.2</v>
      </c>
      <c r="AW87" s="27">
        <v>4230106.8</v>
      </c>
      <c r="AX87" s="27">
        <v>4140753.75</v>
      </c>
      <c r="AY87" s="27">
        <v>5039552.6900000004</v>
      </c>
    </row>
    <row r="88" spans="1:51">
      <c r="A88" s="15" t="s">
        <v>169</v>
      </c>
      <c r="B88" s="15" t="s">
        <v>170</v>
      </c>
      <c r="C88" s="52">
        <v>630941.35743653926</v>
      </c>
      <c r="D88" s="52">
        <v>607083.54358593631</v>
      </c>
      <c r="E88" s="52">
        <v>607282.7944514656</v>
      </c>
      <c r="F88" s="52">
        <v>604019.47078848153</v>
      </c>
      <c r="G88" s="52">
        <v>723775.79627932934</v>
      </c>
      <c r="H88" s="52">
        <v>780984.42428390891</v>
      </c>
      <c r="I88" s="52">
        <v>897347.84444712079</v>
      </c>
      <c r="J88" s="52">
        <v>912646.86557198106</v>
      </c>
      <c r="K88" s="52">
        <v>1187866.8876161091</v>
      </c>
      <c r="L88" s="52">
        <v>1527179.3730381718</v>
      </c>
      <c r="M88" s="52">
        <v>1697356.3815920861</v>
      </c>
      <c r="N88" s="52">
        <v>1655839.7882788049</v>
      </c>
      <c r="O88" s="52">
        <v>1853300.2925496642</v>
      </c>
      <c r="P88" s="52">
        <v>1942265.1179879168</v>
      </c>
      <c r="Q88" s="52">
        <v>2444395.4405547925</v>
      </c>
      <c r="R88" s="52">
        <v>3035801.4321060679</v>
      </c>
      <c r="S88" s="52">
        <v>3671857.4540709225</v>
      </c>
      <c r="T88" s="52">
        <v>3885907.9177446081</v>
      </c>
      <c r="U88" s="52">
        <v>3967880.9739053017</v>
      </c>
      <c r="V88" s="52">
        <v>3856602.3382630264</v>
      </c>
      <c r="W88" s="52">
        <v>3747444.1698686052</v>
      </c>
      <c r="X88" s="52">
        <v>2900743.142074775</v>
      </c>
      <c r="Y88" s="52">
        <v>2734305.1906943945</v>
      </c>
      <c r="Z88" s="52">
        <v>2804683.8047294822</v>
      </c>
      <c r="AA88" s="52">
        <v>3111127.4182346649</v>
      </c>
      <c r="AB88" s="52">
        <v>3188530.4206803842</v>
      </c>
      <c r="AC88" s="27">
        <v>3407855.56</v>
      </c>
      <c r="AD88" s="27">
        <v>4356499.55</v>
      </c>
      <c r="AE88" s="27">
        <v>3942052.3</v>
      </c>
      <c r="AF88" s="27">
        <v>4282360.03</v>
      </c>
      <c r="AG88" s="27">
        <v>4501745.7300000004</v>
      </c>
      <c r="AH88" s="27">
        <v>5020984.92</v>
      </c>
      <c r="AI88" s="27">
        <v>5867219.9299999997</v>
      </c>
      <c r="AJ88" s="27">
        <v>4739714.01</v>
      </c>
      <c r="AK88" s="27">
        <v>4818376.12</v>
      </c>
      <c r="AL88" s="27">
        <v>4401247.59</v>
      </c>
      <c r="AM88" s="27">
        <v>5086474.93</v>
      </c>
      <c r="AN88" s="27">
        <v>4670726.6399999997</v>
      </c>
      <c r="AO88" s="27">
        <v>5549585.54</v>
      </c>
      <c r="AP88" s="27">
        <v>4968570.51</v>
      </c>
      <c r="AQ88" s="27">
        <v>6315761.3099999996</v>
      </c>
      <c r="AR88" s="27">
        <v>6077287.9400000004</v>
      </c>
      <c r="AS88" s="27">
        <v>7055535.21</v>
      </c>
      <c r="AT88" s="27">
        <v>7088780.6100000003</v>
      </c>
      <c r="AU88" s="27">
        <v>7590840.8200000003</v>
      </c>
      <c r="AV88" s="27">
        <v>8416413.1500000004</v>
      </c>
      <c r="AW88" s="27">
        <v>7875459.9299999997</v>
      </c>
      <c r="AX88" s="27">
        <v>7215377.4699999997</v>
      </c>
      <c r="AY88" s="27">
        <v>8247493.4000000004</v>
      </c>
    </row>
    <row r="89" spans="1:51">
      <c r="A89" s="15" t="s">
        <v>171</v>
      </c>
      <c r="B89" s="15" t="s">
        <v>172</v>
      </c>
      <c r="C89" s="52">
        <v>385964.01898295165</v>
      </c>
      <c r="D89" s="52">
        <v>381079.70491968223</v>
      </c>
      <c r="E89" s="52">
        <v>375608.61458906607</v>
      </c>
      <c r="F89" s="52">
        <v>377645.02856132336</v>
      </c>
      <c r="G89" s="52">
        <v>404570.57398579479</v>
      </c>
      <c r="H89" s="52">
        <v>404925.01795087178</v>
      </c>
      <c r="I89" s="52">
        <v>467760.38673266693</v>
      </c>
      <c r="J89" s="52">
        <v>472901.72983899858</v>
      </c>
      <c r="K89" s="52">
        <v>550328.75630567246</v>
      </c>
      <c r="L89" s="52">
        <v>707872.31480112264</v>
      </c>
      <c r="M89" s="52">
        <v>791079.44575635297</v>
      </c>
      <c r="N89" s="52">
        <v>866853.01018206985</v>
      </c>
      <c r="O89" s="52">
        <v>1041388.8410368363</v>
      </c>
      <c r="P89" s="52">
        <v>1226116.803388027</v>
      </c>
      <c r="Q89" s="52">
        <v>1586311.2978442186</v>
      </c>
      <c r="R89" s="52">
        <v>1962304.23640574</v>
      </c>
      <c r="S89" s="52">
        <v>3086669.8579327608</v>
      </c>
      <c r="T89" s="52">
        <v>3116012.02517848</v>
      </c>
      <c r="U89" s="52">
        <v>3164843.5796858636</v>
      </c>
      <c r="V89" s="52">
        <v>2884081.5785181043</v>
      </c>
      <c r="W89" s="52">
        <v>2665573.0316505134</v>
      </c>
      <c r="X89" s="52">
        <v>2026427.132600527</v>
      </c>
      <c r="Y89" s="52">
        <v>1760788.0297077573</v>
      </c>
      <c r="Z89" s="52">
        <v>1698209.6759312216</v>
      </c>
      <c r="AA89" s="52">
        <v>1802138.9523864889</v>
      </c>
      <c r="AB89" s="52">
        <v>1674612.0095044833</v>
      </c>
      <c r="AC89" s="27">
        <v>1849340.68</v>
      </c>
      <c r="AD89" s="27">
        <v>2354196.3199999998</v>
      </c>
      <c r="AE89" s="27">
        <v>2092316.14</v>
      </c>
      <c r="AF89" s="27">
        <v>2669998.19</v>
      </c>
      <c r="AG89" s="27">
        <v>2511807.13</v>
      </c>
      <c r="AH89" s="27">
        <v>2728495.83</v>
      </c>
      <c r="AI89" s="27">
        <v>3169042.66</v>
      </c>
      <c r="AJ89" s="27">
        <v>2540408.86</v>
      </c>
      <c r="AK89" s="27">
        <v>2491921.37</v>
      </c>
      <c r="AL89" s="27">
        <v>2887875.27</v>
      </c>
      <c r="AM89" s="27">
        <v>2898607.3</v>
      </c>
      <c r="AN89" s="27">
        <v>2659354.19</v>
      </c>
      <c r="AO89" s="27">
        <v>2991730.47</v>
      </c>
      <c r="AP89" s="27">
        <v>2563274.21</v>
      </c>
      <c r="AQ89" s="27">
        <v>2482194.8199999998</v>
      </c>
      <c r="AR89" s="27">
        <v>2772391.51</v>
      </c>
      <c r="AS89" s="27">
        <v>3180665.84</v>
      </c>
      <c r="AT89" s="27">
        <v>3452857.66</v>
      </c>
      <c r="AU89" s="27">
        <v>3955935.96</v>
      </c>
      <c r="AV89" s="27">
        <v>4344307.1500000004</v>
      </c>
      <c r="AW89" s="27">
        <v>3971526.14</v>
      </c>
      <c r="AX89" s="27">
        <v>3789516.7</v>
      </c>
      <c r="AY89" s="27">
        <v>4824511.7699999996</v>
      </c>
    </row>
    <row r="90" spans="1:51">
      <c r="A90" s="15" t="s">
        <v>173</v>
      </c>
      <c r="B90" s="15" t="s">
        <v>174</v>
      </c>
      <c r="C90" s="52">
        <v>188882.35051992736</v>
      </c>
      <c r="D90" s="52">
        <v>178279.9787181172</v>
      </c>
      <c r="E90" s="52">
        <v>184420.01533637114</v>
      </c>
      <c r="F90" s="52">
        <v>191719.73162875007</v>
      </c>
      <c r="G90" s="52">
        <v>190904.4342845644</v>
      </c>
      <c r="H90" s="52">
        <v>203510.90086697755</v>
      </c>
      <c r="I90" s="52">
        <v>232353.49268320942</v>
      </c>
      <c r="J90" s="52">
        <v>251619.08478756991</v>
      </c>
      <c r="K90" s="52">
        <v>308084.06648606539</v>
      </c>
      <c r="L90" s="52">
        <v>403232.3765124848</v>
      </c>
      <c r="M90" s="52">
        <v>434795.87838836998</v>
      </c>
      <c r="N90" s="52">
        <v>418706.4091091337</v>
      </c>
      <c r="O90" s="52">
        <v>518674.6997135483</v>
      </c>
      <c r="P90" s="52">
        <v>579463.74533696566</v>
      </c>
      <c r="Q90" s="52">
        <v>638701.62220999238</v>
      </c>
      <c r="R90" s="52">
        <v>909185.20573757123</v>
      </c>
      <c r="S90" s="52">
        <v>1109049.0687651783</v>
      </c>
      <c r="T90" s="52">
        <v>1334272.6733612111</v>
      </c>
      <c r="U90" s="52">
        <v>1429306.4941756853</v>
      </c>
      <c r="V90" s="52">
        <v>1843704.236710638</v>
      </c>
      <c r="W90" s="52">
        <v>1877407.6356076205</v>
      </c>
      <c r="X90" s="52">
        <v>1419972.0488227806</v>
      </c>
      <c r="Y90" s="52">
        <v>1265751.5162762913</v>
      </c>
      <c r="Z90" s="52">
        <v>1087553.8297399711</v>
      </c>
      <c r="AA90" s="52">
        <v>1222526.9198100886</v>
      </c>
      <c r="AB90" s="52">
        <v>1127599.9263339026</v>
      </c>
      <c r="AC90" s="27">
        <v>1068144.6000000001</v>
      </c>
      <c r="AD90" s="27">
        <v>1421964.75</v>
      </c>
      <c r="AE90" s="27">
        <v>1228904.52</v>
      </c>
      <c r="AF90" s="27">
        <v>1373178.41</v>
      </c>
      <c r="AG90" s="27">
        <v>1364358.71</v>
      </c>
      <c r="AH90" s="27">
        <v>1421407.28</v>
      </c>
      <c r="AI90" s="27">
        <v>1708410.64</v>
      </c>
      <c r="AJ90" s="27">
        <v>1389039.4</v>
      </c>
      <c r="AK90" s="27">
        <v>1376026.91</v>
      </c>
      <c r="AL90" s="27">
        <v>1667937.49</v>
      </c>
      <c r="AM90" s="27">
        <v>1744972.19</v>
      </c>
      <c r="AN90" s="27">
        <v>1651897.56</v>
      </c>
      <c r="AO90" s="27">
        <v>1879785.16</v>
      </c>
      <c r="AP90" s="27">
        <v>1657348.65</v>
      </c>
      <c r="AQ90" s="27">
        <v>1876284.71</v>
      </c>
      <c r="AR90" s="27">
        <v>2020951.8</v>
      </c>
      <c r="AS90" s="27">
        <v>2750940.58</v>
      </c>
      <c r="AT90" s="27">
        <v>3379583.05</v>
      </c>
      <c r="AU90" s="27">
        <v>3653134.31</v>
      </c>
      <c r="AV90" s="27">
        <v>3983019.96</v>
      </c>
      <c r="AW90" s="27">
        <v>3778279.14</v>
      </c>
      <c r="AX90" s="27">
        <v>3618881.31</v>
      </c>
      <c r="AY90" s="27">
        <v>4011383.38</v>
      </c>
    </row>
    <row r="91" spans="1:51">
      <c r="A91" s="15" t="s">
        <v>175</v>
      </c>
      <c r="B91" s="15" t="s">
        <v>176</v>
      </c>
      <c r="C91" s="52">
        <v>1698612.2565960879</v>
      </c>
      <c r="D91" s="52">
        <v>1631810.9266308616</v>
      </c>
      <c r="E91" s="52">
        <v>1703164.5366998143</v>
      </c>
      <c r="F91" s="52">
        <v>1776323.7529289268</v>
      </c>
      <c r="G91" s="52">
        <v>1905242.8741518117</v>
      </c>
      <c r="H91" s="52">
        <v>2019815.4757095359</v>
      </c>
      <c r="I91" s="52">
        <v>2367408.9917479348</v>
      </c>
      <c r="J91" s="52">
        <v>2586019.5104252263</v>
      </c>
      <c r="K91" s="52">
        <v>3180980.003262409</v>
      </c>
      <c r="L91" s="52">
        <v>4207829.7815253139</v>
      </c>
      <c r="M91" s="52">
        <v>4780192.6040883781</v>
      </c>
      <c r="N91" s="52">
        <v>4648152.546584609</v>
      </c>
      <c r="O91" s="52">
        <v>5092535.3338709706</v>
      </c>
      <c r="P91" s="52">
        <v>5777407.970339519</v>
      </c>
      <c r="Q91" s="52">
        <v>7066294.2845338946</v>
      </c>
      <c r="R91" s="52">
        <v>8314717.1232260652</v>
      </c>
      <c r="S91" s="52">
        <v>10183984.620943142</v>
      </c>
      <c r="T91" s="52">
        <v>10263679.326541221</v>
      </c>
      <c r="U91" s="52">
        <v>10191322.297040813</v>
      </c>
      <c r="V91" s="52">
        <v>9675172.9152978025</v>
      </c>
      <c r="W91" s="52">
        <v>10248112.387661358</v>
      </c>
      <c r="X91" s="52">
        <v>7974804.0937814582</v>
      </c>
      <c r="Y91" s="52">
        <v>7792525.274986079</v>
      </c>
      <c r="Z91" s="52">
        <v>7826411.0451585958</v>
      </c>
      <c r="AA91" s="52">
        <v>8180894.5313826734</v>
      </c>
      <c r="AB91" s="52">
        <v>7680728.4840766788</v>
      </c>
      <c r="AC91" s="27">
        <v>7909778.9800000004</v>
      </c>
      <c r="AD91" s="27">
        <v>10454994.26</v>
      </c>
      <c r="AE91" s="27">
        <v>11152108.35</v>
      </c>
      <c r="AF91" s="27">
        <v>12578160.029999999</v>
      </c>
      <c r="AG91" s="27">
        <v>12419092.76</v>
      </c>
      <c r="AH91" s="27">
        <v>13019825.140000001</v>
      </c>
      <c r="AI91" s="27">
        <v>14378515.5</v>
      </c>
      <c r="AJ91" s="27">
        <v>12419691.07</v>
      </c>
      <c r="AK91" s="27">
        <v>12796942.609999999</v>
      </c>
      <c r="AL91" s="27">
        <v>14852102.279999999</v>
      </c>
      <c r="AM91" s="27">
        <v>15198044.1</v>
      </c>
      <c r="AN91" s="27">
        <v>14816847.439999999</v>
      </c>
      <c r="AO91" s="27">
        <v>17840003.079999998</v>
      </c>
      <c r="AP91" s="27">
        <v>16029569.65</v>
      </c>
      <c r="AQ91" s="27">
        <v>17229828.210000001</v>
      </c>
      <c r="AR91" s="27">
        <v>16610213.529999999</v>
      </c>
      <c r="AS91" s="27">
        <v>17973164.710000001</v>
      </c>
      <c r="AT91" s="27">
        <v>19571826.440000001</v>
      </c>
      <c r="AU91" s="27">
        <v>22627606.149999999</v>
      </c>
      <c r="AV91" s="27">
        <v>23760179.390000001</v>
      </c>
      <c r="AW91" s="27">
        <v>22473354.350000001</v>
      </c>
      <c r="AX91" s="27">
        <v>21541073.170000002</v>
      </c>
      <c r="AY91" s="27">
        <v>22908103.039999999</v>
      </c>
    </row>
    <row r="92" spans="1:51">
      <c r="A92" s="15" t="s">
        <v>177</v>
      </c>
      <c r="B92" s="15" t="s">
        <v>178</v>
      </c>
      <c r="C92" s="52">
        <v>945035.26908013783</v>
      </c>
      <c r="D92" s="52">
        <v>948858.53798343486</v>
      </c>
      <c r="E92" s="52">
        <v>951014.77688324079</v>
      </c>
      <c r="F92" s="52">
        <v>958474.10729666729</v>
      </c>
      <c r="G92" s="52">
        <v>1006524.9703867785</v>
      </c>
      <c r="H92" s="52">
        <v>1025066.1247612267</v>
      </c>
      <c r="I92" s="52">
        <v>1275521.5662002235</v>
      </c>
      <c r="J92" s="52">
        <v>1314549.8866541558</v>
      </c>
      <c r="K92" s="52">
        <v>1578955.327864479</v>
      </c>
      <c r="L92" s="52">
        <v>1822208.7728311459</v>
      </c>
      <c r="M92" s="52">
        <v>2087409.2356663623</v>
      </c>
      <c r="N92" s="52">
        <v>2273708.4900382189</v>
      </c>
      <c r="O92" s="52">
        <v>2769442.6616378818</v>
      </c>
      <c r="P92" s="52">
        <v>2986875.511657014</v>
      </c>
      <c r="Q92" s="52">
        <v>3768277.1889011017</v>
      </c>
      <c r="R92" s="52">
        <v>4823841.6542547755</v>
      </c>
      <c r="S92" s="52">
        <v>5735364.5132226655</v>
      </c>
      <c r="T92" s="52">
        <v>6095833.5683589019</v>
      </c>
      <c r="U92" s="52">
        <v>5886543.6301464885</v>
      </c>
      <c r="V92" s="52">
        <v>5548967.8439287944</v>
      </c>
      <c r="W92" s="52">
        <v>5618309.2762411861</v>
      </c>
      <c r="X92" s="52">
        <v>4798858.4949751124</v>
      </c>
      <c r="Y92" s="52">
        <v>4507727.4077416435</v>
      </c>
      <c r="Z92" s="52">
        <v>4405933.4934971575</v>
      </c>
      <c r="AA92" s="52">
        <v>4949213.3989726752</v>
      </c>
      <c r="AB92" s="52">
        <v>4989151.2284208294</v>
      </c>
      <c r="AC92" s="27">
        <v>4860608.91</v>
      </c>
      <c r="AD92" s="27">
        <v>5508014.6500000004</v>
      </c>
      <c r="AE92" s="27">
        <v>5423013.4500000002</v>
      </c>
      <c r="AF92" s="27">
        <v>7226135.1799999997</v>
      </c>
      <c r="AG92" s="27">
        <v>7819500.1699999999</v>
      </c>
      <c r="AH92" s="27">
        <v>8653923.8300000001</v>
      </c>
      <c r="AI92" s="27">
        <v>9850335.6300000008</v>
      </c>
      <c r="AJ92" s="27">
        <v>8637261.75</v>
      </c>
      <c r="AK92" s="27">
        <v>8806893.8699999992</v>
      </c>
      <c r="AL92" s="27">
        <v>9360221.8300000001</v>
      </c>
      <c r="AM92" s="27">
        <v>9646955.3300000001</v>
      </c>
      <c r="AN92" s="27">
        <v>9181214.3699999992</v>
      </c>
      <c r="AO92" s="27">
        <v>10415716.300000001</v>
      </c>
      <c r="AP92" s="27">
        <v>9306944.6600000001</v>
      </c>
      <c r="AQ92" s="27">
        <v>10045443.77</v>
      </c>
      <c r="AR92" s="27">
        <v>9773591.5299999993</v>
      </c>
      <c r="AS92" s="27">
        <v>10470032.789999999</v>
      </c>
      <c r="AT92" s="27">
        <v>12337098.460000001</v>
      </c>
      <c r="AU92" s="27">
        <v>13872033.859999999</v>
      </c>
      <c r="AV92" s="27">
        <v>13948503.689999999</v>
      </c>
      <c r="AW92" s="27">
        <v>13212310.460000001</v>
      </c>
      <c r="AX92" s="27">
        <v>12921320.699999999</v>
      </c>
      <c r="AY92" s="27">
        <v>14760259.23</v>
      </c>
    </row>
    <row r="93" spans="1:51">
      <c r="A93" s="15" t="s">
        <v>179</v>
      </c>
      <c r="B93" s="15" t="s">
        <v>180</v>
      </c>
      <c r="C93" s="52">
        <v>663820.03698413156</v>
      </c>
      <c r="D93" s="52">
        <v>713996.80161961832</v>
      </c>
      <c r="E93" s="52">
        <v>720689.77082339243</v>
      </c>
      <c r="F93" s="52">
        <v>709925.65061429329</v>
      </c>
      <c r="G93" s="52">
        <v>796783.17328727338</v>
      </c>
      <c r="H93" s="52">
        <v>780332.24738816719</v>
      </c>
      <c r="I93" s="52">
        <v>915223.86375936226</v>
      </c>
      <c r="J93" s="52">
        <v>949304.60380787158</v>
      </c>
      <c r="K93" s="52">
        <v>1086283.2472250469</v>
      </c>
      <c r="L93" s="52">
        <v>1198791.9939874108</v>
      </c>
      <c r="M93" s="52">
        <v>1385795.1054718527</v>
      </c>
      <c r="N93" s="52">
        <v>1509552.1505220616</v>
      </c>
      <c r="O93" s="52">
        <v>1822055.4091198051</v>
      </c>
      <c r="P93" s="52">
        <v>1972990.7600650652</v>
      </c>
      <c r="Q93" s="52">
        <v>2276487.6356224571</v>
      </c>
      <c r="R93" s="52">
        <v>2707891.828275329</v>
      </c>
      <c r="S93" s="52">
        <v>3361610.5933773099</v>
      </c>
      <c r="T93" s="52">
        <v>3714733.1303728749</v>
      </c>
      <c r="U93" s="52">
        <v>3744743.9390081973</v>
      </c>
      <c r="V93" s="52">
        <v>3668519.2779404749</v>
      </c>
      <c r="W93" s="52">
        <v>3848003.9860040485</v>
      </c>
      <c r="X93" s="52">
        <v>3253788.6799977203</v>
      </c>
      <c r="Y93" s="52">
        <v>3269026.7179485741</v>
      </c>
      <c r="Z93" s="52">
        <v>3142586.5377905676</v>
      </c>
      <c r="AA93" s="52">
        <v>3094861.8437511781</v>
      </c>
      <c r="AB93" s="52">
        <v>3209422.7543767449</v>
      </c>
      <c r="AC93" s="27">
        <v>2902814.3</v>
      </c>
      <c r="AD93" s="27">
        <v>3874240.27</v>
      </c>
      <c r="AE93" s="27">
        <v>3476550.3</v>
      </c>
      <c r="AF93" s="27">
        <v>3740203.49</v>
      </c>
      <c r="AG93" s="27">
        <v>3906871.51</v>
      </c>
      <c r="AH93" s="27">
        <v>3994845.25</v>
      </c>
      <c r="AI93" s="27">
        <v>5157333.09</v>
      </c>
      <c r="AJ93" s="27">
        <v>4133352.76</v>
      </c>
      <c r="AK93" s="27">
        <v>4101154.97</v>
      </c>
      <c r="AL93" s="27">
        <v>5530597.4100000001</v>
      </c>
      <c r="AM93" s="27">
        <v>5772942.9800000004</v>
      </c>
      <c r="AN93" s="27">
        <v>5641718.5599999996</v>
      </c>
      <c r="AO93" s="27">
        <v>7359153.1100000003</v>
      </c>
      <c r="AP93" s="27">
        <v>6232492.2000000002</v>
      </c>
      <c r="AQ93" s="27">
        <v>7640498.1399999997</v>
      </c>
      <c r="AR93" s="27">
        <v>7450191.3499999996</v>
      </c>
      <c r="AS93" s="27">
        <v>8081344.4199999999</v>
      </c>
      <c r="AT93" s="27">
        <v>8732514.7899999991</v>
      </c>
      <c r="AU93" s="27">
        <v>9216729.5099999998</v>
      </c>
      <c r="AV93" s="27">
        <v>10346586.289999999</v>
      </c>
      <c r="AW93" s="27">
        <v>9229923.1799999997</v>
      </c>
      <c r="AX93" s="27">
        <v>8578048.1799999997</v>
      </c>
      <c r="AY93" s="27">
        <v>9906278.9800000004</v>
      </c>
    </row>
    <row r="94" spans="1:51">
      <c r="A94" s="15" t="s">
        <v>181</v>
      </c>
      <c r="B94" s="15" t="s">
        <v>182</v>
      </c>
      <c r="C94" s="52">
        <v>444286.89685451944</v>
      </c>
      <c r="D94" s="52">
        <v>456585.72132014751</v>
      </c>
      <c r="E94" s="52">
        <v>447193.03247011622</v>
      </c>
      <c r="F94" s="52">
        <v>488453.05408738682</v>
      </c>
      <c r="G94" s="52">
        <v>551462.82454490161</v>
      </c>
      <c r="H94" s="52">
        <v>585440.96640481008</v>
      </c>
      <c r="I94" s="52">
        <v>652624.79095428507</v>
      </c>
      <c r="J94" s="52">
        <v>728112.20857464743</v>
      </c>
      <c r="K94" s="52">
        <v>932457.1580149309</v>
      </c>
      <c r="L94" s="52">
        <v>1100193.1529048397</v>
      </c>
      <c r="M94" s="52">
        <v>1215141.3888410369</v>
      </c>
      <c r="N94" s="52">
        <v>1237219.6653134276</v>
      </c>
      <c r="O94" s="52">
        <v>1784004.2868663648</v>
      </c>
      <c r="P94" s="52">
        <v>1892642.8104281225</v>
      </c>
      <c r="Q94" s="52">
        <v>2283331.9867003476</v>
      </c>
      <c r="R94" s="52">
        <v>2822734.5694915978</v>
      </c>
      <c r="S94" s="52">
        <v>3278119.1450049318</v>
      </c>
      <c r="T94" s="52">
        <v>3750373.5763167404</v>
      </c>
      <c r="U94" s="52">
        <v>3827236.0840725843</v>
      </c>
      <c r="V94" s="52">
        <v>3546707.7872482496</v>
      </c>
      <c r="W94" s="52">
        <v>3696597.3553883769</v>
      </c>
      <c r="X94" s="52">
        <v>3086008.7952177464</v>
      </c>
      <c r="Y94" s="52">
        <v>2984250.4026235291</v>
      </c>
      <c r="Z94" s="52">
        <v>3013177.2268889602</v>
      </c>
      <c r="AA94" s="52">
        <v>3195766.5978396735</v>
      </c>
      <c r="AB94" s="52">
        <v>3131763.6203529979</v>
      </c>
      <c r="AC94" s="27">
        <v>3108604.31</v>
      </c>
      <c r="AD94" s="27">
        <v>3667592.49</v>
      </c>
      <c r="AE94" s="27">
        <v>3445527.71</v>
      </c>
      <c r="AF94" s="27">
        <v>3800282.99</v>
      </c>
      <c r="AG94" s="27">
        <v>3777644.01</v>
      </c>
      <c r="AH94" s="27">
        <v>3915217.2</v>
      </c>
      <c r="AI94" s="27">
        <v>4735844.5199999996</v>
      </c>
      <c r="AJ94" s="27">
        <v>4589429.38</v>
      </c>
      <c r="AK94" s="27">
        <v>4731600.1500000004</v>
      </c>
      <c r="AL94" s="27">
        <v>5218057</v>
      </c>
      <c r="AM94" s="27">
        <v>5201650.4400000004</v>
      </c>
      <c r="AN94" s="27">
        <v>5096634.4400000004</v>
      </c>
      <c r="AO94" s="27">
        <v>5952637.0300000003</v>
      </c>
      <c r="AP94" s="27">
        <v>5227211.2699999996</v>
      </c>
      <c r="AQ94" s="27">
        <v>5729180.4500000002</v>
      </c>
      <c r="AR94" s="27">
        <v>5377763.9800000004</v>
      </c>
      <c r="AS94" s="27">
        <v>5708304.7199999997</v>
      </c>
      <c r="AT94" s="27">
        <v>6376493.7300000004</v>
      </c>
      <c r="AU94" s="27">
        <v>6886761.0899999999</v>
      </c>
      <c r="AV94" s="27">
        <v>7296435.1299999999</v>
      </c>
      <c r="AW94" s="27">
        <v>6896881.25</v>
      </c>
      <c r="AX94" s="27">
        <v>6774470.7199999997</v>
      </c>
      <c r="AY94" s="27">
        <v>7826844.2199999997</v>
      </c>
    </row>
    <row r="95" spans="1:51">
      <c r="A95" s="15" t="s">
        <v>183</v>
      </c>
      <c r="B95" s="15" t="s">
        <v>184</v>
      </c>
      <c r="C95" s="52">
        <v>435578.39919384959</v>
      </c>
      <c r="D95" s="52">
        <v>461688.4948251181</v>
      </c>
      <c r="E95" s="52">
        <v>439751.23369367199</v>
      </c>
      <c r="F95" s="52">
        <v>467622.26792304986</v>
      </c>
      <c r="G95" s="52">
        <v>515475.25218878675</v>
      </c>
      <c r="H95" s="52">
        <v>586973.68882411497</v>
      </c>
      <c r="I95" s="52">
        <v>608573.73272943194</v>
      </c>
      <c r="J95" s="52">
        <v>679816.51236285304</v>
      </c>
      <c r="K95" s="52">
        <v>780937.77488463419</v>
      </c>
      <c r="L95" s="52">
        <v>1020948.0194585925</v>
      </c>
      <c r="M95" s="52">
        <v>1208055.5585198421</v>
      </c>
      <c r="N95" s="52">
        <v>1267511.8948345699</v>
      </c>
      <c r="O95" s="52">
        <v>1617097.4621812101</v>
      </c>
      <c r="P95" s="52">
        <v>1959764.2833295476</v>
      </c>
      <c r="Q95" s="52">
        <v>2430918.4900839538</v>
      </c>
      <c r="R95" s="52">
        <v>2984150.0281268437</v>
      </c>
      <c r="S95" s="52">
        <v>3520996.1933480394</v>
      </c>
      <c r="T95" s="52">
        <v>3778089.4174465705</v>
      </c>
      <c r="U95" s="52">
        <v>3854084.0329472818</v>
      </c>
      <c r="V95" s="52">
        <v>3677520.6301632575</v>
      </c>
      <c r="W95" s="52">
        <v>4100205.908911746</v>
      </c>
      <c r="X95" s="52">
        <v>3222803.6227150382</v>
      </c>
      <c r="Y95" s="52">
        <v>3053697.5916543463</v>
      </c>
      <c r="Z95" s="52">
        <v>2944116.3325012545</v>
      </c>
      <c r="AA95" s="52">
        <v>3018402.6527004656</v>
      </c>
      <c r="AB95" s="52">
        <v>2888532.2087682784</v>
      </c>
      <c r="AC95" s="27">
        <v>3151411.54</v>
      </c>
      <c r="AD95" s="27">
        <v>3717473.52</v>
      </c>
      <c r="AE95" s="27">
        <v>3632775.93</v>
      </c>
      <c r="AF95" s="27">
        <v>3854620.09</v>
      </c>
      <c r="AG95" s="27">
        <v>3977691.89</v>
      </c>
      <c r="AH95" s="27">
        <v>4477595.9800000004</v>
      </c>
      <c r="AI95" s="27">
        <v>5049246.38</v>
      </c>
      <c r="AJ95" s="27">
        <v>4315374.9800000004</v>
      </c>
      <c r="AK95" s="27">
        <v>4392980.8600000003</v>
      </c>
      <c r="AL95" s="27">
        <v>4799585.33</v>
      </c>
      <c r="AM95" s="27">
        <v>4176074.97</v>
      </c>
      <c r="AN95" s="27">
        <v>4402574.3499999996</v>
      </c>
      <c r="AO95" s="27">
        <v>5170910.38</v>
      </c>
      <c r="AP95" s="27">
        <v>4519582.41</v>
      </c>
      <c r="AQ95" s="27">
        <v>5058364.58</v>
      </c>
      <c r="AR95" s="27">
        <v>4863334.3099999996</v>
      </c>
      <c r="AS95" s="27">
        <v>5194035.25</v>
      </c>
      <c r="AT95" s="27">
        <v>6074369.1799999997</v>
      </c>
      <c r="AU95" s="27">
        <v>6339553.46</v>
      </c>
      <c r="AV95" s="27">
        <v>6876845.75</v>
      </c>
      <c r="AW95" s="27">
        <v>6418999.21</v>
      </c>
      <c r="AX95" s="27">
        <v>5942051.8899999997</v>
      </c>
      <c r="AY95" s="27">
        <v>6345838.8399999999</v>
      </c>
    </row>
    <row r="96" spans="1:51">
      <c r="A96" s="15" t="s">
        <v>185</v>
      </c>
      <c r="B96" s="15" t="s">
        <v>186</v>
      </c>
      <c r="C96" s="52">
        <v>654557.99694187276</v>
      </c>
      <c r="D96" s="52">
        <v>639000.42228377773</v>
      </c>
      <c r="E96" s="52">
        <v>621558.27287459397</v>
      </c>
      <c r="F96" s="52">
        <v>601231.33071222657</v>
      </c>
      <c r="G96" s="52">
        <v>637845.62097820442</v>
      </c>
      <c r="H96" s="52">
        <v>699046.43139717996</v>
      </c>
      <c r="I96" s="52">
        <v>774677.45599177992</v>
      </c>
      <c r="J96" s="52">
        <v>790144.17103560141</v>
      </c>
      <c r="K96" s="52">
        <v>925103.32232143264</v>
      </c>
      <c r="L96" s="52">
        <v>1034729.2581678373</v>
      </c>
      <c r="M96" s="52">
        <v>1070455.9902554587</v>
      </c>
      <c r="N96" s="52">
        <v>1062143.5551415719</v>
      </c>
      <c r="O96" s="52">
        <v>1173484.0850848455</v>
      </c>
      <c r="P96" s="52">
        <v>1235033.546406243</v>
      </c>
      <c r="Q96" s="52">
        <v>1415520.8344449408</v>
      </c>
      <c r="R96" s="52">
        <v>1868470.0369079071</v>
      </c>
      <c r="S96" s="52">
        <v>2644303.9711444499</v>
      </c>
      <c r="T96" s="52">
        <v>2717209.5122088795</v>
      </c>
      <c r="U96" s="52">
        <v>2756867.9044510541</v>
      </c>
      <c r="V96" s="52">
        <v>2543705.9136498277</v>
      </c>
      <c r="W96" s="52">
        <v>2393834.0895139603</v>
      </c>
      <c r="X96" s="52">
        <v>1791664.9954577708</v>
      </c>
      <c r="Y96" s="52">
        <v>1462948.1889600737</v>
      </c>
      <c r="Z96" s="52">
        <v>1584245.9135421482</v>
      </c>
      <c r="AA96" s="52">
        <v>1599393.3893346593</v>
      </c>
      <c r="AB96" s="52">
        <v>1683495.2554984405</v>
      </c>
      <c r="AC96" s="27">
        <v>1706136.08</v>
      </c>
      <c r="AD96" s="27">
        <v>2315858.16</v>
      </c>
      <c r="AE96" s="27">
        <v>2232449.35</v>
      </c>
      <c r="AF96" s="27">
        <v>2442976.41</v>
      </c>
      <c r="AG96" s="27">
        <v>2549635.91</v>
      </c>
      <c r="AH96" s="27">
        <v>2660852.16</v>
      </c>
      <c r="AI96" s="27">
        <v>3291845.96</v>
      </c>
      <c r="AJ96" s="27">
        <v>2596755.2200000002</v>
      </c>
      <c r="AK96" s="27">
        <v>2652122.15</v>
      </c>
      <c r="AL96" s="27">
        <v>3005961.29</v>
      </c>
      <c r="AM96" s="27">
        <v>2906661.24</v>
      </c>
      <c r="AN96" s="27">
        <v>2643718.39</v>
      </c>
      <c r="AO96" s="27">
        <v>3187732.98</v>
      </c>
      <c r="AP96" s="27">
        <v>2648131.87</v>
      </c>
      <c r="AQ96" s="27">
        <v>3168496.1</v>
      </c>
      <c r="AR96" s="27">
        <v>3061090.51</v>
      </c>
      <c r="AS96" s="27">
        <v>3285961.58</v>
      </c>
      <c r="AT96" s="27">
        <v>3362534.91</v>
      </c>
      <c r="AU96" s="27">
        <v>3296619.71</v>
      </c>
      <c r="AV96" s="27">
        <v>3894069.85</v>
      </c>
      <c r="AW96" s="27">
        <v>3950445.67</v>
      </c>
      <c r="AX96" s="27">
        <v>3910834.33</v>
      </c>
      <c r="AY96" s="27">
        <v>4357477.2300000004</v>
      </c>
    </row>
    <row r="97" spans="1:51">
      <c r="A97" s="15" t="s">
        <v>187</v>
      </c>
      <c r="B97" s="15" t="s">
        <v>188</v>
      </c>
      <c r="C97" s="52">
        <v>328428.69273443229</v>
      </c>
      <c r="D97" s="52">
        <v>359547.80572507042</v>
      </c>
      <c r="E97" s="52">
        <v>339505.63832690252</v>
      </c>
      <c r="F97" s="52">
        <v>352592.9291096825</v>
      </c>
      <c r="G97" s="52">
        <v>380498.72171499045</v>
      </c>
      <c r="H97" s="52">
        <v>398040.42033243034</v>
      </c>
      <c r="I97" s="52">
        <v>530668.93104273605</v>
      </c>
      <c r="J97" s="52">
        <v>580234.37511910079</v>
      </c>
      <c r="K97" s="52">
        <v>654442.44058680674</v>
      </c>
      <c r="L97" s="52">
        <v>770848.85137287958</v>
      </c>
      <c r="M97" s="52">
        <v>838363.6427387771</v>
      </c>
      <c r="N97" s="52">
        <v>884274.42652490945</v>
      </c>
      <c r="O97" s="52">
        <v>1121600.3488033514</v>
      </c>
      <c r="P97" s="52">
        <v>1283889.1878583506</v>
      </c>
      <c r="Q97" s="52">
        <v>1519093.3247148823</v>
      </c>
      <c r="R97" s="52">
        <v>1936413.2100122417</v>
      </c>
      <c r="S97" s="52">
        <v>2333712.4232228636</v>
      </c>
      <c r="T97" s="52">
        <v>2333277.7910747197</v>
      </c>
      <c r="U97" s="52">
        <v>2083731.8604725616</v>
      </c>
      <c r="V97" s="52">
        <v>1999210.6189887447</v>
      </c>
      <c r="W97" s="52">
        <v>1992934.066112967</v>
      </c>
      <c r="X97" s="52">
        <v>1625775.1729956553</v>
      </c>
      <c r="Y97" s="52">
        <v>1434142.6653220926</v>
      </c>
      <c r="Z97" s="52">
        <v>1397916.9576605135</v>
      </c>
      <c r="AA97" s="52">
        <v>1446488.9975896433</v>
      </c>
      <c r="AB97" s="52">
        <v>1487360.2013895663</v>
      </c>
      <c r="AC97" s="27">
        <v>1532552.4</v>
      </c>
      <c r="AD97" s="27">
        <v>1909427.67</v>
      </c>
      <c r="AE97" s="27">
        <v>1883673.61</v>
      </c>
      <c r="AF97" s="27">
        <v>2138915.0499999998</v>
      </c>
      <c r="AG97" s="27">
        <v>2169790.5299999998</v>
      </c>
      <c r="AH97" s="27">
        <v>2345746.69</v>
      </c>
      <c r="AI97" s="27">
        <v>2898303.52</v>
      </c>
      <c r="AJ97" s="27">
        <v>2462009.6</v>
      </c>
      <c r="AK97" s="27">
        <v>2807171.51</v>
      </c>
      <c r="AL97" s="27">
        <v>3228231.71</v>
      </c>
      <c r="AM97" s="27">
        <v>3287716.16</v>
      </c>
      <c r="AN97" s="27">
        <v>3116519.27</v>
      </c>
      <c r="AO97" s="27">
        <v>3566500.45</v>
      </c>
      <c r="AP97" s="27">
        <v>3038814.87</v>
      </c>
      <c r="AQ97" s="27">
        <v>3554029.55</v>
      </c>
      <c r="AR97" s="27">
        <v>3242396.1</v>
      </c>
      <c r="AS97" s="27">
        <v>3469838.4</v>
      </c>
      <c r="AT97" s="27">
        <v>3444066.82</v>
      </c>
      <c r="AU97" s="27">
        <v>3464357.51</v>
      </c>
      <c r="AV97" s="27">
        <v>3868071.16</v>
      </c>
      <c r="AW97" s="27">
        <v>3519852.46</v>
      </c>
      <c r="AX97" s="27">
        <v>3168260.5</v>
      </c>
      <c r="AY97" s="27">
        <v>3616774.09</v>
      </c>
    </row>
    <row r="98" spans="1:51">
      <c r="A98" s="15" t="s">
        <v>189</v>
      </c>
      <c r="B98" s="15" t="s">
        <v>190</v>
      </c>
      <c r="C98" s="52">
        <v>242144.0734682304</v>
      </c>
      <c r="D98" s="52">
        <v>241711.57560632785</v>
      </c>
      <c r="E98" s="52">
        <v>234289.13785507283</v>
      </c>
      <c r="F98" s="52">
        <v>247175.04348608217</v>
      </c>
      <c r="G98" s="52">
        <v>272495.75810609537</v>
      </c>
      <c r="H98" s="52">
        <v>300655.6832231381</v>
      </c>
      <c r="I98" s="52">
        <v>381198.9200511619</v>
      </c>
      <c r="J98" s="52">
        <v>388219.80709101359</v>
      </c>
      <c r="K98" s="52">
        <v>445321.72078352695</v>
      </c>
      <c r="L98" s="52">
        <v>512861.81868628587</v>
      </c>
      <c r="M98" s="52">
        <v>539922.58638904686</v>
      </c>
      <c r="N98" s="52">
        <v>685101.91979047412</v>
      </c>
      <c r="O98" s="52">
        <v>805734.36978338519</v>
      </c>
      <c r="P98" s="52">
        <v>846279.40550981241</v>
      </c>
      <c r="Q98" s="52">
        <v>1039577.7467120559</v>
      </c>
      <c r="R98" s="52">
        <v>1354632.8494093362</v>
      </c>
      <c r="S98" s="52">
        <v>1694007.0766833802</v>
      </c>
      <c r="T98" s="52">
        <v>1782718.6843040017</v>
      </c>
      <c r="U98" s="52">
        <v>1687320.0529912785</v>
      </c>
      <c r="V98" s="52">
        <v>1528539.2182719295</v>
      </c>
      <c r="W98" s="52">
        <v>1457571.4259146543</v>
      </c>
      <c r="X98" s="52">
        <v>1270630.6537620677</v>
      </c>
      <c r="Y98" s="52">
        <v>1159962.0074173578</v>
      </c>
      <c r="Z98" s="52">
        <v>1189059.0083266923</v>
      </c>
      <c r="AA98" s="52">
        <v>1238962.4134182662</v>
      </c>
      <c r="AB98" s="52">
        <v>1261526.5830269766</v>
      </c>
      <c r="AC98" s="27">
        <v>1291485.73</v>
      </c>
      <c r="AD98" s="27">
        <v>1494381.97</v>
      </c>
      <c r="AE98" s="27">
        <v>1248604.6200000001</v>
      </c>
      <c r="AF98" s="27">
        <v>1428206.03</v>
      </c>
      <c r="AG98" s="27">
        <v>1437560.17</v>
      </c>
      <c r="AH98" s="27">
        <v>1576659.28</v>
      </c>
      <c r="AI98" s="27">
        <v>1847933.58</v>
      </c>
      <c r="AJ98" s="27">
        <v>1558033.11</v>
      </c>
      <c r="AK98" s="27">
        <v>1466314.64</v>
      </c>
      <c r="AL98" s="27">
        <v>1657108.58</v>
      </c>
      <c r="AM98" s="27">
        <v>1819948.87</v>
      </c>
      <c r="AN98" s="27">
        <v>2924140.2</v>
      </c>
      <c r="AO98" s="27">
        <v>3823669.25</v>
      </c>
      <c r="AP98" s="27">
        <v>3210204.75</v>
      </c>
      <c r="AQ98" s="27">
        <v>3241340.81</v>
      </c>
      <c r="AR98" s="27">
        <v>2722127.97</v>
      </c>
      <c r="AS98" s="27">
        <v>3000279.93</v>
      </c>
      <c r="AT98" s="27">
        <v>2962322.43</v>
      </c>
      <c r="AU98" s="27">
        <v>3205129.33</v>
      </c>
      <c r="AV98" s="27">
        <v>3158949.28</v>
      </c>
      <c r="AW98" s="27">
        <v>3113159.85</v>
      </c>
      <c r="AX98" s="27">
        <v>3122806.59</v>
      </c>
      <c r="AY98" s="27">
        <v>3275771.38</v>
      </c>
    </row>
    <row r="99" spans="1:51">
      <c r="A99" s="15" t="s">
        <v>191</v>
      </c>
      <c r="B99" s="15" t="s">
        <v>192</v>
      </c>
      <c r="C99" s="52">
        <v>672738.6093905546</v>
      </c>
      <c r="D99" s="52">
        <v>701061.80740505853</v>
      </c>
      <c r="E99" s="52">
        <v>756333.4181966196</v>
      </c>
      <c r="F99" s="52">
        <v>756447.29761249595</v>
      </c>
      <c r="G99" s="52">
        <v>978994.20236387453</v>
      </c>
      <c r="H99" s="52">
        <v>1096629.1997798637</v>
      </c>
      <c r="I99" s="52">
        <v>1308793.2593142539</v>
      </c>
      <c r="J99" s="52">
        <v>1529369.6080688217</v>
      </c>
      <c r="K99" s="52">
        <v>1937888.6116010654</v>
      </c>
      <c r="L99" s="52">
        <v>2685926.6689737285</v>
      </c>
      <c r="M99" s="52">
        <v>3206663.5465434473</v>
      </c>
      <c r="N99" s="52">
        <v>3378742.9663834674</v>
      </c>
      <c r="O99" s="52">
        <v>3863518.3403790188</v>
      </c>
      <c r="P99" s="52">
        <v>4242974.1583670881</v>
      </c>
      <c r="Q99" s="52">
        <v>4952355.2610918097</v>
      </c>
      <c r="R99" s="52">
        <v>6269993.9172842121</v>
      </c>
      <c r="S99" s="52">
        <v>7235510.5593811795</v>
      </c>
      <c r="T99" s="52">
        <v>8046033.5052450085</v>
      </c>
      <c r="U99" s="52">
        <v>7830973.9815262286</v>
      </c>
      <c r="V99" s="52">
        <v>7496617.9185525877</v>
      </c>
      <c r="W99" s="52">
        <v>7607445.7904789457</v>
      </c>
      <c r="X99" s="52">
        <v>6789969.2040113173</v>
      </c>
      <c r="Y99" s="52">
        <v>6760361.6962074134</v>
      </c>
      <c r="Z99" s="52">
        <v>6954438.4508416671</v>
      </c>
      <c r="AA99" s="52">
        <v>7644235.9219158711</v>
      </c>
      <c r="AB99" s="52">
        <v>7693676.0447732201</v>
      </c>
      <c r="AC99" s="27">
        <v>7944357.54</v>
      </c>
      <c r="AD99" s="27">
        <v>10286563.619999999</v>
      </c>
      <c r="AE99" s="27">
        <v>9831045.8599999994</v>
      </c>
      <c r="AF99" s="27">
        <v>10146849.810000001</v>
      </c>
      <c r="AG99" s="27">
        <v>10316352.689999999</v>
      </c>
      <c r="AH99" s="27">
        <v>10409675.83</v>
      </c>
      <c r="AI99" s="27">
        <v>11430880.810000001</v>
      </c>
      <c r="AJ99" s="27">
        <v>9184911.6699999999</v>
      </c>
      <c r="AK99" s="27">
        <v>8947748.6400000006</v>
      </c>
      <c r="AL99" s="27">
        <v>10267950.92</v>
      </c>
      <c r="AM99" s="27">
        <v>11181927.470000001</v>
      </c>
      <c r="AN99" s="27">
        <v>10026832.380000001</v>
      </c>
      <c r="AO99" s="27">
        <v>11176643.210000001</v>
      </c>
      <c r="AP99" s="27">
        <v>9654271.8599999994</v>
      </c>
      <c r="AQ99" s="27">
        <v>10543257.9</v>
      </c>
      <c r="AR99" s="27">
        <v>9925773.7899999991</v>
      </c>
      <c r="AS99" s="27">
        <v>10172717.460000001</v>
      </c>
      <c r="AT99" s="27">
        <v>11147211.35</v>
      </c>
      <c r="AU99" s="27">
        <v>11251947.75</v>
      </c>
      <c r="AV99" s="27">
        <v>11850195.09</v>
      </c>
      <c r="AW99" s="27">
        <v>11516318.75</v>
      </c>
      <c r="AX99" s="27">
        <v>10321089.720000001</v>
      </c>
      <c r="AY99" s="27">
        <v>11093850.17</v>
      </c>
    </row>
    <row r="100" spans="1:51">
      <c r="A100" s="15" t="s">
        <v>193</v>
      </c>
      <c r="B100" s="15" t="s">
        <v>194</v>
      </c>
      <c r="C100" s="52">
        <v>1907893.9625615703</v>
      </c>
      <c r="D100" s="52">
        <v>1890854.2785578934</v>
      </c>
      <c r="E100" s="52">
        <v>1980255.5655324969</v>
      </c>
      <c r="F100" s="52">
        <v>1723136.1202030012</v>
      </c>
      <c r="G100" s="52">
        <v>1881933.5718652289</v>
      </c>
      <c r="H100" s="52">
        <v>1886514.6648332132</v>
      </c>
      <c r="I100" s="52">
        <v>2200291.3300719406</v>
      </c>
      <c r="J100" s="52">
        <v>2118475.6012970363</v>
      </c>
      <c r="K100" s="52">
        <v>1939506.5530210061</v>
      </c>
      <c r="L100" s="52">
        <v>1878869.8039658088</v>
      </c>
      <c r="M100" s="52">
        <v>1890350.2821069064</v>
      </c>
      <c r="N100" s="52">
        <v>1720144.9180357859</v>
      </c>
      <c r="O100" s="52">
        <v>1830763.4494334233</v>
      </c>
      <c r="P100" s="52">
        <v>2133842.6146835843</v>
      </c>
      <c r="Q100" s="52">
        <v>3076929.280425394</v>
      </c>
      <c r="R100" s="52">
        <v>5760175.2858800199</v>
      </c>
      <c r="S100" s="52">
        <v>7536874.6731874198</v>
      </c>
      <c r="T100" s="52">
        <v>8499345.8412670344</v>
      </c>
      <c r="U100" s="52">
        <v>8808488.666177813</v>
      </c>
      <c r="V100" s="52">
        <v>8688054.0950092766</v>
      </c>
      <c r="W100" s="52">
        <v>8697294.5159638636</v>
      </c>
      <c r="X100" s="52">
        <v>7495017.4975882759</v>
      </c>
      <c r="Y100" s="52">
        <v>7177098.5114383912</v>
      </c>
      <c r="Z100" s="52">
        <v>6944280.4328901712</v>
      </c>
      <c r="AA100" s="52">
        <v>6974248.3555796621</v>
      </c>
      <c r="AB100" s="52">
        <v>6588371.1380997533</v>
      </c>
      <c r="AC100" s="27">
        <v>8628832.0399999991</v>
      </c>
      <c r="AD100" s="27">
        <v>10053011.609999999</v>
      </c>
      <c r="AE100" s="27">
        <v>9993003.4100000001</v>
      </c>
      <c r="AF100" s="27">
        <v>10249797.1</v>
      </c>
      <c r="AG100" s="27">
        <v>11440157.65</v>
      </c>
      <c r="AH100" s="27">
        <v>14087396.470000001</v>
      </c>
      <c r="AI100" s="27">
        <v>17230860.899999999</v>
      </c>
      <c r="AJ100" s="27">
        <v>16219873.470000001</v>
      </c>
      <c r="AK100" s="27">
        <v>18061210.390000001</v>
      </c>
      <c r="AL100" s="27">
        <v>19938857.829999998</v>
      </c>
      <c r="AM100" s="27">
        <v>21754122.850000001</v>
      </c>
      <c r="AN100" s="27">
        <v>22131484.469999999</v>
      </c>
      <c r="AO100" s="27">
        <v>24595143.32</v>
      </c>
      <c r="AP100" s="27">
        <v>22743213.789999999</v>
      </c>
      <c r="AQ100" s="27">
        <v>26991798.16</v>
      </c>
      <c r="AR100" s="27">
        <v>26948245.109999999</v>
      </c>
      <c r="AS100" s="27">
        <v>29127037.579999998</v>
      </c>
      <c r="AT100" s="27">
        <v>31964354.890000001</v>
      </c>
      <c r="AU100" s="27">
        <v>33283314.309999999</v>
      </c>
      <c r="AV100" s="27">
        <v>34600606.810000002</v>
      </c>
      <c r="AW100" s="27">
        <v>33975146.25</v>
      </c>
      <c r="AX100" s="27">
        <v>33195311.949999999</v>
      </c>
      <c r="AY100" s="27">
        <v>33657820.850000001</v>
      </c>
    </row>
    <row r="101" spans="1:51">
      <c r="A101" s="15" t="s">
        <v>195</v>
      </c>
      <c r="B101" s="15" t="s">
        <v>196</v>
      </c>
      <c r="C101" s="52">
        <v>1393763.6156028521</v>
      </c>
      <c r="D101" s="52">
        <v>1382142.4270188443</v>
      </c>
      <c r="E101" s="52">
        <v>1424850.8667488876</v>
      </c>
      <c r="F101" s="52">
        <v>1276941.4763467729</v>
      </c>
      <c r="G101" s="52">
        <v>1336305.4285570548</v>
      </c>
      <c r="H101" s="52">
        <v>1413572.6884536638</v>
      </c>
      <c r="I101" s="52">
        <v>1714298.1933266968</v>
      </c>
      <c r="J101" s="52">
        <v>2790946.8151113563</v>
      </c>
      <c r="K101" s="52">
        <v>3533678.4270920199</v>
      </c>
      <c r="L101" s="52">
        <v>3902707.0371990846</v>
      </c>
      <c r="M101" s="52">
        <v>4099520.3953917711</v>
      </c>
      <c r="N101" s="52">
        <v>4258930.3872052589</v>
      </c>
      <c r="O101" s="52">
        <v>4833125.1896084649</v>
      </c>
      <c r="P101" s="52">
        <v>5222734.7219406152</v>
      </c>
      <c r="Q101" s="52">
        <v>6351955.0824215617</v>
      </c>
      <c r="R101" s="52">
        <v>8493105.3407464214</v>
      </c>
      <c r="S101" s="52">
        <v>10265303.670819886</v>
      </c>
      <c r="T101" s="52">
        <v>11189567.456403393</v>
      </c>
      <c r="U101" s="52">
        <v>11400389.202341007</v>
      </c>
      <c r="V101" s="52">
        <v>11066677.236465195</v>
      </c>
      <c r="W101" s="52">
        <v>10529393.553077856</v>
      </c>
      <c r="X101" s="52">
        <v>9535978.3312229458</v>
      </c>
      <c r="Y101" s="52">
        <v>9425973.3760920204</v>
      </c>
      <c r="Z101" s="52">
        <v>10086846.344379127</v>
      </c>
      <c r="AA101" s="52">
        <v>11045266.913233483</v>
      </c>
      <c r="AB101" s="52">
        <v>11236015.206197606</v>
      </c>
      <c r="AC101" s="27">
        <v>10827403.91</v>
      </c>
      <c r="AD101" s="27">
        <v>12990208.52</v>
      </c>
      <c r="AE101" s="27">
        <v>12642391.029999999</v>
      </c>
      <c r="AF101" s="27">
        <v>13312339.630000001</v>
      </c>
      <c r="AG101" s="27">
        <v>13229143.109999999</v>
      </c>
      <c r="AH101" s="27">
        <v>16584385.85</v>
      </c>
      <c r="AI101" s="27">
        <v>18734885.379999999</v>
      </c>
      <c r="AJ101" s="27">
        <v>18147858.260000002</v>
      </c>
      <c r="AK101" s="27">
        <v>23017396.399999999</v>
      </c>
      <c r="AL101" s="27">
        <v>25514488.289999999</v>
      </c>
      <c r="AM101" s="27">
        <v>25645189.960000001</v>
      </c>
      <c r="AN101" s="27">
        <v>26129356.539999999</v>
      </c>
      <c r="AO101" s="27">
        <v>28968668.09</v>
      </c>
      <c r="AP101" s="27">
        <v>26139642.629999999</v>
      </c>
      <c r="AQ101" s="27">
        <v>26582015.27</v>
      </c>
      <c r="AR101" s="27">
        <v>25151846.75</v>
      </c>
      <c r="AS101" s="27">
        <v>26266296.280000001</v>
      </c>
      <c r="AT101" s="27">
        <v>27411370.170000002</v>
      </c>
      <c r="AU101" s="27">
        <v>28534392.93</v>
      </c>
      <c r="AV101" s="27">
        <v>30251541.920000002</v>
      </c>
      <c r="AW101" s="27">
        <v>28990339.010000002</v>
      </c>
      <c r="AX101" s="27">
        <v>27455076.469999999</v>
      </c>
      <c r="AY101" s="27">
        <v>32523166.449999999</v>
      </c>
    </row>
    <row r="102" spans="1:51">
      <c r="A102" s="15" t="s">
        <v>197</v>
      </c>
      <c r="B102" s="15" t="s">
        <v>198</v>
      </c>
      <c r="C102" s="52">
        <v>1484177.3165009292</v>
      </c>
      <c r="D102" s="52">
        <v>1512156.8944305801</v>
      </c>
      <c r="E102" s="52">
        <v>1509457.937029409</v>
      </c>
      <c r="F102" s="52">
        <v>1435969.7358210981</v>
      </c>
      <c r="G102" s="52">
        <v>1658618.7814140257</v>
      </c>
      <c r="H102" s="52">
        <v>2123478.0633486644</v>
      </c>
      <c r="I102" s="52">
        <v>3091583.2897583228</v>
      </c>
      <c r="J102" s="52">
        <v>3309451.2292726506</v>
      </c>
      <c r="K102" s="52">
        <v>3480536.2241732311</v>
      </c>
      <c r="L102" s="52">
        <v>3829577.5485283337</v>
      </c>
      <c r="M102" s="52">
        <v>4305278.3947728286</v>
      </c>
      <c r="N102" s="52">
        <v>4807823.0737685552</v>
      </c>
      <c r="O102" s="52">
        <v>5497753.6637310069</v>
      </c>
      <c r="P102" s="52">
        <v>6069344.0271237297</v>
      </c>
      <c r="Q102" s="52">
        <v>7518808.2450526487</v>
      </c>
      <c r="R102" s="52">
        <v>9328954.9467419367</v>
      </c>
      <c r="S102" s="52">
        <v>10644505.508745238</v>
      </c>
      <c r="T102" s="52">
        <v>11910126.121071961</v>
      </c>
      <c r="U102" s="52">
        <v>12133156.746555034</v>
      </c>
      <c r="V102" s="52">
        <v>12334862.041261852</v>
      </c>
      <c r="W102" s="52">
        <v>12332780.112612864</v>
      </c>
      <c r="X102" s="52">
        <v>10510056.328430222</v>
      </c>
      <c r="Y102" s="52">
        <v>10053295.507778594</v>
      </c>
      <c r="Z102" s="52">
        <v>10711978.983423201</v>
      </c>
      <c r="AA102" s="52">
        <v>11023685.809164373</v>
      </c>
      <c r="AB102" s="52">
        <v>10553301.315911904</v>
      </c>
      <c r="AC102" s="27">
        <v>10082699.539999999</v>
      </c>
      <c r="AD102" s="27">
        <v>12761147.970000001</v>
      </c>
      <c r="AE102" s="27">
        <v>14371355.640000001</v>
      </c>
      <c r="AF102" s="27">
        <v>16227927.689999999</v>
      </c>
      <c r="AG102" s="27">
        <v>16144099.220000001</v>
      </c>
      <c r="AH102" s="27">
        <v>17400129.289999999</v>
      </c>
      <c r="AI102" s="27">
        <v>19767152.800000001</v>
      </c>
      <c r="AJ102" s="27">
        <v>17027460.899999999</v>
      </c>
      <c r="AK102" s="27">
        <v>19633779.530000001</v>
      </c>
      <c r="AL102" s="27">
        <v>21937724.850000001</v>
      </c>
      <c r="AM102" s="27">
        <v>24025877.68</v>
      </c>
      <c r="AN102" s="27">
        <v>23146866.609999999</v>
      </c>
      <c r="AO102" s="27">
        <v>28519758.620000001</v>
      </c>
      <c r="AP102" s="27">
        <v>28369865.48</v>
      </c>
      <c r="AQ102" s="27">
        <v>29735902.649999999</v>
      </c>
      <c r="AR102" s="27">
        <v>28447886.52</v>
      </c>
      <c r="AS102" s="27">
        <v>29980027.969999999</v>
      </c>
      <c r="AT102" s="27">
        <v>32069234.550000001</v>
      </c>
      <c r="AU102" s="27">
        <v>33471611.309999999</v>
      </c>
      <c r="AV102" s="27">
        <v>35329080.149999999</v>
      </c>
      <c r="AW102" s="27">
        <v>34942611.619999997</v>
      </c>
      <c r="AX102" s="27">
        <v>33777252.890000001</v>
      </c>
      <c r="AY102" s="27">
        <v>34710232.5</v>
      </c>
    </row>
    <row r="103" spans="1:51">
      <c r="A103" s="15" t="s">
        <v>199</v>
      </c>
      <c r="B103" s="15" t="s">
        <v>200</v>
      </c>
      <c r="C103" s="52">
        <v>781073.91185702721</v>
      </c>
      <c r="D103" s="52">
        <v>805100.94411676377</v>
      </c>
      <c r="E103" s="52">
        <v>875511.96191213757</v>
      </c>
      <c r="F103" s="52">
        <v>862257.73945548257</v>
      </c>
      <c r="G103" s="52">
        <v>1055849.2401178735</v>
      </c>
      <c r="H103" s="52">
        <v>1280829.688531413</v>
      </c>
      <c r="I103" s="52">
        <v>1881045.0989927694</v>
      </c>
      <c r="J103" s="52">
        <v>2131359.9824378733</v>
      </c>
      <c r="K103" s="52">
        <v>2797502.7326486339</v>
      </c>
      <c r="L103" s="52">
        <v>3040603.5761490464</v>
      </c>
      <c r="M103" s="52">
        <v>3730258.9956353847</v>
      </c>
      <c r="N103" s="52">
        <v>3862265.3619063445</v>
      </c>
      <c r="O103" s="52">
        <v>4436067.3031921303</v>
      </c>
      <c r="P103" s="52">
        <v>5079716.2009095112</v>
      </c>
      <c r="Q103" s="52">
        <v>6012318.3379398342</v>
      </c>
      <c r="R103" s="52">
        <v>7705764.5546887983</v>
      </c>
      <c r="S103" s="52">
        <v>8866463.5029430278</v>
      </c>
      <c r="T103" s="52">
        <v>9825832.6384198964</v>
      </c>
      <c r="U103" s="52">
        <v>9681059.8865474407</v>
      </c>
      <c r="V103" s="52">
        <v>9268265.2978777569</v>
      </c>
      <c r="W103" s="52">
        <v>9045614.7758017741</v>
      </c>
      <c r="X103" s="52">
        <v>7564431.9511360265</v>
      </c>
      <c r="Y103" s="52">
        <v>7478916.3213397507</v>
      </c>
      <c r="Z103" s="52">
        <v>7368308.2092732582</v>
      </c>
      <c r="AA103" s="52">
        <v>7985862.1537789218</v>
      </c>
      <c r="AB103" s="52">
        <v>7766841.3095553163</v>
      </c>
      <c r="AC103" s="27">
        <v>8281994.6600000001</v>
      </c>
      <c r="AD103" s="27">
        <v>9773877.9600000009</v>
      </c>
      <c r="AE103" s="27">
        <v>9298909.0299999993</v>
      </c>
      <c r="AF103" s="27">
        <v>9576605.1799999997</v>
      </c>
      <c r="AG103" s="27">
        <v>9494666.9199999999</v>
      </c>
      <c r="AH103" s="27">
        <v>9257237.7200000007</v>
      </c>
      <c r="AI103" s="27">
        <v>10113829.82</v>
      </c>
      <c r="AJ103" s="27">
        <v>8287040.5499999998</v>
      </c>
      <c r="AK103" s="27">
        <v>9458612.0999999996</v>
      </c>
      <c r="AL103" s="27">
        <v>11748780.59</v>
      </c>
      <c r="AM103" s="27">
        <v>11595672.4</v>
      </c>
      <c r="AN103" s="27">
        <v>10962416.18</v>
      </c>
      <c r="AO103" s="27">
        <v>12316193.140000001</v>
      </c>
      <c r="AP103" s="27">
        <v>10590096.99</v>
      </c>
      <c r="AQ103" s="27">
        <v>10698611.390000001</v>
      </c>
      <c r="AR103" s="27">
        <v>10341134.810000001</v>
      </c>
      <c r="AS103" s="27">
        <v>10820210.98</v>
      </c>
      <c r="AT103" s="27">
        <v>11558498.300000001</v>
      </c>
      <c r="AU103" s="27">
        <v>11676525.859999999</v>
      </c>
      <c r="AV103" s="27">
        <v>12612615.970000001</v>
      </c>
      <c r="AW103" s="27">
        <v>11734839.84</v>
      </c>
      <c r="AX103" s="27">
        <v>11205267.939999999</v>
      </c>
      <c r="AY103" s="27">
        <v>11708128.470000001</v>
      </c>
    </row>
    <row r="104" spans="1:51" s="2" customFormat="1">
      <c r="A104" s="9"/>
      <c r="B104" s="9" t="s">
        <v>201</v>
      </c>
      <c r="C104" s="28">
        <f t="shared" ref="C104:AJ104" si="0">SUM(C8:C103)</f>
        <v>119695074.37225309</v>
      </c>
      <c r="D104" s="28">
        <f t="shared" si="0"/>
        <v>119630307.47442287</v>
      </c>
      <c r="E104" s="28">
        <f t="shared" si="0"/>
        <v>119494231.02428971</v>
      </c>
      <c r="F104" s="28">
        <f t="shared" si="0"/>
        <v>122936059.07094517</v>
      </c>
      <c r="G104" s="28">
        <f t="shared" si="0"/>
        <v>134471652.41014278</v>
      </c>
      <c r="H104" s="28">
        <f t="shared" si="0"/>
        <v>142214803.71426785</v>
      </c>
      <c r="I104" s="28">
        <f t="shared" si="0"/>
        <v>164372874.13656682</v>
      </c>
      <c r="J104" s="28">
        <f t="shared" si="0"/>
        <v>179094306.94390041</v>
      </c>
      <c r="K104" s="28">
        <f t="shared" si="0"/>
        <v>207205366.96765178</v>
      </c>
      <c r="L104" s="28">
        <f t="shared" si="0"/>
        <v>239762711.12283272</v>
      </c>
      <c r="M104" s="28">
        <f t="shared" si="0"/>
        <v>267783954.74093577</v>
      </c>
      <c r="N104" s="28">
        <f t="shared" si="0"/>
        <v>280295640.87280107</v>
      </c>
      <c r="O104" s="28">
        <f t="shared" si="0"/>
        <v>321795300.60659456</v>
      </c>
      <c r="P104" s="28">
        <f t="shared" si="0"/>
        <v>351990856.10794616</v>
      </c>
      <c r="Q104" s="28">
        <f t="shared" si="0"/>
        <v>430721872.01295209</v>
      </c>
      <c r="R104" s="28">
        <f t="shared" si="0"/>
        <v>529318180.91734672</v>
      </c>
      <c r="S104" s="28">
        <f t="shared" si="0"/>
        <v>630711848.94741571</v>
      </c>
      <c r="T104" s="28">
        <f t="shared" si="0"/>
        <v>671339616.7736603</v>
      </c>
      <c r="U104" s="28">
        <f t="shared" si="0"/>
        <v>682605169.54617453</v>
      </c>
      <c r="V104" s="28">
        <f t="shared" si="0"/>
        <v>665928313.28882885</v>
      </c>
      <c r="W104" s="28">
        <f t="shared" si="0"/>
        <v>675745513.64785182</v>
      </c>
      <c r="X104" s="28">
        <f t="shared" si="0"/>
        <v>577476877.03280926</v>
      </c>
      <c r="Y104" s="28">
        <f t="shared" si="0"/>
        <v>553725320.20207262</v>
      </c>
      <c r="Z104" s="28">
        <f t="shared" si="0"/>
        <v>560829444.51611269</v>
      </c>
      <c r="AA104" s="28">
        <f t="shared" si="0"/>
        <v>583287654.52613497</v>
      </c>
      <c r="AB104" s="28">
        <f t="shared" si="0"/>
        <v>591688327.13119924</v>
      </c>
      <c r="AC104" s="28">
        <f t="shared" si="0"/>
        <v>600823681.99986851</v>
      </c>
      <c r="AD104" s="28">
        <f t="shared" si="0"/>
        <v>688920310.3581202</v>
      </c>
      <c r="AE104" s="28">
        <f t="shared" si="0"/>
        <v>653519170.91748941</v>
      </c>
      <c r="AF104" s="28">
        <f t="shared" si="0"/>
        <v>690126525.09751153</v>
      </c>
      <c r="AG104" s="28">
        <f t="shared" si="0"/>
        <v>725978370.65668201</v>
      </c>
      <c r="AH104" s="28">
        <f t="shared" si="0"/>
        <v>790171071.21000004</v>
      </c>
      <c r="AI104" s="28">
        <f t="shared" si="0"/>
        <v>917026015.22999978</v>
      </c>
      <c r="AJ104" s="28">
        <f t="shared" si="0"/>
        <v>823965938.78000009</v>
      </c>
      <c r="AK104" s="28">
        <f t="shared" ref="AK104:AL104" si="1">SUM(AK8:AK103)</f>
        <v>893951145.4000001</v>
      </c>
      <c r="AL104" s="28">
        <f t="shared" si="1"/>
        <v>1021007439.5</v>
      </c>
      <c r="AM104" s="28">
        <f t="shared" ref="AM104:AV104" si="2">SUM(AM8:AM103)</f>
        <v>1030008866.4399999</v>
      </c>
      <c r="AN104" s="28">
        <f t="shared" si="2"/>
        <v>996106316.67999971</v>
      </c>
      <c r="AO104" s="28">
        <f t="shared" si="2"/>
        <v>1139839552.3800001</v>
      </c>
      <c r="AP104" s="28">
        <f t="shared" si="2"/>
        <v>1031801871.1400001</v>
      </c>
      <c r="AQ104" s="28">
        <f t="shared" si="2"/>
        <v>1120649313.2400002</v>
      </c>
      <c r="AR104" s="28">
        <f t="shared" si="2"/>
        <v>1061869248.5299995</v>
      </c>
      <c r="AS104" s="28">
        <f t="shared" si="2"/>
        <v>1142893230.5</v>
      </c>
      <c r="AT104" s="28">
        <f t="shared" si="2"/>
        <v>1237235680.1900001</v>
      </c>
      <c r="AU104" s="28">
        <f t="shared" si="2"/>
        <v>1309943916.4499998</v>
      </c>
      <c r="AV104" s="28">
        <f t="shared" si="2"/>
        <v>1374735611.3900006</v>
      </c>
      <c r="AW104" s="28">
        <f t="shared" ref="AW104:AX104" si="3">SUM(AW8:AW103)</f>
        <v>1306478863.52</v>
      </c>
      <c r="AX104" s="28">
        <f t="shared" si="3"/>
        <v>1250873538.9700005</v>
      </c>
      <c r="AY104" s="28">
        <f t="shared" ref="AY104" si="4">SUM(AY8:AY103)</f>
        <v>1332731586.28</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sheetPr codeName="Feuil11"/>
  <dimension ref="A1:AY104"/>
  <sheetViews>
    <sheetView workbookViewId="0"/>
  </sheetViews>
  <sheetFormatPr baseColWidth="10" defaultColWidth="4.7109375" defaultRowHeight="12"/>
  <cols>
    <col min="1" max="1" width="4.28515625" style="1" bestFit="1" customWidth="1"/>
    <col min="2" max="2" width="26.140625" style="1" bestFit="1" customWidth="1"/>
    <col min="3" max="13" width="5" style="4" bestFit="1" customWidth="1"/>
    <col min="14" max="51" width="5" style="1" bestFit="1" customWidth="1"/>
    <col min="52"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209</v>
      </c>
    </row>
    <row r="6" spans="1:51" ht="3" customHeight="1"/>
    <row r="7" spans="1:51" s="2" customFormat="1">
      <c r="A7" s="5"/>
      <c r="B7" s="5"/>
      <c r="C7" s="6" t="s">
        <v>272</v>
      </c>
      <c r="D7" s="6" t="s">
        <v>273</v>
      </c>
      <c r="E7" s="6" t="s">
        <v>274</v>
      </c>
      <c r="F7" s="6" t="s">
        <v>275</v>
      </c>
      <c r="G7" s="6" t="s">
        <v>276</v>
      </c>
      <c r="H7" s="6" t="s">
        <v>277</v>
      </c>
      <c r="I7" s="6" t="s">
        <v>278</v>
      </c>
      <c r="J7" s="6" t="s">
        <v>279</v>
      </c>
      <c r="K7" s="6" t="s">
        <v>280</v>
      </c>
      <c r="L7" s="6" t="s">
        <v>281</v>
      </c>
      <c r="M7" s="6" t="s">
        <v>282</v>
      </c>
      <c r="N7" s="6" t="s">
        <v>283</v>
      </c>
      <c r="O7" s="6" t="s">
        <v>284</v>
      </c>
      <c r="P7" s="6" t="s">
        <v>285</v>
      </c>
      <c r="Q7" s="6" t="s">
        <v>286</v>
      </c>
      <c r="R7" s="6" t="s">
        <v>287</v>
      </c>
      <c r="S7" s="6" t="s">
        <v>288</v>
      </c>
      <c r="T7" s="6" t="s">
        <v>289</v>
      </c>
      <c r="U7" s="6" t="s">
        <v>290</v>
      </c>
      <c r="V7" s="6" t="s">
        <v>291</v>
      </c>
      <c r="W7" s="6" t="s">
        <v>292</v>
      </c>
      <c r="X7" s="6" t="s">
        <v>293</v>
      </c>
      <c r="Y7" s="6" t="s">
        <v>294</v>
      </c>
      <c r="Z7" s="6" t="s">
        <v>295</v>
      </c>
      <c r="AA7" s="6" t="s">
        <v>296</v>
      </c>
      <c r="AB7" s="6" t="s">
        <v>297</v>
      </c>
      <c r="AC7" s="6" t="s">
        <v>298</v>
      </c>
      <c r="AD7" s="6" t="s">
        <v>299</v>
      </c>
      <c r="AE7" s="6" t="s">
        <v>300</v>
      </c>
      <c r="AF7" s="6" t="s">
        <v>301</v>
      </c>
      <c r="AG7" s="6" t="s">
        <v>302</v>
      </c>
      <c r="AH7" s="6" t="s">
        <v>303</v>
      </c>
      <c r="AI7" s="6" t="s">
        <v>304</v>
      </c>
      <c r="AJ7" s="6" t="s">
        <v>305</v>
      </c>
      <c r="AK7" s="6" t="s">
        <v>306</v>
      </c>
      <c r="AL7" s="6" t="s">
        <v>307</v>
      </c>
      <c r="AM7" s="6" t="s">
        <v>308</v>
      </c>
      <c r="AN7" s="6" t="s">
        <v>0</v>
      </c>
      <c r="AO7" s="6" t="s">
        <v>1</v>
      </c>
      <c r="AP7" s="6" t="s">
        <v>2</v>
      </c>
      <c r="AQ7" s="6" t="s">
        <v>3</v>
      </c>
      <c r="AR7" s="6" t="s">
        <v>4</v>
      </c>
      <c r="AS7" s="6" t="s">
        <v>5</v>
      </c>
      <c r="AT7" s="6" t="s">
        <v>6</v>
      </c>
      <c r="AU7" s="6" t="s">
        <v>7</v>
      </c>
      <c r="AV7" s="6" t="s">
        <v>8</v>
      </c>
      <c r="AW7" s="6" t="s">
        <v>229</v>
      </c>
      <c r="AX7" s="6" t="s">
        <v>270</v>
      </c>
      <c r="AY7" s="6" t="s">
        <v>309</v>
      </c>
    </row>
    <row r="8" spans="1:51">
      <c r="A8" s="7" t="s">
        <v>9</v>
      </c>
      <c r="B8" s="7" t="s">
        <v>10</v>
      </c>
      <c r="C8" s="33">
        <v>0.39098650250568723</v>
      </c>
      <c r="D8" s="33">
        <v>0.42999498150443866</v>
      </c>
      <c r="E8" s="33">
        <v>0.46575138198299049</v>
      </c>
      <c r="F8" s="33">
        <v>0.52787214313541186</v>
      </c>
      <c r="G8" s="33">
        <v>0.55949668723858437</v>
      </c>
      <c r="H8" s="33">
        <v>0.61202296481885876</v>
      </c>
      <c r="I8" s="33">
        <v>0.68485005942231525</v>
      </c>
      <c r="J8" s="33">
        <v>0.83502376403980882</v>
      </c>
      <c r="K8" s="33">
        <v>0.89014319198168157</v>
      </c>
      <c r="L8" s="33">
        <v>1.0013251634051596</v>
      </c>
      <c r="M8" s="33">
        <v>1.207610784962228</v>
      </c>
      <c r="N8" s="33">
        <v>1.3309156517424678</v>
      </c>
      <c r="O8" s="33">
        <v>1.4907171804359252</v>
      </c>
      <c r="P8" s="33">
        <v>1.6136593188365493</v>
      </c>
      <c r="Q8" s="33">
        <v>2.0465392516699827</v>
      </c>
      <c r="R8" s="33">
        <v>2.4594844647945822</v>
      </c>
      <c r="S8" s="33">
        <v>2.8786205946595573</v>
      </c>
      <c r="T8" s="33">
        <v>3.0835564357223428</v>
      </c>
      <c r="U8" s="33">
        <v>3.2055483038126695</v>
      </c>
      <c r="V8" s="33">
        <v>3.4428539123533684</v>
      </c>
      <c r="W8" s="33">
        <v>3.7035956110585282</v>
      </c>
      <c r="X8" s="33">
        <v>3.7789290224667651</v>
      </c>
      <c r="Y8" s="33">
        <v>4.0668779216266424</v>
      </c>
      <c r="Z8" s="33">
        <v>4.1873551943368756</v>
      </c>
      <c r="AA8" s="33">
        <v>4.2838785796491301</v>
      </c>
      <c r="AB8" s="33">
        <v>4.5248440548155084</v>
      </c>
      <c r="AC8" s="33">
        <v>4.6381842117095742</v>
      </c>
      <c r="AD8" s="33">
        <v>4.449474582596098</v>
      </c>
      <c r="AE8" s="33">
        <v>4.87434145688509</v>
      </c>
      <c r="AF8" s="33">
        <v>4.989888806704907</v>
      </c>
      <c r="AG8" s="33">
        <v>5.0203124624861788</v>
      </c>
      <c r="AH8" s="33">
        <v>5.03279511398026</v>
      </c>
      <c r="AI8" s="33">
        <v>5.2523044401509908</v>
      </c>
      <c r="AJ8" s="33">
        <v>5.1538070404768002</v>
      </c>
      <c r="AK8" s="33">
        <v>5.1335897573763631</v>
      </c>
      <c r="AL8" s="33">
        <v>5.234290775063025</v>
      </c>
      <c r="AM8" s="33">
        <v>5.3098531192446501</v>
      </c>
      <c r="AN8" s="33">
        <v>5.3526588974245426</v>
      </c>
      <c r="AO8" s="33">
        <v>5.3679502443493803</v>
      </c>
      <c r="AP8" s="33">
        <v>5.407497211834011</v>
      </c>
      <c r="AQ8" s="33">
        <v>5.5233779103539504</v>
      </c>
      <c r="AR8" s="33">
        <v>5.5593639059135107</v>
      </c>
      <c r="AS8" s="33">
        <v>5.685596443566312</v>
      </c>
      <c r="AT8" s="33">
        <v>6.1220722982866249</v>
      </c>
      <c r="AU8" s="33">
        <v>6.3308510713660437</v>
      </c>
      <c r="AV8" s="33">
        <v>6.3696942369243441</v>
      </c>
      <c r="AW8" s="33">
        <v>6.4280280277053627</v>
      </c>
      <c r="AX8" s="33">
        <v>6.4153051892218427</v>
      </c>
      <c r="AY8" s="33">
        <v>6.1338342438760165</v>
      </c>
    </row>
    <row r="9" spans="1:51">
      <c r="A9" s="7" t="s">
        <v>11</v>
      </c>
      <c r="B9" s="7" t="s">
        <v>12</v>
      </c>
      <c r="C9" s="33">
        <v>0.39175634520939667</v>
      </c>
      <c r="D9" s="33">
        <v>0.42047862654951224</v>
      </c>
      <c r="E9" s="33">
        <v>0.44048306317650315</v>
      </c>
      <c r="F9" s="33">
        <v>0.50555983890463041</v>
      </c>
      <c r="G9" s="33">
        <v>0.53959787785305691</v>
      </c>
      <c r="H9" s="33">
        <v>0.61318803892008888</v>
      </c>
      <c r="I9" s="33">
        <v>0.68918555553993366</v>
      </c>
      <c r="J9" s="33">
        <v>0.81728262167573063</v>
      </c>
      <c r="K9" s="33">
        <v>0.98651890599722414</v>
      </c>
      <c r="L9" s="33">
        <v>1.2000018703354904</v>
      </c>
      <c r="M9" s="33">
        <v>1.3801267960450532</v>
      </c>
      <c r="N9" s="33">
        <v>1.4684564853500985</v>
      </c>
      <c r="O9" s="33">
        <v>1.6824185111857486</v>
      </c>
      <c r="P9" s="33">
        <v>1.8886393361403129</v>
      </c>
      <c r="Q9" s="33">
        <v>2.3622192468905414</v>
      </c>
      <c r="R9" s="33">
        <v>2.6102533002938135</v>
      </c>
      <c r="S9" s="33">
        <v>2.9182225516301226</v>
      </c>
      <c r="T9" s="33">
        <v>3.1658264272817243</v>
      </c>
      <c r="U9" s="33">
        <v>3.370011590131937</v>
      </c>
      <c r="V9" s="33">
        <v>3.6103516562530289</v>
      </c>
      <c r="W9" s="33">
        <v>3.8529581808700768</v>
      </c>
      <c r="X9" s="33">
        <v>4.0497218429172808</v>
      </c>
      <c r="Y9" s="33">
        <v>4.1963963267739866</v>
      </c>
      <c r="Z9" s="33">
        <v>4.3061670186941949</v>
      </c>
      <c r="AA9" s="33">
        <v>4.4635152791511183</v>
      </c>
      <c r="AB9" s="33">
        <v>4.7211793669820752</v>
      </c>
      <c r="AC9" s="33">
        <v>4.916863176318393</v>
      </c>
      <c r="AD9" s="33">
        <v>4.9375461311055879</v>
      </c>
      <c r="AE9" s="33">
        <v>4.9072245114727782</v>
      </c>
      <c r="AF9" s="33">
        <v>5.140915691865632</v>
      </c>
      <c r="AG9" s="33">
        <v>5.1354843628172917</v>
      </c>
      <c r="AH9" s="33">
        <v>5.0848790887710029</v>
      </c>
      <c r="AI9" s="33">
        <v>5.2275673345940925</v>
      </c>
      <c r="AJ9" s="33">
        <v>5.0737018220067496</v>
      </c>
      <c r="AK9" s="33">
        <v>5.1376493334361877</v>
      </c>
      <c r="AL9" s="33">
        <v>5.3104441536349256</v>
      </c>
      <c r="AM9" s="33">
        <v>5.4092367954101039</v>
      </c>
      <c r="AN9" s="33">
        <v>5.4773842771630035</v>
      </c>
      <c r="AO9" s="33">
        <v>5.4739162504160266</v>
      </c>
      <c r="AP9" s="33">
        <v>5.5817674110622333</v>
      </c>
      <c r="AQ9" s="33">
        <v>5.7190525525811085</v>
      </c>
      <c r="AR9" s="33">
        <v>5.7959543310378505</v>
      </c>
      <c r="AS9" s="33">
        <v>5.836778112286213</v>
      </c>
      <c r="AT9" s="33">
        <v>5.9753451982226657</v>
      </c>
      <c r="AU9" s="33">
        <v>6.1333821816405525</v>
      </c>
      <c r="AV9" s="33">
        <v>6.2447652840860739</v>
      </c>
      <c r="AW9" s="33">
        <v>6.2857575213499155</v>
      </c>
      <c r="AX9" s="33">
        <v>6.2578932692237963</v>
      </c>
      <c r="AY9" s="33">
        <v>6.1425715250004922</v>
      </c>
    </row>
    <row r="10" spans="1:51">
      <c r="A10" s="7" t="s">
        <v>13</v>
      </c>
      <c r="B10" s="7" t="s">
        <v>14</v>
      </c>
      <c r="C10" s="33">
        <v>0.5333048999292016</v>
      </c>
      <c r="D10" s="33">
        <v>0.56739184179209523</v>
      </c>
      <c r="E10" s="33">
        <v>0.58576518365727803</v>
      </c>
      <c r="F10" s="33">
        <v>0.63945789606919146</v>
      </c>
      <c r="G10" s="33">
        <v>0.70334606881124861</v>
      </c>
      <c r="H10" s="33">
        <v>0.75803826844913891</v>
      </c>
      <c r="I10" s="33">
        <v>0.82595657275743273</v>
      </c>
      <c r="J10" s="33">
        <v>0.92857512578487478</v>
      </c>
      <c r="K10" s="33">
        <v>1.0454161515421054</v>
      </c>
      <c r="L10" s="33">
        <v>1.2145713523906012</v>
      </c>
      <c r="M10" s="33">
        <v>1.4282706000916996</v>
      </c>
      <c r="N10" s="33">
        <v>1.5884692466862214</v>
      </c>
      <c r="O10" s="33">
        <v>1.7521269491930074</v>
      </c>
      <c r="P10" s="33">
        <v>2.0026551058532522</v>
      </c>
      <c r="Q10" s="33">
        <v>2.514669944202323</v>
      </c>
      <c r="R10" s="33">
        <v>2.7442681278284091</v>
      </c>
      <c r="S10" s="33">
        <v>2.9913289390260065</v>
      </c>
      <c r="T10" s="33">
        <v>3.2100088137545302</v>
      </c>
      <c r="U10" s="33">
        <v>3.4979307779636146</v>
      </c>
      <c r="V10" s="33">
        <v>3.6575566844978096</v>
      </c>
      <c r="W10" s="33">
        <v>3.9078275508781428</v>
      </c>
      <c r="X10" s="33">
        <v>4.1577347095014767</v>
      </c>
      <c r="Y10" s="33">
        <v>4.3015347968347735</v>
      </c>
      <c r="Z10" s="33">
        <v>4.4188859289819113</v>
      </c>
      <c r="AA10" s="33">
        <v>4.6096603906103626</v>
      </c>
      <c r="AB10" s="33">
        <v>4.8703333250621021</v>
      </c>
      <c r="AC10" s="33">
        <v>5.0217121481112548</v>
      </c>
      <c r="AD10" s="33">
        <v>5.1570550820940522</v>
      </c>
      <c r="AE10" s="33">
        <v>5.4757678420159452</v>
      </c>
      <c r="AF10" s="33">
        <v>5.2551966106124333</v>
      </c>
      <c r="AG10" s="33">
        <v>5.2426939504135257</v>
      </c>
      <c r="AH10" s="33">
        <v>5.2496054857367431</v>
      </c>
      <c r="AI10" s="33">
        <v>5.4721827837596972</v>
      </c>
      <c r="AJ10" s="33">
        <v>5.3921299841167123</v>
      </c>
      <c r="AK10" s="33">
        <v>5.4747729070455886</v>
      </c>
      <c r="AL10" s="33">
        <v>5.4636981154658226</v>
      </c>
      <c r="AM10" s="33">
        <v>5.5987702195262861</v>
      </c>
      <c r="AN10" s="33">
        <v>5.6160194485289221</v>
      </c>
      <c r="AO10" s="33">
        <v>5.6489431134790644</v>
      </c>
      <c r="AP10" s="33">
        <v>5.7882215667735073</v>
      </c>
      <c r="AQ10" s="33">
        <v>5.8579268920205898</v>
      </c>
      <c r="AR10" s="33">
        <v>5.9872406799150371</v>
      </c>
      <c r="AS10" s="33">
        <v>6.0861593626347084</v>
      </c>
      <c r="AT10" s="33">
        <v>6.1416907792406183</v>
      </c>
      <c r="AU10" s="33">
        <v>6.25280660922005</v>
      </c>
      <c r="AV10" s="33">
        <v>6.2948708360942112</v>
      </c>
      <c r="AW10" s="33">
        <v>6.2788749608754939</v>
      </c>
      <c r="AX10" s="33">
        <v>6.3014167932532104</v>
      </c>
      <c r="AY10" s="33">
        <v>6.2109583142574554</v>
      </c>
    </row>
    <row r="11" spans="1:51">
      <c r="A11" s="7" t="s">
        <v>15</v>
      </c>
      <c r="B11" s="7" t="s">
        <v>16</v>
      </c>
      <c r="C11" s="33">
        <v>0.32521272898806275</v>
      </c>
      <c r="D11" s="33">
        <v>0.37579112131141729</v>
      </c>
      <c r="E11" s="33">
        <v>0.39272294234427857</v>
      </c>
      <c r="F11" s="33">
        <v>0.47414201018431412</v>
      </c>
      <c r="G11" s="33">
        <v>0.50580527690471744</v>
      </c>
      <c r="H11" s="33">
        <v>0.55329030639618582</v>
      </c>
      <c r="I11" s="33">
        <v>0.62704944617872249</v>
      </c>
      <c r="J11" s="33">
        <v>0.78511881929431748</v>
      </c>
      <c r="K11" s="33">
        <v>0.88077404365379552</v>
      </c>
      <c r="L11" s="33">
        <v>1.0702002387377423</v>
      </c>
      <c r="M11" s="33">
        <v>1.2624426354201617</v>
      </c>
      <c r="N11" s="33">
        <v>1.3592353075236556</v>
      </c>
      <c r="O11" s="33">
        <v>1.5161864807949439</v>
      </c>
      <c r="P11" s="33">
        <v>1.7330402679077159</v>
      </c>
      <c r="Q11" s="33">
        <v>2.282141556573392</v>
      </c>
      <c r="R11" s="33">
        <v>2.5493395420434659</v>
      </c>
      <c r="S11" s="33">
        <v>2.7948513854607464</v>
      </c>
      <c r="T11" s="33">
        <v>3.0454676681491497</v>
      </c>
      <c r="U11" s="33">
        <v>3.264933374923463</v>
      </c>
      <c r="V11" s="33">
        <v>3.4245839410598213</v>
      </c>
      <c r="W11" s="33">
        <v>3.7813228039428184</v>
      </c>
      <c r="X11" s="33">
        <v>4.08471192645864</v>
      </c>
      <c r="Y11" s="33">
        <v>4.2939160671202234</v>
      </c>
      <c r="Z11" s="33">
        <v>4.493524126334588</v>
      </c>
      <c r="AA11" s="33">
        <v>4.5837805271227898</v>
      </c>
      <c r="AB11" s="33">
        <v>4.7911904085298422</v>
      </c>
      <c r="AC11" s="33">
        <v>4.7778094655760528</v>
      </c>
      <c r="AD11" s="33">
        <v>4.7542484656410799</v>
      </c>
      <c r="AE11" s="33">
        <v>4.7179467130394173</v>
      </c>
      <c r="AF11" s="33">
        <v>4.9551421699332918</v>
      </c>
      <c r="AG11" s="33">
        <v>4.8334525278624048</v>
      </c>
      <c r="AH11" s="33">
        <v>4.791537747445699</v>
      </c>
      <c r="AI11" s="33">
        <v>4.918212715172749</v>
      </c>
      <c r="AJ11" s="33">
        <v>4.8117584317943365</v>
      </c>
      <c r="AK11" s="33">
        <v>4.8458520779427623</v>
      </c>
      <c r="AL11" s="33">
        <v>4.8895404453793043</v>
      </c>
      <c r="AM11" s="33">
        <v>5.0179399752201421</v>
      </c>
      <c r="AN11" s="33">
        <v>5.0369344154596707</v>
      </c>
      <c r="AO11" s="33">
        <v>5.1212253199984543</v>
      </c>
      <c r="AP11" s="33">
        <v>5.0783851408046043</v>
      </c>
      <c r="AQ11" s="33">
        <v>5.1354831472560019</v>
      </c>
      <c r="AR11" s="33">
        <v>5.3667607404179192</v>
      </c>
      <c r="AS11" s="33">
        <v>5.4365128396303293</v>
      </c>
      <c r="AT11" s="33">
        <v>5.4638334834206379</v>
      </c>
      <c r="AU11" s="33">
        <v>5.670821070798163</v>
      </c>
      <c r="AV11" s="33">
        <v>5.7612194115536424</v>
      </c>
      <c r="AW11" s="33">
        <v>5.8014860404899578</v>
      </c>
      <c r="AX11" s="33">
        <v>5.8876390728084615</v>
      </c>
      <c r="AY11" s="33">
        <v>5.7656827187094395</v>
      </c>
    </row>
    <row r="12" spans="1:51">
      <c r="A12" s="7" t="s">
        <v>17</v>
      </c>
      <c r="B12" s="7" t="s">
        <v>18</v>
      </c>
      <c r="C12" s="33">
        <v>0.347628858842077</v>
      </c>
      <c r="D12" s="33">
        <v>0.40645056029444565</v>
      </c>
      <c r="E12" s="33">
        <v>0.42352175742364118</v>
      </c>
      <c r="F12" s="33">
        <v>0.47011182589076728</v>
      </c>
      <c r="G12" s="33">
        <v>0.52782454893652175</v>
      </c>
      <c r="H12" s="33">
        <v>0.62694466109144287</v>
      </c>
      <c r="I12" s="33">
        <v>0.68196364735016568</v>
      </c>
      <c r="J12" s="33">
        <v>0.78964613125847261</v>
      </c>
      <c r="K12" s="33">
        <v>0.89817311285924117</v>
      </c>
      <c r="L12" s="33">
        <v>1.0278164240499035</v>
      </c>
      <c r="M12" s="33">
        <v>1.1648171004159091</v>
      </c>
      <c r="N12" s="33">
        <v>1.2513574815868744</v>
      </c>
      <c r="O12" s="33">
        <v>1.4049188075159089</v>
      </c>
      <c r="P12" s="33">
        <v>1.6002443185438067</v>
      </c>
      <c r="Q12" s="33">
        <v>2.143554234604951</v>
      </c>
      <c r="R12" s="33">
        <v>2.4077085724225125</v>
      </c>
      <c r="S12" s="33">
        <v>2.6973768287162851</v>
      </c>
      <c r="T12" s="33">
        <v>2.9814831084781472</v>
      </c>
      <c r="U12" s="33">
        <v>3.2055476233768685</v>
      </c>
      <c r="V12" s="33">
        <v>3.3895567419664978</v>
      </c>
      <c r="W12" s="33">
        <v>3.7904688150522623</v>
      </c>
      <c r="X12" s="33">
        <v>4.1349150898005895</v>
      </c>
      <c r="Y12" s="33">
        <v>4.2741073698623939</v>
      </c>
      <c r="Z12" s="33">
        <v>4.4508737278473429</v>
      </c>
      <c r="AA12" s="33">
        <v>4.5487665941690114</v>
      </c>
      <c r="AB12" s="33">
        <v>4.7668387419045333</v>
      </c>
      <c r="AC12" s="33">
        <v>4.8615481748129818</v>
      </c>
      <c r="AD12" s="33">
        <v>5.0079800245344854</v>
      </c>
      <c r="AE12" s="33">
        <v>5.1346489194739213</v>
      </c>
      <c r="AF12" s="33">
        <v>5.2680012297759511</v>
      </c>
      <c r="AG12" s="33">
        <v>5.2921388941450758</v>
      </c>
      <c r="AH12" s="33">
        <v>5.2568053629326439</v>
      </c>
      <c r="AI12" s="33">
        <v>5.3511588340362941</v>
      </c>
      <c r="AJ12" s="33">
        <v>5.2517122036175659</v>
      </c>
      <c r="AK12" s="33">
        <v>5.2581903338503624</v>
      </c>
      <c r="AL12" s="33">
        <v>5.4502025378864278</v>
      </c>
      <c r="AM12" s="33">
        <v>5.5897481281182451</v>
      </c>
      <c r="AN12" s="33">
        <v>5.634020533854474</v>
      </c>
      <c r="AO12" s="33">
        <v>5.8845166609518449</v>
      </c>
      <c r="AP12" s="33">
        <v>6.000816128169653</v>
      </c>
      <c r="AQ12" s="33">
        <v>6.0646382220678294</v>
      </c>
      <c r="AR12" s="33">
        <v>6.0941944204881198</v>
      </c>
      <c r="AS12" s="33">
        <v>6.0396887660837617</v>
      </c>
      <c r="AT12" s="33">
        <v>6.0471385050465196</v>
      </c>
      <c r="AU12" s="33">
        <v>6.2832966290870207</v>
      </c>
      <c r="AV12" s="33">
        <v>6.3524229893778452</v>
      </c>
      <c r="AW12" s="33">
        <v>6.5162985084192604</v>
      </c>
      <c r="AX12" s="33">
        <v>6.5387816672849866</v>
      </c>
      <c r="AY12" s="33">
        <v>6.272942007616189</v>
      </c>
    </row>
    <row r="13" spans="1:51">
      <c r="A13" s="7" t="s">
        <v>19</v>
      </c>
      <c r="B13" s="7" t="s">
        <v>20</v>
      </c>
      <c r="C13" s="33">
        <v>0.60398467640279496</v>
      </c>
      <c r="D13" s="33">
        <v>0.67752842416856374</v>
      </c>
      <c r="E13" s="33">
        <v>0.69641841400467708</v>
      </c>
      <c r="F13" s="33">
        <v>0.7808893099001244</v>
      </c>
      <c r="G13" s="33">
        <v>0.85273657372714784</v>
      </c>
      <c r="H13" s="33">
        <v>0.91209051011545428</v>
      </c>
      <c r="I13" s="33">
        <v>0.9926218556364228</v>
      </c>
      <c r="J13" s="33">
        <v>1.0865833196714738</v>
      </c>
      <c r="K13" s="33">
        <v>1.2194288292482212</v>
      </c>
      <c r="L13" s="33">
        <v>1.4132470198590277</v>
      </c>
      <c r="M13" s="33">
        <v>1.5994486688288507</v>
      </c>
      <c r="N13" s="33">
        <v>1.7705088914989857</v>
      </c>
      <c r="O13" s="33">
        <v>1.9411481666999577</v>
      </c>
      <c r="P13" s="33">
        <v>2.1059395372942489</v>
      </c>
      <c r="Q13" s="33">
        <v>2.6332439654287714</v>
      </c>
      <c r="R13" s="33">
        <v>2.9681343754956893</v>
      </c>
      <c r="S13" s="33">
        <v>3.3126993408587646</v>
      </c>
      <c r="T13" s="33">
        <v>3.581741976922626</v>
      </c>
      <c r="U13" s="33">
        <v>3.828382557753041</v>
      </c>
      <c r="V13" s="33">
        <v>4.083916479158666</v>
      </c>
      <c r="W13" s="33">
        <v>4.3467718822307813</v>
      </c>
      <c r="X13" s="33">
        <v>4.5243699326957154</v>
      </c>
      <c r="Y13" s="33">
        <v>4.7297074067924676</v>
      </c>
      <c r="Z13" s="33">
        <v>4.9352603963810386</v>
      </c>
      <c r="AA13" s="33">
        <v>5.0891990375860132</v>
      </c>
      <c r="AB13" s="33">
        <v>5.4182458241315885</v>
      </c>
      <c r="AC13" s="33">
        <v>5.650657324559254</v>
      </c>
      <c r="AD13" s="33">
        <v>5.6588728036198459</v>
      </c>
      <c r="AE13" s="33">
        <v>5.7097527478609189</v>
      </c>
      <c r="AF13" s="33">
        <v>5.8577525868588127</v>
      </c>
      <c r="AG13" s="33">
        <v>5.8723834115718798</v>
      </c>
      <c r="AH13" s="33">
        <v>5.8121553065011602</v>
      </c>
      <c r="AI13" s="33">
        <v>5.8987128991003148</v>
      </c>
      <c r="AJ13" s="33">
        <v>5.878870336148533</v>
      </c>
      <c r="AK13" s="33">
        <v>6.0266776986369823</v>
      </c>
      <c r="AL13" s="33">
        <v>6.0280846393802996</v>
      </c>
      <c r="AM13" s="33">
        <v>6.1989449269696983</v>
      </c>
      <c r="AN13" s="33">
        <v>6.3046110388578089</v>
      </c>
      <c r="AO13" s="33">
        <v>6.4235128697101036</v>
      </c>
      <c r="AP13" s="33">
        <v>6.466054630617732</v>
      </c>
      <c r="AQ13" s="33">
        <v>6.4931837769837744</v>
      </c>
      <c r="AR13" s="33">
        <v>6.4808262373180918</v>
      </c>
      <c r="AS13" s="33">
        <v>6.544515348252097</v>
      </c>
      <c r="AT13" s="33">
        <v>6.6766826367862881</v>
      </c>
      <c r="AU13" s="33">
        <v>7.0058067909827324</v>
      </c>
      <c r="AV13" s="33">
        <v>6.9451536842815873</v>
      </c>
      <c r="AW13" s="33">
        <v>7.0633923954862201</v>
      </c>
      <c r="AX13" s="33">
        <v>7.0851614112215229</v>
      </c>
      <c r="AY13" s="33">
        <v>6.9316763802198818</v>
      </c>
    </row>
    <row r="14" spans="1:51">
      <c r="A14" s="7" t="s">
        <v>21</v>
      </c>
      <c r="B14" s="7" t="s">
        <v>22</v>
      </c>
      <c r="C14" s="33">
        <v>0.38035658549586987</v>
      </c>
      <c r="D14" s="33">
        <v>0.43018224150877116</v>
      </c>
      <c r="E14" s="33">
        <v>0.45689627285833978</v>
      </c>
      <c r="F14" s="33">
        <v>0.5127446354543258</v>
      </c>
      <c r="G14" s="33">
        <v>0.54774859631810358</v>
      </c>
      <c r="H14" s="33">
        <v>0.59208672532342865</v>
      </c>
      <c r="I14" s="33">
        <v>0.67523674833465053</v>
      </c>
      <c r="J14" s="33">
        <v>0.78032948745106789</v>
      </c>
      <c r="K14" s="33">
        <v>0.87274302094193634</v>
      </c>
      <c r="L14" s="33">
        <v>0.9682137453037063</v>
      </c>
      <c r="M14" s="33">
        <v>1.1394073615143547</v>
      </c>
      <c r="N14" s="33">
        <v>1.2270840749920531</v>
      </c>
      <c r="O14" s="33">
        <v>1.3365519662046748</v>
      </c>
      <c r="P14" s="33">
        <v>1.4889111864759663</v>
      </c>
      <c r="Q14" s="33">
        <v>1.9988022830979857</v>
      </c>
      <c r="R14" s="33">
        <v>2.2097268735736613</v>
      </c>
      <c r="S14" s="33">
        <v>2.5800969745647548</v>
      </c>
      <c r="T14" s="33">
        <v>2.7895234490024552</v>
      </c>
      <c r="U14" s="33">
        <v>2.9710298289975356</v>
      </c>
      <c r="V14" s="33">
        <v>3.1459259592181485</v>
      </c>
      <c r="W14" s="33">
        <v>3.3408604866568017</v>
      </c>
      <c r="X14" s="33">
        <v>3.5005296621159516</v>
      </c>
      <c r="Y14" s="33">
        <v>3.6935601656137056</v>
      </c>
      <c r="Z14" s="33">
        <v>3.8065480649864853</v>
      </c>
      <c r="AA14" s="33">
        <v>3.9048146968017114</v>
      </c>
      <c r="AB14" s="33">
        <v>4.060640409770528</v>
      </c>
      <c r="AC14" s="33">
        <v>4.1093372429494464</v>
      </c>
      <c r="AD14" s="33">
        <v>4.2974960432495939</v>
      </c>
      <c r="AE14" s="33">
        <v>4.3833939955353749</v>
      </c>
      <c r="AF14" s="33">
        <v>4.4550593698729175</v>
      </c>
      <c r="AG14" s="33">
        <v>4.5092360108728897</v>
      </c>
      <c r="AH14" s="33">
        <v>4.5078383766621783</v>
      </c>
      <c r="AI14" s="33">
        <v>4.6217264793499391</v>
      </c>
      <c r="AJ14" s="33">
        <v>4.506881686354955</v>
      </c>
      <c r="AK14" s="33">
        <v>4.5170518037820493</v>
      </c>
      <c r="AL14" s="33">
        <v>4.6577606538919882</v>
      </c>
      <c r="AM14" s="33">
        <v>4.7921587805071155</v>
      </c>
      <c r="AN14" s="33">
        <v>4.8198857536170188</v>
      </c>
      <c r="AO14" s="33">
        <v>4.8478738630446312</v>
      </c>
      <c r="AP14" s="33">
        <v>4.8302420747092638</v>
      </c>
      <c r="AQ14" s="33">
        <v>4.9315149161226346</v>
      </c>
      <c r="AR14" s="33">
        <v>4.9969986120071157</v>
      </c>
      <c r="AS14" s="33">
        <v>5.1104715725331697</v>
      </c>
      <c r="AT14" s="33">
        <v>5.1547014626793457</v>
      </c>
      <c r="AU14" s="33">
        <v>5.1880667368704279</v>
      </c>
      <c r="AV14" s="33">
        <v>5.3773458319857257</v>
      </c>
      <c r="AW14" s="33">
        <v>5.5154281694615266</v>
      </c>
      <c r="AX14" s="33">
        <v>5.4923492639185687</v>
      </c>
      <c r="AY14" s="33">
        <v>5.3472507204152135</v>
      </c>
    </row>
    <row r="15" spans="1:51">
      <c r="A15" s="7" t="s">
        <v>23</v>
      </c>
      <c r="B15" s="7" t="s">
        <v>24</v>
      </c>
      <c r="C15" s="33">
        <v>0.39162159400649871</v>
      </c>
      <c r="D15" s="33">
        <v>0.42176166035712354</v>
      </c>
      <c r="E15" s="33">
        <v>0.42563864544784213</v>
      </c>
      <c r="F15" s="33">
        <v>0.4628342608206073</v>
      </c>
      <c r="G15" s="33">
        <v>0.48914522376613767</v>
      </c>
      <c r="H15" s="33">
        <v>0.58942766892758058</v>
      </c>
      <c r="I15" s="33">
        <v>0.66955308570513894</v>
      </c>
      <c r="J15" s="33">
        <v>0.76880111725607603</v>
      </c>
      <c r="K15" s="33">
        <v>0.97982609761388861</v>
      </c>
      <c r="L15" s="33">
        <v>1.1907294907033497</v>
      </c>
      <c r="M15" s="33">
        <v>1.3186086826494994</v>
      </c>
      <c r="N15" s="33">
        <v>1.4495786896670773</v>
      </c>
      <c r="O15" s="33">
        <v>1.6287954839807988</v>
      </c>
      <c r="P15" s="33">
        <v>1.7920605990217591</v>
      </c>
      <c r="Q15" s="33">
        <v>2.2467250554540148</v>
      </c>
      <c r="R15" s="33">
        <v>2.5249713248349548</v>
      </c>
      <c r="S15" s="33">
        <v>2.8877593768391407</v>
      </c>
      <c r="T15" s="33">
        <v>3.1277410600023483</v>
      </c>
      <c r="U15" s="33">
        <v>3.2999620357187469</v>
      </c>
      <c r="V15" s="33">
        <v>3.5098501419371848</v>
      </c>
      <c r="W15" s="33">
        <v>3.7173121923136763</v>
      </c>
      <c r="X15" s="33">
        <v>3.8808566571307233</v>
      </c>
      <c r="Y15" s="33">
        <v>4.0287842730538941</v>
      </c>
      <c r="Z15" s="33">
        <v>4.1355654247452209</v>
      </c>
      <c r="AA15" s="33">
        <v>4.201671954453305</v>
      </c>
      <c r="AB15" s="33">
        <v>4.4137395758375302</v>
      </c>
      <c r="AC15" s="33">
        <v>4.5407177342581262</v>
      </c>
      <c r="AD15" s="33">
        <v>4.6660660184108034</v>
      </c>
      <c r="AE15" s="33">
        <v>4.7091056152388138</v>
      </c>
      <c r="AF15" s="33">
        <v>4.9929452155794198</v>
      </c>
      <c r="AG15" s="33">
        <v>5.1288469881740744</v>
      </c>
      <c r="AH15" s="33">
        <v>5.0764115387467559</v>
      </c>
      <c r="AI15" s="33">
        <v>5.2068207928597445</v>
      </c>
      <c r="AJ15" s="33">
        <v>5.0780487416143849</v>
      </c>
      <c r="AK15" s="33">
        <v>5.156679583274947</v>
      </c>
      <c r="AL15" s="33">
        <v>5.3232658924691458</v>
      </c>
      <c r="AM15" s="33">
        <v>5.3653257287705953</v>
      </c>
      <c r="AN15" s="33">
        <v>5.5262240154977391</v>
      </c>
      <c r="AO15" s="33">
        <v>5.8419782747428712</v>
      </c>
      <c r="AP15" s="33">
        <v>5.7900695717999904</v>
      </c>
      <c r="AQ15" s="33">
        <v>6.0327072197312024</v>
      </c>
      <c r="AR15" s="33">
        <v>6.0687056955382213</v>
      </c>
      <c r="AS15" s="33">
        <v>6.2171879920730637</v>
      </c>
      <c r="AT15" s="33">
        <v>6.2454447900259726</v>
      </c>
      <c r="AU15" s="33">
        <v>6.4492203593095985</v>
      </c>
      <c r="AV15" s="33">
        <v>6.725102429413341</v>
      </c>
      <c r="AW15" s="33">
        <v>6.6976427485898276</v>
      </c>
      <c r="AX15" s="33">
        <v>6.6376074838660575</v>
      </c>
      <c r="AY15" s="33">
        <v>6.3190153689353972</v>
      </c>
    </row>
    <row r="16" spans="1:51">
      <c r="A16" s="7" t="s">
        <v>25</v>
      </c>
      <c r="B16" s="7" t="s">
        <v>26</v>
      </c>
      <c r="C16" s="33">
        <v>0.38317966096689643</v>
      </c>
      <c r="D16" s="33">
        <v>0.42732242523181219</v>
      </c>
      <c r="E16" s="33">
        <v>0.44626996618821324</v>
      </c>
      <c r="F16" s="33">
        <v>0.53920176985530288</v>
      </c>
      <c r="G16" s="33">
        <v>0.5702707185169269</v>
      </c>
      <c r="H16" s="33">
        <v>0.61581846241216254</v>
      </c>
      <c r="I16" s="33">
        <v>0.66174345039501314</v>
      </c>
      <c r="J16" s="33">
        <v>0.72559634988216859</v>
      </c>
      <c r="K16" s="33">
        <v>0.83660082265264046</v>
      </c>
      <c r="L16" s="33">
        <v>0.9576163149051935</v>
      </c>
      <c r="M16" s="33">
        <v>1.0899267450190069</v>
      </c>
      <c r="N16" s="33">
        <v>1.2284344920547745</v>
      </c>
      <c r="O16" s="33">
        <v>1.3338668054136271</v>
      </c>
      <c r="P16" s="33">
        <v>1.4647677307408609</v>
      </c>
      <c r="Q16" s="33">
        <v>1.8956312727408211</v>
      </c>
      <c r="R16" s="33">
        <v>2.1427201726677501</v>
      </c>
      <c r="S16" s="33">
        <v>2.3668649444065735</v>
      </c>
      <c r="T16" s="33">
        <v>2.5259596076979096</v>
      </c>
      <c r="U16" s="33">
        <v>2.6146900441037806</v>
      </c>
      <c r="V16" s="33">
        <v>2.8261598098327285</v>
      </c>
      <c r="W16" s="33">
        <v>3.188455781780327</v>
      </c>
      <c r="X16" s="33">
        <v>3.5750737531388475</v>
      </c>
      <c r="Y16" s="33">
        <v>3.8093648572748608</v>
      </c>
      <c r="Z16" s="33">
        <v>4.0624504559099472</v>
      </c>
      <c r="AA16" s="33">
        <v>4.095107810680938</v>
      </c>
      <c r="AB16" s="33">
        <v>4.2097943678505541</v>
      </c>
      <c r="AC16" s="33">
        <v>4.3763798408377399</v>
      </c>
      <c r="AD16" s="33">
        <v>4.4049100374875101</v>
      </c>
      <c r="AE16" s="33">
        <v>4.3044823938471675</v>
      </c>
      <c r="AF16" s="33">
        <v>4.4477336909003125</v>
      </c>
      <c r="AG16" s="33">
        <v>4.4701583657853385</v>
      </c>
      <c r="AH16" s="33">
        <v>4.5857965578797435</v>
      </c>
      <c r="AI16" s="33">
        <v>4.6693023524409005</v>
      </c>
      <c r="AJ16" s="33">
        <v>4.5629435077100444</v>
      </c>
      <c r="AK16" s="33">
        <v>4.5986856376465095</v>
      </c>
      <c r="AL16" s="33">
        <v>4.6339123826778392</v>
      </c>
      <c r="AM16" s="33">
        <v>4.6549518701664754</v>
      </c>
      <c r="AN16" s="33">
        <v>4.6577148488987943</v>
      </c>
      <c r="AO16" s="33">
        <v>4.7013632962538034</v>
      </c>
      <c r="AP16" s="33">
        <v>4.6800780583383377</v>
      </c>
      <c r="AQ16" s="33">
        <v>4.7347103995062545</v>
      </c>
      <c r="AR16" s="33">
        <v>4.7188436327188441</v>
      </c>
      <c r="AS16" s="33">
        <v>4.78403749290141</v>
      </c>
      <c r="AT16" s="33">
        <v>4.8681704173064144</v>
      </c>
      <c r="AU16" s="33">
        <v>4.8894888474195124</v>
      </c>
      <c r="AV16" s="33">
        <v>5.3078475706784802</v>
      </c>
      <c r="AW16" s="33">
        <v>5.5333903971371683</v>
      </c>
      <c r="AX16" s="33">
        <v>5.5665761779662324</v>
      </c>
      <c r="AY16" s="33">
        <v>5.403963513757601</v>
      </c>
    </row>
    <row r="17" spans="1:51">
      <c r="A17" s="7" t="s">
        <v>27</v>
      </c>
      <c r="B17" s="7" t="s">
        <v>28</v>
      </c>
      <c r="C17" s="33">
        <v>0.46631862491375781</v>
      </c>
      <c r="D17" s="33">
        <v>0.51536382431163774</v>
      </c>
      <c r="E17" s="33">
        <v>0.53312696723354136</v>
      </c>
      <c r="F17" s="33">
        <v>0.59084418522895243</v>
      </c>
      <c r="G17" s="33">
        <v>0.64163126117679603</v>
      </c>
      <c r="H17" s="33">
        <v>0.690494224424412</v>
      </c>
      <c r="I17" s="33">
        <v>0.86838314161556118</v>
      </c>
      <c r="J17" s="33">
        <v>1.0310378493411052</v>
      </c>
      <c r="K17" s="33">
        <v>1.185965316677333</v>
      </c>
      <c r="L17" s="33">
        <v>1.3271538749471001</v>
      </c>
      <c r="M17" s="33">
        <v>1.524557065768736</v>
      </c>
      <c r="N17" s="33">
        <v>1.666679996432006</v>
      </c>
      <c r="O17" s="33">
        <v>1.8352432948804349</v>
      </c>
      <c r="P17" s="33">
        <v>1.9731443317921364</v>
      </c>
      <c r="Q17" s="33">
        <v>2.4838744937218054</v>
      </c>
      <c r="R17" s="33">
        <v>2.8417321793651129</v>
      </c>
      <c r="S17" s="33">
        <v>3.2380707253571308</v>
      </c>
      <c r="T17" s="33">
        <v>3.499470044408191</v>
      </c>
      <c r="U17" s="33">
        <v>3.6045245111782438</v>
      </c>
      <c r="V17" s="33">
        <v>3.7610982741519159</v>
      </c>
      <c r="W17" s="33">
        <v>3.9718406139305609</v>
      </c>
      <c r="X17" s="33">
        <v>4.1394790137407673</v>
      </c>
      <c r="Y17" s="33">
        <v>4.1903013430023472</v>
      </c>
      <c r="Z17" s="33">
        <v>4.2985508761071873</v>
      </c>
      <c r="AA17" s="33">
        <v>4.3797863090442597</v>
      </c>
      <c r="AB17" s="33">
        <v>4.4822286382212155</v>
      </c>
      <c r="AC17" s="33">
        <v>4.6518561389975916</v>
      </c>
      <c r="AD17" s="33">
        <v>4.8874975540183696</v>
      </c>
      <c r="AE17" s="33">
        <v>5.2384506774455488</v>
      </c>
      <c r="AF17" s="33">
        <v>5.0882323768100566</v>
      </c>
      <c r="AG17" s="33">
        <v>5.2965093505261676</v>
      </c>
      <c r="AH17" s="33">
        <v>5.3131123567675553</v>
      </c>
      <c r="AI17" s="33">
        <v>5.5090710767194793</v>
      </c>
      <c r="AJ17" s="33">
        <v>5.4126083050414682</v>
      </c>
      <c r="AK17" s="33">
        <v>5.478574457822341</v>
      </c>
      <c r="AL17" s="33">
        <v>5.7928137944436306</v>
      </c>
      <c r="AM17" s="33">
        <v>6.1164851670456528</v>
      </c>
      <c r="AN17" s="33">
        <v>6.1623703774126559</v>
      </c>
      <c r="AO17" s="33">
        <v>6.1502355424962492</v>
      </c>
      <c r="AP17" s="33">
        <v>6.2267878588036041</v>
      </c>
      <c r="AQ17" s="33">
        <v>6.2973329116804537</v>
      </c>
      <c r="AR17" s="33">
        <v>6.2971169419016508</v>
      </c>
      <c r="AS17" s="33">
        <v>6.3037650904023641</v>
      </c>
      <c r="AT17" s="33">
        <v>6.4456294088475516</v>
      </c>
      <c r="AU17" s="33">
        <v>6.5467207172457451</v>
      </c>
      <c r="AV17" s="33">
        <v>6.7120682963022018</v>
      </c>
      <c r="AW17" s="33">
        <v>6.594492082729678</v>
      </c>
      <c r="AX17" s="33">
        <v>6.6908245732044787</v>
      </c>
      <c r="AY17" s="33">
        <v>6.5921504141647471</v>
      </c>
    </row>
    <row r="18" spans="1:51">
      <c r="A18" s="7" t="s">
        <v>29</v>
      </c>
      <c r="B18" s="7" t="s">
        <v>30</v>
      </c>
      <c r="C18" s="33">
        <v>0.32526558870027139</v>
      </c>
      <c r="D18" s="33">
        <v>0.35721226558302671</v>
      </c>
      <c r="E18" s="33">
        <v>0.3805736826432341</v>
      </c>
      <c r="F18" s="33">
        <v>0.46016550264255401</v>
      </c>
      <c r="G18" s="33">
        <v>0.50615514241124704</v>
      </c>
      <c r="H18" s="33">
        <v>0.57617387138666543</v>
      </c>
      <c r="I18" s="33">
        <v>0.66095756497124403</v>
      </c>
      <c r="J18" s="33">
        <v>0.76649573861710862</v>
      </c>
      <c r="K18" s="33">
        <v>0.87541845113647065</v>
      </c>
      <c r="L18" s="33">
        <v>1.0211933031981424</v>
      </c>
      <c r="M18" s="33">
        <v>1.1969117392919033</v>
      </c>
      <c r="N18" s="33">
        <v>1.3052944967438522</v>
      </c>
      <c r="O18" s="33">
        <v>1.4947375314762006</v>
      </c>
      <c r="P18" s="33">
        <v>1.6056105242532011</v>
      </c>
      <c r="Q18" s="33">
        <v>2.2051478784985834</v>
      </c>
      <c r="R18" s="33">
        <v>2.5523821630939967</v>
      </c>
      <c r="S18" s="33">
        <v>2.858820849831528</v>
      </c>
      <c r="T18" s="33">
        <v>3.1033645161701942</v>
      </c>
      <c r="U18" s="33">
        <v>3.2603698634069294</v>
      </c>
      <c r="V18" s="33">
        <v>3.4687392976237654</v>
      </c>
      <c r="W18" s="33">
        <v>3.7035968361346634</v>
      </c>
      <c r="X18" s="33">
        <v>3.9995186795753312</v>
      </c>
      <c r="Y18" s="33">
        <v>4.1948725808310776</v>
      </c>
      <c r="Z18" s="33">
        <v>4.5376977533392315</v>
      </c>
      <c r="AA18" s="33">
        <v>4.6888223259841215</v>
      </c>
      <c r="AB18" s="33">
        <v>4.856635512585366</v>
      </c>
      <c r="AC18" s="33">
        <v>4.9804372225878266</v>
      </c>
      <c r="AD18" s="33">
        <v>4.9721983287585481</v>
      </c>
      <c r="AE18" s="33">
        <v>4.6201528330482002</v>
      </c>
      <c r="AF18" s="33">
        <v>5.0862697605960951</v>
      </c>
      <c r="AG18" s="33">
        <v>5.2074536845792423</v>
      </c>
      <c r="AH18" s="33">
        <v>5.1133367276778339</v>
      </c>
      <c r="AI18" s="33">
        <v>5.2802940913577388</v>
      </c>
      <c r="AJ18" s="33">
        <v>5.1576366848891047</v>
      </c>
      <c r="AK18" s="33">
        <v>5.0666226483847119</v>
      </c>
      <c r="AL18" s="33">
        <v>5.1128667674641655</v>
      </c>
      <c r="AM18" s="33">
        <v>5.1040240075944201</v>
      </c>
      <c r="AN18" s="33">
        <v>5.469044459563845</v>
      </c>
      <c r="AO18" s="33">
        <v>5.6499882600018259</v>
      </c>
      <c r="AP18" s="33">
        <v>5.6113817131809496</v>
      </c>
      <c r="AQ18" s="33">
        <v>5.801222525946911</v>
      </c>
      <c r="AR18" s="33">
        <v>5.7567872886853149</v>
      </c>
      <c r="AS18" s="33">
        <v>5.9216432687082001</v>
      </c>
      <c r="AT18" s="33">
        <v>6.3063834562475973</v>
      </c>
      <c r="AU18" s="33">
        <v>6.4639905487272422</v>
      </c>
      <c r="AV18" s="33">
        <v>6.4490347000754484</v>
      </c>
      <c r="AW18" s="33">
        <v>6.3949744494244936</v>
      </c>
      <c r="AX18" s="33">
        <v>6.4086079355765531</v>
      </c>
      <c r="AY18" s="33">
        <v>6.3328075522635734</v>
      </c>
    </row>
    <row r="19" spans="1:51">
      <c r="A19" s="7" t="s">
        <v>31</v>
      </c>
      <c r="B19" s="7" t="s">
        <v>32</v>
      </c>
      <c r="C19" s="33">
        <v>0.36978747161109687</v>
      </c>
      <c r="D19" s="33">
        <v>0.43165852986151693</v>
      </c>
      <c r="E19" s="33">
        <v>0.43945972521193682</v>
      </c>
      <c r="F19" s="33">
        <v>0.51408807748152807</v>
      </c>
      <c r="G19" s="33">
        <v>0.54863828946192861</v>
      </c>
      <c r="H19" s="33">
        <v>0.60295640968205733</v>
      </c>
      <c r="I19" s="33">
        <v>0.64051346257076425</v>
      </c>
      <c r="J19" s="33">
        <v>0.71635020760612489</v>
      </c>
      <c r="K19" s="33">
        <v>0.84195412495846667</v>
      </c>
      <c r="L19" s="33">
        <v>0.99602809543185955</v>
      </c>
      <c r="M19" s="33">
        <v>1.1380697936721913</v>
      </c>
      <c r="N19" s="33">
        <v>1.2122515527944675</v>
      </c>
      <c r="O19" s="33">
        <v>1.3445924316206073</v>
      </c>
      <c r="P19" s="33">
        <v>1.5237870158353792</v>
      </c>
      <c r="Q19" s="33">
        <v>1.9680059908812959</v>
      </c>
      <c r="R19" s="33">
        <v>2.3528811894808461</v>
      </c>
      <c r="S19" s="33">
        <v>2.8253140463407398</v>
      </c>
      <c r="T19" s="33">
        <v>3.19324713661404</v>
      </c>
      <c r="U19" s="33">
        <v>3.4644275788317467</v>
      </c>
      <c r="V19" s="33">
        <v>3.6529915171755585</v>
      </c>
      <c r="W19" s="33">
        <v>3.9459336811333641</v>
      </c>
      <c r="X19" s="33">
        <v>4.3022589676070888</v>
      </c>
      <c r="Y19" s="33">
        <v>4.5118117369563455</v>
      </c>
      <c r="Z19" s="33">
        <v>4.5696855522046649</v>
      </c>
      <c r="AA19" s="33">
        <v>4.6614201175855126</v>
      </c>
      <c r="AB19" s="33">
        <v>4.6496463462702264</v>
      </c>
      <c r="AC19" s="33">
        <v>4.6242925815549389</v>
      </c>
      <c r="AD19" s="33">
        <v>4.794244399919096</v>
      </c>
      <c r="AE19" s="33">
        <v>4.6204631135945675</v>
      </c>
      <c r="AF19" s="33">
        <v>4.7740088737097297</v>
      </c>
      <c r="AG19" s="33">
        <v>4.7604677419354839</v>
      </c>
      <c r="AH19" s="33">
        <v>4.8791931642969679</v>
      </c>
      <c r="AI19" s="33">
        <v>5.0631438479988757</v>
      </c>
      <c r="AJ19" s="33">
        <v>4.965232671314701</v>
      </c>
      <c r="AK19" s="33">
        <v>4.9275934206976615</v>
      </c>
      <c r="AL19" s="33">
        <v>5.0285317981427635</v>
      </c>
      <c r="AM19" s="33">
        <v>5.131368275010141</v>
      </c>
      <c r="AN19" s="33">
        <v>5.2531119602537508</v>
      </c>
      <c r="AO19" s="33">
        <v>5.2878115590114572</v>
      </c>
      <c r="AP19" s="33">
        <v>5.2762651661778817</v>
      </c>
      <c r="AQ19" s="33">
        <v>5.3391847494684708</v>
      </c>
      <c r="AR19" s="33">
        <v>5.3832962688137513</v>
      </c>
      <c r="AS19" s="33">
        <v>5.4948915772403524</v>
      </c>
      <c r="AT19" s="33">
        <v>5.6477756256734413</v>
      </c>
      <c r="AU19" s="33">
        <v>5.7999281694503964</v>
      </c>
      <c r="AV19" s="33">
        <v>5.7900070220347954</v>
      </c>
      <c r="AW19" s="33">
        <v>5.8780357062088484</v>
      </c>
      <c r="AX19" s="33">
        <v>6.0608843819078198</v>
      </c>
      <c r="AY19" s="33">
        <v>6.1192543695308332</v>
      </c>
    </row>
    <row r="20" spans="1:51">
      <c r="A20" s="7" t="s">
        <v>33</v>
      </c>
      <c r="B20" s="7" t="s">
        <v>34</v>
      </c>
      <c r="C20" s="33">
        <v>0.47023023404412245</v>
      </c>
      <c r="D20" s="33">
        <v>0.54372844084329408</v>
      </c>
      <c r="E20" s="33">
        <v>0.54560830985197761</v>
      </c>
      <c r="F20" s="33">
        <v>0.60793878712554072</v>
      </c>
      <c r="G20" s="33">
        <v>0.67501066009893984</v>
      </c>
      <c r="H20" s="33">
        <v>0.74102689040345726</v>
      </c>
      <c r="I20" s="33">
        <v>0.82487262501088843</v>
      </c>
      <c r="J20" s="33">
        <v>0.93974964735320188</v>
      </c>
      <c r="K20" s="33">
        <v>1.1002969250816022</v>
      </c>
      <c r="L20" s="33">
        <v>1.2807964560597669</v>
      </c>
      <c r="M20" s="33">
        <v>1.4844380790811296</v>
      </c>
      <c r="N20" s="33">
        <v>1.6680271598397174</v>
      </c>
      <c r="O20" s="33">
        <v>1.8285402569647493</v>
      </c>
      <c r="P20" s="33">
        <v>1.9557067997412168</v>
      </c>
      <c r="Q20" s="33">
        <v>2.4530746434451989</v>
      </c>
      <c r="R20" s="33">
        <v>2.8143216131197226</v>
      </c>
      <c r="S20" s="33">
        <v>3.140590978458297</v>
      </c>
      <c r="T20" s="33">
        <v>3.4309154797865653</v>
      </c>
      <c r="U20" s="33">
        <v>3.6608711515326915</v>
      </c>
      <c r="V20" s="33">
        <v>3.8783501609257613</v>
      </c>
      <c r="W20" s="33">
        <v>4.1593064164529601</v>
      </c>
      <c r="X20" s="33">
        <v>4.3600686708493344</v>
      </c>
      <c r="Y20" s="33">
        <v>4.5971415097593038</v>
      </c>
      <c r="Z20" s="33">
        <v>4.8530060564413535</v>
      </c>
      <c r="AA20" s="33">
        <v>4.9521879955929711</v>
      </c>
      <c r="AB20" s="33">
        <v>5.1869049911911391</v>
      </c>
      <c r="AC20" s="33">
        <v>5.3446989832509635</v>
      </c>
      <c r="AD20" s="33">
        <v>5.4124627999013928</v>
      </c>
      <c r="AE20" s="33">
        <v>5.3882531647859411</v>
      </c>
      <c r="AF20" s="33">
        <v>5.2833877687103694</v>
      </c>
      <c r="AG20" s="33">
        <v>5.2541311848586725</v>
      </c>
      <c r="AH20" s="33">
        <v>5.2764709970041146</v>
      </c>
      <c r="AI20" s="33">
        <v>5.3911445172136085</v>
      </c>
      <c r="AJ20" s="33">
        <v>5.4097186202815744</v>
      </c>
      <c r="AK20" s="33">
        <v>5.5505193561393931</v>
      </c>
      <c r="AL20" s="33">
        <v>5.7456421977629182</v>
      </c>
      <c r="AM20" s="33">
        <v>5.9131484787023147</v>
      </c>
      <c r="AN20" s="33">
        <v>6.0644209355090481</v>
      </c>
      <c r="AO20" s="33">
        <v>6.1566189588407001</v>
      </c>
      <c r="AP20" s="33">
        <v>6.2535931321749532</v>
      </c>
      <c r="AQ20" s="33">
        <v>6.353970334081656</v>
      </c>
      <c r="AR20" s="33">
        <v>6.4075079842394445</v>
      </c>
      <c r="AS20" s="33">
        <v>6.4750250690779607</v>
      </c>
      <c r="AT20" s="33">
        <v>6.7881149503701028</v>
      </c>
      <c r="AU20" s="33">
        <v>7.1547843575159806</v>
      </c>
      <c r="AV20" s="33">
        <v>7.1781700390592942</v>
      </c>
      <c r="AW20" s="33">
        <v>7.2592210128409755</v>
      </c>
      <c r="AX20" s="33">
        <v>7.1455398252072255</v>
      </c>
      <c r="AY20" s="33">
        <v>7.1151684872813714</v>
      </c>
    </row>
    <row r="21" spans="1:51">
      <c r="A21" s="7" t="s">
        <v>35</v>
      </c>
      <c r="B21" s="7" t="s">
        <v>36</v>
      </c>
      <c r="C21" s="33">
        <v>0.46299520198228561</v>
      </c>
      <c r="D21" s="33">
        <v>0.51225888092890626</v>
      </c>
      <c r="E21" s="33">
        <v>0.53692008530115254</v>
      </c>
      <c r="F21" s="33">
        <v>0.5921454128080158</v>
      </c>
      <c r="G21" s="33">
        <v>0.63758272680912886</v>
      </c>
      <c r="H21" s="33">
        <v>0.71113387300748443</v>
      </c>
      <c r="I21" s="33">
        <v>0.81237982736608161</v>
      </c>
      <c r="J21" s="33">
        <v>0.93445967039158429</v>
      </c>
      <c r="K21" s="33">
        <v>1.0654945254816905</v>
      </c>
      <c r="L21" s="33">
        <v>1.1655643478905104</v>
      </c>
      <c r="M21" s="33">
        <v>1.3400058805467627</v>
      </c>
      <c r="N21" s="33">
        <v>1.52104650254136</v>
      </c>
      <c r="O21" s="33">
        <v>1.6408602116684985</v>
      </c>
      <c r="P21" s="33">
        <v>1.8001082725206718</v>
      </c>
      <c r="Q21" s="33">
        <v>2.30524333597271</v>
      </c>
      <c r="R21" s="33">
        <v>2.5462912116870786</v>
      </c>
      <c r="S21" s="33">
        <v>2.9106066582697583</v>
      </c>
      <c r="T21" s="33">
        <v>3.1246930539019258</v>
      </c>
      <c r="U21" s="33">
        <v>3.2771197318447478</v>
      </c>
      <c r="V21" s="33">
        <v>3.5494444221199424</v>
      </c>
      <c r="W21" s="33">
        <v>3.7523673407204416</v>
      </c>
      <c r="X21" s="33">
        <v>3.9386663603729684</v>
      </c>
      <c r="Y21" s="33">
        <v>4.1171615377426702</v>
      </c>
      <c r="Z21" s="33">
        <v>4.3366315890422271</v>
      </c>
      <c r="AA21" s="33">
        <v>4.5304984552366072</v>
      </c>
      <c r="AB21" s="33">
        <v>4.6739980128955363</v>
      </c>
      <c r="AC21" s="33">
        <v>4.6380530140507226</v>
      </c>
      <c r="AD21" s="33">
        <v>4.5414587845243028</v>
      </c>
      <c r="AE21" s="33">
        <v>4.6249663827687248</v>
      </c>
      <c r="AF21" s="33">
        <v>4.8640812944943796</v>
      </c>
      <c r="AG21" s="33">
        <v>4.8218554156979581</v>
      </c>
      <c r="AH21" s="33">
        <v>4.8208124770042593</v>
      </c>
      <c r="AI21" s="33">
        <v>4.5872153029096783</v>
      </c>
      <c r="AJ21" s="33">
        <v>4.2622648641123391</v>
      </c>
      <c r="AK21" s="33">
        <v>4.4219636641496285</v>
      </c>
      <c r="AL21" s="33">
        <v>4.6685949496526558</v>
      </c>
      <c r="AM21" s="33">
        <v>4.806283438206985</v>
      </c>
      <c r="AN21" s="33">
        <v>4.9272559356768859</v>
      </c>
      <c r="AO21" s="33">
        <v>5.0776310052283087</v>
      </c>
      <c r="AP21" s="33">
        <v>5.1734463771049981</v>
      </c>
      <c r="AQ21" s="33">
        <v>5.3007872580058866</v>
      </c>
      <c r="AR21" s="33">
        <v>5.3337432479971776</v>
      </c>
      <c r="AS21" s="33">
        <v>5.3532776992941074</v>
      </c>
      <c r="AT21" s="33">
        <v>5.2325294694650681</v>
      </c>
      <c r="AU21" s="33">
        <v>5.1364104849992653</v>
      </c>
      <c r="AV21" s="33">
        <v>5.2586629928119706</v>
      </c>
      <c r="AW21" s="33">
        <v>5.3950558852210451</v>
      </c>
      <c r="AX21" s="33">
        <v>5.5888417490194193</v>
      </c>
      <c r="AY21" s="33">
        <v>5.6491799438863985</v>
      </c>
    </row>
    <row r="22" spans="1:51">
      <c r="A22" s="7" t="s">
        <v>37</v>
      </c>
      <c r="B22" s="7" t="s">
        <v>38</v>
      </c>
      <c r="C22" s="33">
        <v>0.4918355895843885</v>
      </c>
      <c r="D22" s="33">
        <v>0.54559751864117401</v>
      </c>
      <c r="E22" s="33">
        <v>0.53905628819081497</v>
      </c>
      <c r="F22" s="33">
        <v>0.58299340832009261</v>
      </c>
      <c r="G22" s="33">
        <v>0.61476024944061891</v>
      </c>
      <c r="H22" s="33">
        <v>0.65525896688967133</v>
      </c>
      <c r="I22" s="33">
        <v>0.72410935967581125</v>
      </c>
      <c r="J22" s="33">
        <v>0.80692652094739137</v>
      </c>
      <c r="K22" s="33">
        <v>0.89951516770732354</v>
      </c>
      <c r="L22" s="33">
        <v>1.023841541578012</v>
      </c>
      <c r="M22" s="33">
        <v>1.1447587777238719</v>
      </c>
      <c r="N22" s="33">
        <v>1.2365264430741443</v>
      </c>
      <c r="O22" s="33">
        <v>1.3445941385376625</v>
      </c>
      <c r="P22" s="33">
        <v>1.5331742044109571</v>
      </c>
      <c r="Q22" s="33">
        <v>2.1651069507082927</v>
      </c>
      <c r="R22" s="33">
        <v>2.3528835463881874</v>
      </c>
      <c r="S22" s="33">
        <v>2.6577745368815759</v>
      </c>
      <c r="T22" s="33">
        <v>2.8657026680765747</v>
      </c>
      <c r="U22" s="33">
        <v>3.3395519400755251</v>
      </c>
      <c r="V22" s="33">
        <v>3.5418277252946395</v>
      </c>
      <c r="W22" s="33">
        <v>3.6517777828866222</v>
      </c>
      <c r="X22" s="33">
        <v>3.9097615087518451</v>
      </c>
      <c r="Y22" s="33">
        <v>3.8657434571625293</v>
      </c>
      <c r="Z22" s="33">
        <v>4.1568906239888443</v>
      </c>
      <c r="AA22" s="33">
        <v>4.1818814706098646</v>
      </c>
      <c r="AB22" s="33">
        <v>4.4365692632987583</v>
      </c>
      <c r="AC22" s="33">
        <v>4.573588123521751</v>
      </c>
      <c r="AD22" s="33">
        <v>4.7790215690785685</v>
      </c>
      <c r="AE22" s="33">
        <v>4.648233254176966</v>
      </c>
      <c r="AF22" s="33">
        <v>4.7723990182250313</v>
      </c>
      <c r="AG22" s="33">
        <v>4.8551797223953832</v>
      </c>
      <c r="AH22" s="33">
        <v>4.8745117050879481</v>
      </c>
      <c r="AI22" s="33">
        <v>4.9032354895428885</v>
      </c>
      <c r="AJ22" s="33">
        <v>4.8971598756116528</v>
      </c>
      <c r="AK22" s="33">
        <v>5.0133316801948498</v>
      </c>
      <c r="AL22" s="33">
        <v>5.1572643156007167</v>
      </c>
      <c r="AM22" s="33">
        <v>5.2981318852212302</v>
      </c>
      <c r="AN22" s="33">
        <v>5.5196148310276332</v>
      </c>
      <c r="AO22" s="33">
        <v>5.46828980847698</v>
      </c>
      <c r="AP22" s="33">
        <v>5.4371670633392464</v>
      </c>
      <c r="AQ22" s="33">
        <v>5.4297156937463962</v>
      </c>
      <c r="AR22" s="33">
        <v>5.3826904467076524</v>
      </c>
      <c r="AS22" s="33">
        <v>5.3831377271731995</v>
      </c>
      <c r="AT22" s="33">
        <v>5.3849259521944397</v>
      </c>
      <c r="AU22" s="33">
        <v>5.5461487548815738</v>
      </c>
      <c r="AV22" s="33">
        <v>5.7045009042783672</v>
      </c>
      <c r="AW22" s="33">
        <v>5.867969323160124</v>
      </c>
      <c r="AX22" s="33">
        <v>5.8167177973031565</v>
      </c>
      <c r="AY22" s="33">
        <v>5.5787710412985074</v>
      </c>
    </row>
    <row r="23" spans="1:51">
      <c r="A23" s="7" t="s">
        <v>39</v>
      </c>
      <c r="B23" s="7" t="s">
        <v>40</v>
      </c>
      <c r="C23" s="33">
        <v>0.49246850773052386</v>
      </c>
      <c r="D23" s="33">
        <v>0.54023184086906761</v>
      </c>
      <c r="E23" s="33">
        <v>0.58149444835766428</v>
      </c>
      <c r="F23" s="33">
        <v>0.67217544050034661</v>
      </c>
      <c r="G23" s="33">
        <v>0.75325344688776863</v>
      </c>
      <c r="H23" s="33">
        <v>0.8155191581149861</v>
      </c>
      <c r="I23" s="33">
        <v>0.89857388318641052</v>
      </c>
      <c r="J23" s="33">
        <v>1.0408813702610962</v>
      </c>
      <c r="K23" s="33">
        <v>1.1672257630718805</v>
      </c>
      <c r="L23" s="33">
        <v>1.3496701478055591</v>
      </c>
      <c r="M23" s="33">
        <v>1.5834007128052447</v>
      </c>
      <c r="N23" s="33">
        <v>1.802871167388346</v>
      </c>
      <c r="O23" s="33">
        <v>1.9585755874529029</v>
      </c>
      <c r="P23" s="33">
        <v>2.0992322257678335</v>
      </c>
      <c r="Q23" s="33">
        <v>2.6132241308648698</v>
      </c>
      <c r="R23" s="33">
        <v>2.9163565579790638</v>
      </c>
      <c r="S23" s="33">
        <v>3.1527755169228007</v>
      </c>
      <c r="T23" s="33">
        <v>3.3699771544896722</v>
      </c>
      <c r="U23" s="33">
        <v>3.5512260305000067</v>
      </c>
      <c r="V23" s="33">
        <v>3.7945997128016695</v>
      </c>
      <c r="W23" s="33">
        <v>4.0541398307170029</v>
      </c>
      <c r="X23" s="33">
        <v>4.3144294314475626</v>
      </c>
      <c r="Y23" s="33">
        <v>4.3167722562638717</v>
      </c>
      <c r="Z23" s="33">
        <v>4.1827855087846704</v>
      </c>
      <c r="AA23" s="33">
        <v>4.1742697460546951</v>
      </c>
      <c r="AB23" s="33">
        <v>4.9266465541331321</v>
      </c>
      <c r="AC23" s="33">
        <v>5.049695797417769</v>
      </c>
      <c r="AD23" s="33">
        <v>5.080778559272896</v>
      </c>
      <c r="AE23" s="33">
        <v>5.0271652713776769</v>
      </c>
      <c r="AF23" s="33">
        <v>5.0197936675891262</v>
      </c>
      <c r="AG23" s="33">
        <v>4.8012978983628996</v>
      </c>
      <c r="AH23" s="33">
        <v>4.826033126141188</v>
      </c>
      <c r="AI23" s="33">
        <v>4.9605409618492446</v>
      </c>
      <c r="AJ23" s="33">
        <v>4.8930151841352414</v>
      </c>
      <c r="AK23" s="33">
        <v>4.7968633638706377</v>
      </c>
      <c r="AL23" s="33">
        <v>4.8479784134607309</v>
      </c>
      <c r="AM23" s="33">
        <v>5.107839972759364</v>
      </c>
      <c r="AN23" s="33">
        <v>5.4631690570767413</v>
      </c>
      <c r="AO23" s="33">
        <v>5.4410314506847488</v>
      </c>
      <c r="AP23" s="33">
        <v>5.5289766962107825</v>
      </c>
      <c r="AQ23" s="33">
        <v>5.5392071137236085</v>
      </c>
      <c r="AR23" s="33">
        <v>5.4954646133589495</v>
      </c>
      <c r="AS23" s="33">
        <v>5.5791693386468726</v>
      </c>
      <c r="AT23" s="33">
        <v>5.8987729672917908</v>
      </c>
      <c r="AU23" s="33">
        <v>6.0217821234632787</v>
      </c>
      <c r="AV23" s="33">
        <v>6.1585297282898246</v>
      </c>
      <c r="AW23" s="33">
        <v>6.2611785234469037</v>
      </c>
      <c r="AX23" s="33">
        <v>6.2141608002564368</v>
      </c>
      <c r="AY23" s="33">
        <v>6.1950669495284236</v>
      </c>
    </row>
    <row r="24" spans="1:51">
      <c r="A24" s="7" t="s">
        <v>41</v>
      </c>
      <c r="B24" s="7" t="s">
        <v>42</v>
      </c>
      <c r="C24" s="33">
        <v>0.45458381039108336</v>
      </c>
      <c r="D24" s="33">
        <v>0.51441818241717263</v>
      </c>
      <c r="E24" s="33">
        <v>0.53235189883830292</v>
      </c>
      <c r="F24" s="33">
        <v>0.59064430991218819</v>
      </c>
      <c r="G24" s="33">
        <v>0.64480885052355497</v>
      </c>
      <c r="H24" s="33">
        <v>0.69622158168356052</v>
      </c>
      <c r="I24" s="33">
        <v>0.77322240416782828</v>
      </c>
      <c r="J24" s="33">
        <v>0.89940615772715049</v>
      </c>
      <c r="K24" s="33">
        <v>1.0253376689291716</v>
      </c>
      <c r="L24" s="33">
        <v>1.2238424992139418</v>
      </c>
      <c r="M24" s="33">
        <v>1.3894875995360041</v>
      </c>
      <c r="N24" s="33">
        <v>1.5561064190486751</v>
      </c>
      <c r="O24" s="33">
        <v>1.6837581546370624</v>
      </c>
      <c r="P24" s="33">
        <v>1.8658354990332879</v>
      </c>
      <c r="Q24" s="33">
        <v>2.4299758950226553</v>
      </c>
      <c r="R24" s="33">
        <v>2.8691464686922932</v>
      </c>
      <c r="S24" s="33">
        <v>3.1893292527741512</v>
      </c>
      <c r="T24" s="33">
        <v>3.4446268114855743</v>
      </c>
      <c r="U24" s="33">
        <v>3.6410748943022866</v>
      </c>
      <c r="V24" s="33">
        <v>3.7900317348713997</v>
      </c>
      <c r="W24" s="33">
        <v>3.990129494663242</v>
      </c>
      <c r="X24" s="33">
        <v>4.2033739489032484</v>
      </c>
      <c r="Y24" s="33">
        <v>4.4173394884959292</v>
      </c>
      <c r="Z24" s="33">
        <v>4.533128067787028</v>
      </c>
      <c r="AA24" s="33">
        <v>4.5563783187241818</v>
      </c>
      <c r="AB24" s="33">
        <v>4.824673950139645</v>
      </c>
      <c r="AC24" s="33">
        <v>4.9633598290366319</v>
      </c>
      <c r="AD24" s="33">
        <v>4.9584820230112641</v>
      </c>
      <c r="AE24" s="33">
        <v>4.9104492706342926</v>
      </c>
      <c r="AF24" s="33">
        <v>4.8651043758341155</v>
      </c>
      <c r="AG24" s="33">
        <v>4.8319721156873126</v>
      </c>
      <c r="AH24" s="33">
        <v>4.7980781636292775</v>
      </c>
      <c r="AI24" s="33">
        <v>4.7543113622857058</v>
      </c>
      <c r="AJ24" s="33">
        <v>4.5655265105378646</v>
      </c>
      <c r="AK24" s="33">
        <v>4.4890635477258733</v>
      </c>
      <c r="AL24" s="33">
        <v>4.4731210621886621</v>
      </c>
      <c r="AM24" s="33">
        <v>4.6252338558281174</v>
      </c>
      <c r="AN24" s="33">
        <v>4.84047592447999</v>
      </c>
      <c r="AO24" s="33">
        <v>5.0653765607541201</v>
      </c>
      <c r="AP24" s="33">
        <v>5.1479557867794723</v>
      </c>
      <c r="AQ24" s="33">
        <v>5.1888701643518251</v>
      </c>
      <c r="AR24" s="33">
        <v>5.2612190948510582</v>
      </c>
      <c r="AS24" s="33">
        <v>5.3895351438106349</v>
      </c>
      <c r="AT24" s="33">
        <v>5.6458359760068477</v>
      </c>
      <c r="AU24" s="33">
        <v>5.8555480399412447</v>
      </c>
      <c r="AV24" s="33">
        <v>5.9722479265644983</v>
      </c>
      <c r="AW24" s="33">
        <v>6.028063762028653</v>
      </c>
      <c r="AX24" s="33">
        <v>6.0740103791477837</v>
      </c>
      <c r="AY24" s="33">
        <v>6.0569112399806766</v>
      </c>
    </row>
    <row r="25" spans="1:51">
      <c r="A25" s="7" t="s">
        <v>43</v>
      </c>
      <c r="B25" s="7" t="s">
        <v>44</v>
      </c>
      <c r="C25" s="33">
        <v>0.38919642550506045</v>
      </c>
      <c r="D25" s="33">
        <v>0.44422567563984788</v>
      </c>
      <c r="E25" s="33">
        <v>0.45897933515657174</v>
      </c>
      <c r="F25" s="33">
        <v>0.53204113452851853</v>
      </c>
      <c r="G25" s="33">
        <v>0.57789145325867608</v>
      </c>
      <c r="H25" s="33">
        <v>0.63410216790922425</v>
      </c>
      <c r="I25" s="33">
        <v>0.73478236676118425</v>
      </c>
      <c r="J25" s="33">
        <v>0.86188375550904672</v>
      </c>
      <c r="K25" s="33">
        <v>1.0146282574066783</v>
      </c>
      <c r="L25" s="33">
        <v>1.218544704473173</v>
      </c>
      <c r="M25" s="33">
        <v>1.3921627072049902</v>
      </c>
      <c r="N25" s="33">
        <v>1.5264414873597059</v>
      </c>
      <c r="O25" s="33">
        <v>1.6502427238956825</v>
      </c>
      <c r="P25" s="33">
        <v>1.8229107500911739</v>
      </c>
      <c r="Q25" s="33">
        <v>2.3637622973280457</v>
      </c>
      <c r="R25" s="33">
        <v>2.8600075674089034</v>
      </c>
      <c r="S25" s="33">
        <v>3.0674846424891289</v>
      </c>
      <c r="T25" s="33">
        <v>3.4476737013458938</v>
      </c>
      <c r="U25" s="33">
        <v>3.5542752053554967</v>
      </c>
      <c r="V25" s="33">
        <v>3.7230337692760456</v>
      </c>
      <c r="W25" s="33">
        <v>3.888017022348043</v>
      </c>
      <c r="X25" s="33">
        <v>4.0329874551366309</v>
      </c>
      <c r="Y25" s="33">
        <v>4.1369702350004989</v>
      </c>
      <c r="Z25" s="33">
        <v>4.3015973331419906</v>
      </c>
      <c r="AA25" s="33">
        <v>4.4863504528166258</v>
      </c>
      <c r="AB25" s="33">
        <v>4.7835805127094329</v>
      </c>
      <c r="AC25" s="33">
        <v>5.0899841210470225</v>
      </c>
      <c r="AD25" s="33">
        <v>5.1086481722589401</v>
      </c>
      <c r="AE25" s="33">
        <v>5.2595572501672176</v>
      </c>
      <c r="AF25" s="33">
        <v>5.0919700174208922</v>
      </c>
      <c r="AG25" s="33">
        <v>4.9326736275144913</v>
      </c>
      <c r="AH25" s="33">
        <v>5.0093672633938722</v>
      </c>
      <c r="AI25" s="33">
        <v>5.1313595696608072</v>
      </c>
      <c r="AJ25" s="33">
        <v>5.042246224802688</v>
      </c>
      <c r="AK25" s="33">
        <v>4.7538207173283098</v>
      </c>
      <c r="AL25" s="33">
        <v>4.7210235924055013</v>
      </c>
      <c r="AM25" s="33">
        <v>5.1123479091360462</v>
      </c>
      <c r="AN25" s="33">
        <v>5.5143772962488411</v>
      </c>
      <c r="AO25" s="33">
        <v>5.6494045596570839</v>
      </c>
      <c r="AP25" s="33">
        <v>5.7711041072411664</v>
      </c>
      <c r="AQ25" s="33">
        <v>5.7625468634029033</v>
      </c>
      <c r="AR25" s="33">
        <v>5.6812520680038441</v>
      </c>
      <c r="AS25" s="33">
        <v>5.6504618269930456</v>
      </c>
      <c r="AT25" s="33">
        <v>6.0167233969028748</v>
      </c>
      <c r="AU25" s="33">
        <v>6.1193609552594266</v>
      </c>
      <c r="AV25" s="33">
        <v>6.1757839536285122</v>
      </c>
      <c r="AW25" s="33">
        <v>6.1942707145005755</v>
      </c>
      <c r="AX25" s="33">
        <v>6.2266631213347639</v>
      </c>
      <c r="AY25" s="33">
        <v>6.2074731779820276</v>
      </c>
    </row>
    <row r="26" spans="1:51">
      <c r="A26" s="7" t="s">
        <v>45</v>
      </c>
      <c r="B26" s="7" t="s">
        <v>46</v>
      </c>
      <c r="C26" s="33">
        <v>0.44206719219235352</v>
      </c>
      <c r="D26" s="33">
        <v>0.499125411009396</v>
      </c>
      <c r="E26" s="33">
        <v>0.5291962148342394</v>
      </c>
      <c r="F26" s="33">
        <v>0.59767866546688386</v>
      </c>
      <c r="G26" s="33">
        <v>0.61152550884461321</v>
      </c>
      <c r="H26" s="33">
        <v>0.65225070152151909</v>
      </c>
      <c r="I26" s="33">
        <v>0.72837192962100061</v>
      </c>
      <c r="J26" s="33">
        <v>0.79060477590491607</v>
      </c>
      <c r="K26" s="33">
        <v>0.8914822019611125</v>
      </c>
      <c r="L26" s="33">
        <v>1.035761990086663</v>
      </c>
      <c r="M26" s="33">
        <v>1.1822020716630663</v>
      </c>
      <c r="N26" s="33">
        <v>1.2742815667264447</v>
      </c>
      <c r="O26" s="33">
        <v>1.4384329843603723</v>
      </c>
      <c r="P26" s="33">
        <v>1.7062123671322393</v>
      </c>
      <c r="Q26" s="33">
        <v>2.2190066175897374</v>
      </c>
      <c r="R26" s="33">
        <v>2.598069618752247</v>
      </c>
      <c r="S26" s="33">
        <v>2.8847139481977497</v>
      </c>
      <c r="T26" s="33">
        <v>3.0744185682540688</v>
      </c>
      <c r="U26" s="33">
        <v>3.2527571728350066</v>
      </c>
      <c r="V26" s="33">
        <v>3.445898468079243</v>
      </c>
      <c r="W26" s="33">
        <v>3.6883521038291835</v>
      </c>
      <c r="X26" s="33">
        <v>4.0588496907976355</v>
      </c>
      <c r="Y26" s="33">
        <v>4.2390612131754652</v>
      </c>
      <c r="Z26" s="33">
        <v>4.4067001008426985</v>
      </c>
      <c r="AA26" s="33">
        <v>4.5091856264821324</v>
      </c>
      <c r="AB26" s="33">
        <v>4.6557342629265523</v>
      </c>
      <c r="AC26" s="33">
        <v>4.7373014843175349</v>
      </c>
      <c r="AD26" s="33">
        <v>4.7796243215449667</v>
      </c>
      <c r="AE26" s="33">
        <v>4.7807063658372844</v>
      </c>
      <c r="AF26" s="33">
        <v>4.8222554384483196</v>
      </c>
      <c r="AG26" s="33">
        <v>4.7108438385176914</v>
      </c>
      <c r="AH26" s="33">
        <v>4.7958346580142059</v>
      </c>
      <c r="AI26" s="33">
        <v>4.9644499977895205</v>
      </c>
      <c r="AJ26" s="33">
        <v>4.8645663721241803</v>
      </c>
      <c r="AK26" s="33">
        <v>4.8216824600077866</v>
      </c>
      <c r="AL26" s="33">
        <v>4.7554157306723388</v>
      </c>
      <c r="AM26" s="33">
        <v>4.8596844156093439</v>
      </c>
      <c r="AN26" s="33">
        <v>4.9935073389040152</v>
      </c>
      <c r="AO26" s="33">
        <v>5.0490935323263377</v>
      </c>
      <c r="AP26" s="33">
        <v>5.1409217652815435</v>
      </c>
      <c r="AQ26" s="33">
        <v>5.3159777417696334</v>
      </c>
      <c r="AR26" s="33">
        <v>5.3385431470204141</v>
      </c>
      <c r="AS26" s="33">
        <v>5.4016780058888214</v>
      </c>
      <c r="AT26" s="33">
        <v>5.8088258881698973</v>
      </c>
      <c r="AU26" s="33">
        <v>5.971518470349328</v>
      </c>
      <c r="AV26" s="33">
        <v>6.1422367557585451</v>
      </c>
      <c r="AW26" s="33">
        <v>6.0946155850023134</v>
      </c>
      <c r="AX26" s="33">
        <v>6.0660878144161439</v>
      </c>
      <c r="AY26" s="33">
        <v>6.0832745632172207</v>
      </c>
    </row>
    <row r="27" spans="1:51">
      <c r="A27" s="7" t="s">
        <v>65</v>
      </c>
      <c r="B27" s="7" t="s">
        <v>66</v>
      </c>
      <c r="C27" s="33">
        <v>0.42480093269075592</v>
      </c>
      <c r="D27" s="33">
        <v>0.47813175583921808</v>
      </c>
      <c r="E27" s="33">
        <v>0.50912727352144238</v>
      </c>
      <c r="F27" s="33">
        <v>0.62455763264158881</v>
      </c>
      <c r="G27" s="33">
        <v>0.7559207622166989</v>
      </c>
      <c r="H27" s="33">
        <v>0.80161292994765998</v>
      </c>
      <c r="I27" s="33">
        <v>0.8107907079094272</v>
      </c>
      <c r="J27" s="33">
        <v>0.95998818308491873</v>
      </c>
      <c r="K27" s="33">
        <v>0.98723238893074894</v>
      </c>
      <c r="L27" s="33">
        <v>1.0670150811056363</v>
      </c>
      <c r="M27" s="33">
        <v>1.2634713638414576</v>
      </c>
      <c r="N27" s="33">
        <v>1.4082185546796044</v>
      </c>
      <c r="O27" s="33">
        <v>1.5497994989269601</v>
      </c>
      <c r="P27" s="33">
        <v>1.7237735402233294</v>
      </c>
      <c r="Q27" s="33"/>
      <c r="R27" s="33">
        <v>2.5759003292390639</v>
      </c>
      <c r="S27" s="33">
        <v>2.935172857468165</v>
      </c>
      <c r="T27" s="33">
        <v>3.16658213069547</v>
      </c>
      <c r="U27" s="33">
        <v>3.4854266556182321</v>
      </c>
      <c r="V27" s="33">
        <v>3.77597115874189</v>
      </c>
      <c r="W27" s="33">
        <v>4.0875679692652147</v>
      </c>
      <c r="X27" s="33">
        <v>4.4942383078268451</v>
      </c>
      <c r="Y27" s="33">
        <v>4.6856615233231613</v>
      </c>
      <c r="Z27" s="33">
        <v>5.0121156204138346</v>
      </c>
      <c r="AA27" s="33">
        <v>5.193238453316412</v>
      </c>
      <c r="AB27" s="33">
        <v>5.3110718638966148</v>
      </c>
      <c r="AC27" s="33">
        <v>5.6430187643020595</v>
      </c>
      <c r="AD27" s="33">
        <v>5.6857969859017983</v>
      </c>
      <c r="AE27" s="33">
        <v>5.6974681702437246</v>
      </c>
      <c r="AF27" s="33">
        <v>5.6340284788455977</v>
      </c>
      <c r="AG27" s="33">
        <v>5.7221629041884627</v>
      </c>
      <c r="AH27" s="33">
        <v>5.7494452984883422</v>
      </c>
      <c r="AI27" s="33">
        <v>5.7419050310599911</v>
      </c>
      <c r="AJ27" s="33">
        <v>6.0586887884079124</v>
      </c>
      <c r="AK27" s="33">
        <v>6.0361052975390379</v>
      </c>
      <c r="AL27" s="33">
        <v>5.9001415915636395</v>
      </c>
      <c r="AM27" s="33">
        <v>6.0004737976000326</v>
      </c>
      <c r="AN27" s="33">
        <v>6.089868189582643</v>
      </c>
      <c r="AO27" s="33">
        <v>5.851505850065001</v>
      </c>
      <c r="AP27" s="33">
        <v>5.8482531059700342</v>
      </c>
      <c r="AQ27" s="33">
        <v>6.2718738434123047</v>
      </c>
      <c r="AR27" s="33">
        <v>7.1685932571469255</v>
      </c>
      <c r="AS27" s="33">
        <v>7.6936137472145614</v>
      </c>
      <c r="AT27" s="33">
        <v>7.5306258714792236</v>
      </c>
      <c r="AU27" s="33">
        <v>7.5303425125380761</v>
      </c>
      <c r="AV27" s="33">
        <v>7.639226966817521</v>
      </c>
      <c r="AW27" s="33">
        <v>7.4035282485525489</v>
      </c>
      <c r="AX27" s="33">
        <v>7.3178839199374757</v>
      </c>
      <c r="AY27" s="33">
        <v>7.2648372166934827</v>
      </c>
    </row>
    <row r="28" spans="1:51">
      <c r="A28" s="7" t="s">
        <v>67</v>
      </c>
      <c r="B28" s="7" t="s">
        <v>68</v>
      </c>
      <c r="C28" s="33">
        <v>0.41234596542161489</v>
      </c>
      <c r="D28" s="33">
        <v>0.46411312795227977</v>
      </c>
      <c r="E28" s="33">
        <v>0.49420045476383889</v>
      </c>
      <c r="F28" s="33">
        <v>0.60624559599815286</v>
      </c>
      <c r="G28" s="33">
        <v>0.73375679094832991</v>
      </c>
      <c r="H28" s="33">
        <v>0.7781104261449947</v>
      </c>
      <c r="I28" s="33">
        <v>0.78702161774419122</v>
      </c>
      <c r="J28" s="33">
        <v>0.9318428920020575</v>
      </c>
      <c r="K28" s="33">
        <v>0.95828391550518033</v>
      </c>
      <c r="L28" s="33">
        <v>1.0357310983308339</v>
      </c>
      <c r="M28" s="33">
        <v>1.2264283191646543</v>
      </c>
      <c r="N28" s="33">
        <v>1.3669298794871101</v>
      </c>
      <c r="O28" s="33">
        <v>1.5043640138841043</v>
      </c>
      <c r="P28" s="33">
        <v>1.6732390680423355</v>
      </c>
      <c r="Q28" s="33">
        <v>2.185122136948856</v>
      </c>
      <c r="R28" s="33">
        <v>2.5003831449951965</v>
      </c>
      <c r="S28" s="33">
        <v>2.8491174431600528</v>
      </c>
      <c r="T28" s="33">
        <v>3.0737441401668741</v>
      </c>
      <c r="U28" s="33">
        <v>3.3832292655382679</v>
      </c>
      <c r="V28" s="33">
        <v>3.6652731534029921</v>
      </c>
      <c r="W28" s="33">
        <v>3.9677264268558479</v>
      </c>
      <c r="X28" s="33">
        <v>4.3624830271144495</v>
      </c>
      <c r="Y28" s="33">
        <v>4.5482679639426937</v>
      </c>
      <c r="Z28" s="33">
        <v>4.8651779816740559</v>
      </c>
      <c r="AA28" s="33">
        <v>5.040977919269225</v>
      </c>
      <c r="AB28" s="33">
        <v>5.1553381677681722</v>
      </c>
      <c r="AC28" s="33">
        <v>5.0640686516004134</v>
      </c>
      <c r="AD28" s="33">
        <v>5.2537034219668932</v>
      </c>
      <c r="AE28" s="33">
        <v>5.4541200045649534</v>
      </c>
      <c r="AF28" s="33">
        <v>5.4688411465574234</v>
      </c>
      <c r="AG28" s="33">
        <v>5.526173171629913</v>
      </c>
      <c r="AH28" s="33">
        <v>5.5913366287569071</v>
      </c>
      <c r="AI28" s="33">
        <v>5.7143876565644067</v>
      </c>
      <c r="AJ28" s="33">
        <v>5.5414394471842421</v>
      </c>
      <c r="AK28" s="33">
        <v>5.5186700010015519</v>
      </c>
      <c r="AL28" s="33">
        <v>5.8845150734603173</v>
      </c>
      <c r="AM28" s="33">
        <v>6.1808084858857546</v>
      </c>
      <c r="AN28" s="33">
        <v>6.1967851653702199</v>
      </c>
      <c r="AO28" s="33">
        <v>6.2055939869152272</v>
      </c>
      <c r="AP28" s="33">
        <v>6.0716584744219917</v>
      </c>
      <c r="AQ28" s="33">
        <v>6.1104421902816108</v>
      </c>
      <c r="AR28" s="33">
        <v>6.0956246138098482</v>
      </c>
      <c r="AS28" s="33">
        <v>6.0016448488506509</v>
      </c>
      <c r="AT28" s="33">
        <v>6.0992006327523249</v>
      </c>
      <c r="AU28" s="33">
        <v>6.4231098198417955</v>
      </c>
      <c r="AV28" s="33">
        <v>6.5780751008226028</v>
      </c>
      <c r="AW28" s="33">
        <v>6.528970039623994</v>
      </c>
      <c r="AX28" s="33">
        <v>6.4441193685271596</v>
      </c>
      <c r="AY28" s="33">
        <v>6.3839944903581269</v>
      </c>
    </row>
    <row r="29" spans="1:51">
      <c r="A29" s="7" t="s">
        <v>47</v>
      </c>
      <c r="B29" s="7" t="s">
        <v>48</v>
      </c>
      <c r="C29" s="33">
        <v>0.5138541043219893</v>
      </c>
      <c r="D29" s="33">
        <v>0.57932582204829919</v>
      </c>
      <c r="E29" s="33">
        <v>0.58562509190550616</v>
      </c>
      <c r="F29" s="33">
        <v>0.63375261536530392</v>
      </c>
      <c r="G29" s="33">
        <v>0.68397698240136484</v>
      </c>
      <c r="H29" s="33">
        <v>0.75984888921435012</v>
      </c>
      <c r="I29" s="33">
        <v>0.83788399656060875</v>
      </c>
      <c r="J29" s="33">
        <v>0.94468436791438781</v>
      </c>
      <c r="K29" s="33">
        <v>1.1016356618477059</v>
      </c>
      <c r="L29" s="33">
        <v>1.3205320944324295</v>
      </c>
      <c r="M29" s="33">
        <v>1.5446174269747674</v>
      </c>
      <c r="N29" s="33">
        <v>1.6599369318926664</v>
      </c>
      <c r="O29" s="33">
        <v>1.8164746871842345</v>
      </c>
      <c r="P29" s="33">
        <v>1.9489997044228107</v>
      </c>
      <c r="Q29" s="33">
        <v>2.4407563258134677</v>
      </c>
      <c r="R29" s="33">
        <v>2.722947341951071</v>
      </c>
      <c r="S29" s="33">
        <v>2.9623914734463948</v>
      </c>
      <c r="T29" s="33">
        <v>3.2145785407492542</v>
      </c>
      <c r="U29" s="33">
        <v>3.3959002651156767</v>
      </c>
      <c r="V29" s="33">
        <v>3.5859895635023471</v>
      </c>
      <c r="W29" s="33">
        <v>3.8209529748257971</v>
      </c>
      <c r="X29" s="33">
        <v>4.0299448391765118</v>
      </c>
      <c r="Y29" s="33">
        <v>4.1567789322583275</v>
      </c>
      <c r="Z29" s="33">
        <v>4.5178957826130128</v>
      </c>
      <c r="AA29" s="33">
        <v>4.7131798445606634</v>
      </c>
      <c r="AB29" s="33">
        <v>4.9388223874457893</v>
      </c>
      <c r="AC29" s="33">
        <v>5.1552218278401076</v>
      </c>
      <c r="AD29" s="33">
        <v>5.1663600319696688</v>
      </c>
      <c r="AE29" s="33">
        <v>5.2041588941548733</v>
      </c>
      <c r="AF29" s="33">
        <v>5.420360439152935</v>
      </c>
      <c r="AG29" s="33">
        <v>5.5330521308859835</v>
      </c>
      <c r="AH29" s="33">
        <v>5.4971733402794234</v>
      </c>
      <c r="AI29" s="33">
        <v>5.6563067263674398</v>
      </c>
      <c r="AJ29" s="33">
        <v>5.5413906119581835</v>
      </c>
      <c r="AK29" s="33">
        <v>5.3587018172712311</v>
      </c>
      <c r="AL29" s="33">
        <v>5.4291090571925498</v>
      </c>
      <c r="AM29" s="33">
        <v>5.5440362483402623</v>
      </c>
      <c r="AN29" s="33">
        <v>5.6519951030358326</v>
      </c>
      <c r="AO29" s="33">
        <v>5.6056274883887749</v>
      </c>
      <c r="AP29" s="33">
        <v>5.6436887655344874</v>
      </c>
      <c r="AQ29" s="33">
        <v>5.6921744698404488</v>
      </c>
      <c r="AR29" s="33">
        <v>5.7823129065334973</v>
      </c>
      <c r="AS29" s="33">
        <v>5.8556058163824938</v>
      </c>
      <c r="AT29" s="33">
        <v>5.9289138517000728</v>
      </c>
      <c r="AU29" s="33">
        <v>6.0915986749710491</v>
      </c>
      <c r="AV29" s="33">
        <v>6.1218493640008464</v>
      </c>
      <c r="AW29" s="33">
        <v>6.2138674125350057</v>
      </c>
      <c r="AX29" s="33">
        <v>6.19569712306002</v>
      </c>
      <c r="AY29" s="33">
        <v>6.0869227368935626</v>
      </c>
    </row>
    <row r="30" spans="1:51">
      <c r="A30" s="7" t="s">
        <v>49</v>
      </c>
      <c r="B30" s="7" t="s">
        <v>50</v>
      </c>
      <c r="C30" s="33">
        <v>0.40843503149536803</v>
      </c>
      <c r="D30" s="33">
        <v>0.45344331937061055</v>
      </c>
      <c r="E30" s="33">
        <v>0.47233405599035616</v>
      </c>
      <c r="F30" s="33">
        <v>0.53624630256964967</v>
      </c>
      <c r="G30" s="33">
        <v>0.59535162726465152</v>
      </c>
      <c r="H30" s="33">
        <v>0.63072038847626832</v>
      </c>
      <c r="I30" s="33">
        <v>0.70357431414347504</v>
      </c>
      <c r="J30" s="33">
        <v>0.83844565393585957</v>
      </c>
      <c r="K30" s="33">
        <v>0.96242487690013157</v>
      </c>
      <c r="L30" s="33">
        <v>1.1019878731886701</v>
      </c>
      <c r="M30" s="33">
        <v>1.2891879001524813</v>
      </c>
      <c r="N30" s="33">
        <v>1.3983382176131116</v>
      </c>
      <c r="O30" s="33">
        <v>1.4974193986939397</v>
      </c>
      <c r="P30" s="33">
        <v>1.6914581682878174</v>
      </c>
      <c r="Q30" s="33">
        <v>2.2082296253556768</v>
      </c>
      <c r="R30" s="33">
        <v>2.524969583347799</v>
      </c>
      <c r="S30" s="33">
        <v>2.7506820393951008</v>
      </c>
      <c r="T30" s="33">
        <v>3.0424239807541125</v>
      </c>
      <c r="U30" s="33">
        <v>3.2329573901602582</v>
      </c>
      <c r="V30" s="33">
        <v>3.557059221223883</v>
      </c>
      <c r="W30" s="33">
        <v>3.7203563643464124</v>
      </c>
      <c r="X30" s="33">
        <v>3.9371450523929084</v>
      </c>
      <c r="Y30" s="33">
        <v>4.1598264241441489</v>
      </c>
      <c r="Z30" s="33">
        <v>4.3351083605248268</v>
      </c>
      <c r="AA30" s="33">
        <v>4.3828309988663268</v>
      </c>
      <c r="AB30" s="33">
        <v>4.5507177006049018</v>
      </c>
      <c r="AC30" s="33">
        <v>4.6722517120275802</v>
      </c>
      <c r="AD30" s="33">
        <v>4.8652367993608046</v>
      </c>
      <c r="AE30" s="33">
        <v>5.5680819999540878</v>
      </c>
      <c r="AF30" s="33">
        <v>5.0388017285691777</v>
      </c>
      <c r="AG30" s="33">
        <v>5.1627207133408648</v>
      </c>
      <c r="AH30" s="33">
        <v>5.2132087038827004</v>
      </c>
      <c r="AI30" s="33">
        <v>5.2610725093835571</v>
      </c>
      <c r="AJ30" s="33">
        <v>5.1449601362841113</v>
      </c>
      <c r="AK30" s="33">
        <v>5.1063143056951787</v>
      </c>
      <c r="AL30" s="33">
        <v>5.2482154342694303</v>
      </c>
      <c r="AM30" s="33">
        <v>5.3877064167717537</v>
      </c>
      <c r="AN30" s="33">
        <v>5.4796466172220768</v>
      </c>
      <c r="AO30" s="33">
        <v>5.5140842987765835</v>
      </c>
      <c r="AP30" s="33">
        <v>5.5333404198193561</v>
      </c>
      <c r="AQ30" s="33">
        <v>5.6303679876159443</v>
      </c>
      <c r="AR30" s="33">
        <v>5.6911604039753616</v>
      </c>
      <c r="AS30" s="33">
        <v>5.7560283585501049</v>
      </c>
      <c r="AT30" s="33">
        <v>5.8612846484076311</v>
      </c>
      <c r="AU30" s="33">
        <v>6.0174576398988258</v>
      </c>
      <c r="AV30" s="33">
        <v>6.0581481752363615</v>
      </c>
      <c r="AW30" s="33">
        <v>6.0793127055660188</v>
      </c>
      <c r="AX30" s="33">
        <v>6.0309602570878473</v>
      </c>
      <c r="AY30" s="33">
        <v>5.9032671936348891</v>
      </c>
    </row>
    <row r="31" spans="1:51">
      <c r="A31" s="7" t="s">
        <v>51</v>
      </c>
      <c r="B31" s="7" t="s">
        <v>52</v>
      </c>
      <c r="C31" s="33">
        <v>0.35308571627843294</v>
      </c>
      <c r="D31" s="33">
        <v>0.39161810934166075</v>
      </c>
      <c r="E31" s="33">
        <v>0.43032644125483371</v>
      </c>
      <c r="F31" s="33">
        <v>0.48051825273740212</v>
      </c>
      <c r="G31" s="33">
        <v>0.51624305222418332</v>
      </c>
      <c r="H31" s="33">
        <v>0.55178504753716373</v>
      </c>
      <c r="I31" s="33">
        <v>0.56816442927180355</v>
      </c>
      <c r="J31" s="33">
        <v>0.72219065554049122</v>
      </c>
      <c r="K31" s="33">
        <v>0.83525914343879692</v>
      </c>
      <c r="L31" s="33">
        <v>0.99073064970077251</v>
      </c>
      <c r="M31" s="33">
        <v>1.0885896690807453</v>
      </c>
      <c r="N31" s="33">
        <v>1.2028082135462816</v>
      </c>
      <c r="O31" s="33">
        <v>1.3445913850740479</v>
      </c>
      <c r="P31" s="33">
        <v>1.5291485179475748</v>
      </c>
      <c r="Q31" s="33">
        <v>1.9833928856824619</v>
      </c>
      <c r="R31" s="33">
        <v>2.240182568531174</v>
      </c>
      <c r="S31" s="33">
        <v>2.595332503674364</v>
      </c>
      <c r="T31" s="33">
        <v>2.8535186576581877</v>
      </c>
      <c r="U31" s="33">
        <v>3.3456456748864838</v>
      </c>
      <c r="V31" s="33">
        <v>3.4672123885074311</v>
      </c>
      <c r="W31" s="33">
        <v>3.5771033798453375</v>
      </c>
      <c r="X31" s="33">
        <v>3.6739587718426874</v>
      </c>
      <c r="Y31" s="33">
        <v>3.9617394515658559</v>
      </c>
      <c r="Z31" s="33">
        <v>4.0167536003879007</v>
      </c>
      <c r="AA31" s="33">
        <v>4.012901185485112</v>
      </c>
      <c r="AB31" s="33">
        <v>3.9617117641052029</v>
      </c>
      <c r="AC31" s="33">
        <v>3.8257826185180033</v>
      </c>
      <c r="AD31" s="33">
        <v>3.9813790021127904</v>
      </c>
      <c r="AE31" s="33">
        <v>3.9466510160989996</v>
      </c>
      <c r="AF31" s="33">
        <v>4.070631365426399</v>
      </c>
      <c r="AG31" s="33">
        <v>4.2254205153135631</v>
      </c>
      <c r="AH31" s="33">
        <v>4.2087150811370071</v>
      </c>
      <c r="AI31" s="33">
        <v>4.3125438848444002</v>
      </c>
      <c r="AJ31" s="33">
        <v>4.2397073848074491</v>
      </c>
      <c r="AK31" s="33">
        <v>4.2012935173330703</v>
      </c>
      <c r="AL31" s="33">
        <v>4.3061733069824344</v>
      </c>
      <c r="AM31" s="33">
        <v>4.411222637420952</v>
      </c>
      <c r="AN31" s="33">
        <v>4.4296140981250414</v>
      </c>
      <c r="AO31" s="33">
        <v>4.3948016202079483</v>
      </c>
      <c r="AP31" s="33">
        <v>4.2748074964726088</v>
      </c>
      <c r="AQ31" s="33">
        <v>4.3176489606913941</v>
      </c>
      <c r="AR31" s="33">
        <v>4.3933083688730159</v>
      </c>
      <c r="AS31" s="33">
        <v>4.6477676351245201</v>
      </c>
      <c r="AT31" s="33">
        <v>4.7450786368084739</v>
      </c>
      <c r="AU31" s="33">
        <v>4.8765101679115208</v>
      </c>
      <c r="AV31" s="33">
        <v>5.0568809240010202</v>
      </c>
      <c r="AW31" s="33">
        <v>5.2307758213223723</v>
      </c>
      <c r="AX31" s="33">
        <v>5.2777443231544741</v>
      </c>
      <c r="AY31" s="33">
        <v>5.2103619820057263</v>
      </c>
    </row>
    <row r="32" spans="1:51">
      <c r="A32" s="7" t="s">
        <v>53</v>
      </c>
      <c r="B32" s="7" t="s">
        <v>54</v>
      </c>
      <c r="C32" s="33">
        <v>0.42684695495176428</v>
      </c>
      <c r="D32" s="33">
        <v>0.47535082065728013</v>
      </c>
      <c r="E32" s="33">
        <v>0.50094355269399704</v>
      </c>
      <c r="F32" s="33">
        <v>0.58000124041267953</v>
      </c>
      <c r="G32" s="33">
        <v>0.62762404422123064</v>
      </c>
      <c r="H32" s="33">
        <v>0.65922485992794055</v>
      </c>
      <c r="I32" s="33">
        <v>0.73020622340320962</v>
      </c>
      <c r="J32" s="33">
        <v>0.80102648223107786</v>
      </c>
      <c r="K32" s="33">
        <v>0.89951214290398362</v>
      </c>
      <c r="L32" s="33">
        <v>1.0317893638990021</v>
      </c>
      <c r="M32" s="33">
        <v>1.1554547675072921</v>
      </c>
      <c r="N32" s="33">
        <v>1.2378734746101028</v>
      </c>
      <c r="O32" s="33">
        <v>1.3580000370086802</v>
      </c>
      <c r="P32" s="33">
        <v>1.5975621967562026</v>
      </c>
      <c r="Q32" s="33">
        <v>2.1574138173506991</v>
      </c>
      <c r="R32" s="33">
        <v>2.5219249476759584</v>
      </c>
      <c r="S32" s="33">
        <v>2.8085592039595011</v>
      </c>
      <c r="T32" s="33">
        <v>3.0698461623609297</v>
      </c>
      <c r="U32" s="33">
        <v>3.2420944901328945</v>
      </c>
      <c r="V32" s="33">
        <v>3.4717841428670417</v>
      </c>
      <c r="W32" s="33">
        <v>3.8118103223739981</v>
      </c>
      <c r="X32" s="33">
        <v>4.3083441995273253</v>
      </c>
      <c r="Y32" s="33">
        <v>4.4798130721552365</v>
      </c>
      <c r="Z32" s="33">
        <v>4.6732650913879707</v>
      </c>
      <c r="AA32" s="33">
        <v>4.7481937775144409</v>
      </c>
      <c r="AB32" s="33">
        <v>4.8398937417804646</v>
      </c>
      <c r="AC32" s="33">
        <v>4.8431396442049079</v>
      </c>
      <c r="AD32" s="33">
        <v>4.9122914382474336</v>
      </c>
      <c r="AE32" s="33">
        <v>5.164875796619091</v>
      </c>
      <c r="AF32" s="33">
        <v>5.1630284633778718</v>
      </c>
      <c r="AG32" s="33">
        <v>5.1140478035104184</v>
      </c>
      <c r="AH32" s="33">
        <v>5.1015127804717677</v>
      </c>
      <c r="AI32" s="33">
        <v>5.238646027919903</v>
      </c>
      <c r="AJ32" s="33">
        <v>5.0464920348112674</v>
      </c>
      <c r="AK32" s="33">
        <v>5.0058896960128969</v>
      </c>
      <c r="AL32" s="33">
        <v>5.022192371132852</v>
      </c>
      <c r="AM32" s="33">
        <v>5.1314565600097728</v>
      </c>
      <c r="AN32" s="33">
        <v>5.2994281066337425</v>
      </c>
      <c r="AO32" s="33">
        <v>5.2558345592750797</v>
      </c>
      <c r="AP32" s="33">
        <v>5.3322392394303728</v>
      </c>
      <c r="AQ32" s="33">
        <v>5.5984727200863835</v>
      </c>
      <c r="AR32" s="33">
        <v>5.6763356992572689</v>
      </c>
      <c r="AS32" s="33">
        <v>5.790655575964446</v>
      </c>
      <c r="AT32" s="33">
        <v>6.0019813760293541</v>
      </c>
      <c r="AU32" s="33">
        <v>6.1466507773255339</v>
      </c>
      <c r="AV32" s="33">
        <v>6.2094494528354272</v>
      </c>
      <c r="AW32" s="33">
        <v>6.2147717541490266</v>
      </c>
      <c r="AX32" s="33">
        <v>6.1932359865838897</v>
      </c>
      <c r="AY32" s="33">
        <v>6.0293868858255983</v>
      </c>
    </row>
    <row r="33" spans="1:51">
      <c r="A33" s="7" t="s">
        <v>55</v>
      </c>
      <c r="B33" s="7" t="s">
        <v>56</v>
      </c>
      <c r="C33" s="33">
        <v>0.44686793311762102</v>
      </c>
      <c r="D33" s="33">
        <v>0.47406633845003998</v>
      </c>
      <c r="E33" s="33">
        <v>0.48185528147619083</v>
      </c>
      <c r="F33" s="33">
        <v>0.54742364890454986</v>
      </c>
      <c r="G33" s="33">
        <v>0.60093929285050862</v>
      </c>
      <c r="H33" s="33">
        <v>0.64647209129788341</v>
      </c>
      <c r="I33" s="33">
        <v>0.75020193867583118</v>
      </c>
      <c r="J33" s="33">
        <v>0.88526531693150634</v>
      </c>
      <c r="K33" s="33">
        <v>1.0012433986391072</v>
      </c>
      <c r="L33" s="33">
        <v>1.1947033218531828</v>
      </c>
      <c r="M33" s="33">
        <v>1.406873038004943</v>
      </c>
      <c r="N33" s="33">
        <v>1.5399244887090178</v>
      </c>
      <c r="O33" s="33">
        <v>1.6850991977712906</v>
      </c>
      <c r="P33" s="33">
        <v>1.8363260298414876</v>
      </c>
      <c r="Q33" s="33">
        <v>2.3545197333696781</v>
      </c>
      <c r="R33" s="33">
        <v>2.7579748432592197</v>
      </c>
      <c r="S33" s="33">
        <v>3.0720523611964041</v>
      </c>
      <c r="T33" s="33">
        <v>3.3090346896989749</v>
      </c>
      <c r="U33" s="33">
        <v>3.4720420407754364</v>
      </c>
      <c r="V33" s="33">
        <v>3.6788733743689366</v>
      </c>
      <c r="W33" s="33">
        <v>3.827050816843264</v>
      </c>
      <c r="X33" s="33">
        <v>4.0710201546381093</v>
      </c>
      <c r="Y33" s="33">
        <v>4.2466799428900144</v>
      </c>
      <c r="Z33" s="33">
        <v>4.3960375012208877</v>
      </c>
      <c r="AA33" s="33">
        <v>4.5381101797917758</v>
      </c>
      <c r="AB33" s="33">
        <v>4.7577068669200422</v>
      </c>
      <c r="AC33" s="33">
        <v>4.9065269159215035</v>
      </c>
      <c r="AD33" s="33">
        <v>4.8833175954573713</v>
      </c>
      <c r="AE33" s="33">
        <v>4.9343936851233643</v>
      </c>
      <c r="AF33" s="33">
        <v>4.8976798652650269</v>
      </c>
      <c r="AG33" s="33">
        <v>4.8861425882712837</v>
      </c>
      <c r="AH33" s="33">
        <v>4.7544246673622075</v>
      </c>
      <c r="AI33" s="33">
        <v>4.8422924484018344</v>
      </c>
      <c r="AJ33" s="33">
        <v>4.7789451141209165</v>
      </c>
      <c r="AK33" s="33">
        <v>4.8356736914394283</v>
      </c>
      <c r="AL33" s="33">
        <v>4.9446546693907161</v>
      </c>
      <c r="AM33" s="33">
        <v>5.1493424710835383</v>
      </c>
      <c r="AN33" s="33">
        <v>5.3733210216711003</v>
      </c>
      <c r="AO33" s="33">
        <v>5.6016041661243721</v>
      </c>
      <c r="AP33" s="33">
        <v>5.5483797166401621</v>
      </c>
      <c r="AQ33" s="33">
        <v>5.4649529592345356</v>
      </c>
      <c r="AR33" s="33">
        <v>5.3401946070944968</v>
      </c>
      <c r="AS33" s="33">
        <v>5.578061296034897</v>
      </c>
      <c r="AT33" s="33">
        <v>5.6842750071645725</v>
      </c>
      <c r="AU33" s="33">
        <v>6.0063229082414704</v>
      </c>
      <c r="AV33" s="33">
        <v>5.9574660245940994</v>
      </c>
      <c r="AW33" s="33">
        <v>5.9627348594958365</v>
      </c>
      <c r="AX33" s="33">
        <v>6.0004884053205272</v>
      </c>
      <c r="AY33" s="33">
        <v>5.9167752907084852</v>
      </c>
    </row>
    <row r="34" spans="1:51">
      <c r="A34" s="7" t="s">
        <v>57</v>
      </c>
      <c r="B34" s="7" t="s">
        <v>58</v>
      </c>
      <c r="C34" s="33">
        <v>0.49990140167395475</v>
      </c>
      <c r="D34" s="33">
        <v>0.55332836034421695</v>
      </c>
      <c r="E34" s="33">
        <v>0.56015325862567089</v>
      </c>
      <c r="F34" s="33">
        <v>0.63295702318666602</v>
      </c>
      <c r="G34" s="33">
        <v>0.6582740953504389</v>
      </c>
      <c r="H34" s="33">
        <v>0.75938472001918267</v>
      </c>
      <c r="I34" s="33">
        <v>0.83841992393771647</v>
      </c>
      <c r="J34" s="33">
        <v>0.9018776426312396</v>
      </c>
      <c r="K34" s="33">
        <v>0.9838418234270756</v>
      </c>
      <c r="L34" s="33">
        <v>1.1324515972727267</v>
      </c>
      <c r="M34" s="33">
        <v>1.2851750862092002</v>
      </c>
      <c r="N34" s="33">
        <v>1.5223954662204193</v>
      </c>
      <c r="O34" s="33">
        <v>1.6569466062327347</v>
      </c>
      <c r="P34" s="33">
        <v>1.8658348795144741</v>
      </c>
      <c r="Q34" s="33">
        <v>2.3498998217109461</v>
      </c>
      <c r="R34" s="33">
        <v>2.6209127753396726</v>
      </c>
      <c r="S34" s="33">
        <v>2.9578207132332177</v>
      </c>
      <c r="T34" s="33">
        <v>3.1368804408985658</v>
      </c>
      <c r="U34" s="33">
        <v>3.2832106766515863</v>
      </c>
      <c r="V34" s="33">
        <v>3.5875104257341763</v>
      </c>
      <c r="W34" s="33">
        <v>3.8240015246405941</v>
      </c>
      <c r="X34" s="33">
        <v>3.9188893566322003</v>
      </c>
      <c r="Y34" s="33">
        <v>4.1583026782012382</v>
      </c>
      <c r="Z34" s="33">
        <v>4.3122599327638014</v>
      </c>
      <c r="AA34" s="33">
        <v>4.4726493486173213</v>
      </c>
      <c r="AB34" s="33">
        <v>4.7668387419045324</v>
      </c>
      <c r="AC34" s="33">
        <v>4.9131380116055396</v>
      </c>
      <c r="AD34" s="33">
        <v>4.8810356595776616</v>
      </c>
      <c r="AE34" s="33">
        <v>4.8572721260951557</v>
      </c>
      <c r="AF34" s="33">
        <v>4.8690939169653964</v>
      </c>
      <c r="AG34" s="33">
        <v>4.8310904468866109</v>
      </c>
      <c r="AH34" s="33">
        <v>4.7999845086414963</v>
      </c>
      <c r="AI34" s="33">
        <v>4.8825531940784774</v>
      </c>
      <c r="AJ34" s="33">
        <v>4.7399446984512918</v>
      </c>
      <c r="AK34" s="33">
        <v>4.780892323167838</v>
      </c>
      <c r="AL34" s="33">
        <v>5.0528843132556744</v>
      </c>
      <c r="AM34" s="33">
        <v>5.3753278023097701</v>
      </c>
      <c r="AN34" s="33">
        <v>5.5592612779072335</v>
      </c>
      <c r="AO34" s="33">
        <v>5.6738184129398403</v>
      </c>
      <c r="AP34" s="33">
        <v>5.7368471155546459</v>
      </c>
      <c r="AQ34" s="33">
        <v>5.8268880772292029</v>
      </c>
      <c r="AR34" s="33">
        <v>5.9219476244803761</v>
      </c>
      <c r="AS34" s="33">
        <v>6.0247198481003323</v>
      </c>
      <c r="AT34" s="33">
        <v>6.1618517388232066</v>
      </c>
      <c r="AU34" s="33">
        <v>6.3919643070048267</v>
      </c>
      <c r="AV34" s="33">
        <v>6.2863905287552067</v>
      </c>
      <c r="AW34" s="33">
        <v>6.3264378848105229</v>
      </c>
      <c r="AX34" s="33">
        <v>6.4660404508659637</v>
      </c>
      <c r="AY34" s="33">
        <v>6.4838276764828899</v>
      </c>
    </row>
    <row r="35" spans="1:51">
      <c r="A35" s="7" t="s">
        <v>59</v>
      </c>
      <c r="B35" s="7" t="s">
        <v>60</v>
      </c>
      <c r="C35" s="33">
        <v>0.41621857529385142</v>
      </c>
      <c r="D35" s="33">
        <v>0.45633545814123655</v>
      </c>
      <c r="E35" s="33">
        <v>0.48205635279662201</v>
      </c>
      <c r="F35" s="33">
        <v>0.54609632310872558</v>
      </c>
      <c r="G35" s="33">
        <v>0.60733590965180795</v>
      </c>
      <c r="H35" s="33">
        <v>0.67244422043050656</v>
      </c>
      <c r="I35" s="33">
        <v>0.75226726371714703</v>
      </c>
      <c r="J35" s="33">
        <v>0.86543621535500859</v>
      </c>
      <c r="K35" s="33">
        <v>1.0079368234542525</v>
      </c>
      <c r="L35" s="33">
        <v>1.1814588041301426</v>
      </c>
      <c r="M35" s="33">
        <v>1.33465746274785</v>
      </c>
      <c r="N35" s="33">
        <v>1.4617158694754362</v>
      </c>
      <c r="O35" s="33">
        <v>1.6234335495653158</v>
      </c>
      <c r="P35" s="33">
        <v>1.8349836895175702</v>
      </c>
      <c r="Q35" s="33">
        <v>2.3329624301723051</v>
      </c>
      <c r="R35" s="33">
        <v>2.6102530972054345</v>
      </c>
      <c r="S35" s="33">
        <v>2.982190500440224</v>
      </c>
      <c r="T35" s="33">
        <v>3.2709494998784208</v>
      </c>
      <c r="U35" s="33">
        <v>3.4887933519822734</v>
      </c>
      <c r="V35" s="33">
        <v>3.7123723133958704</v>
      </c>
      <c r="W35" s="33">
        <v>3.91697192587077</v>
      </c>
      <c r="X35" s="33">
        <v>4.0497218429172808</v>
      </c>
      <c r="Y35" s="33">
        <v>4.2253474996892768</v>
      </c>
      <c r="Z35" s="33">
        <v>4.374712301977266</v>
      </c>
      <c r="AA35" s="33">
        <v>4.3402053413573816</v>
      </c>
      <c r="AB35" s="33">
        <v>4.5278880131436718</v>
      </c>
      <c r="AC35" s="33">
        <v>4.5612708101901198</v>
      </c>
      <c r="AD35" s="33">
        <v>4.6820733044209835</v>
      </c>
      <c r="AE35" s="33">
        <v>4.7818105081020414</v>
      </c>
      <c r="AF35" s="33">
        <v>4.8846167285938886</v>
      </c>
      <c r="AG35" s="33">
        <v>4.8852666671300771</v>
      </c>
      <c r="AH35" s="33">
        <v>4.9309295849406887</v>
      </c>
      <c r="AI35" s="33">
        <v>5.1703022050491745</v>
      </c>
      <c r="AJ35" s="33">
        <v>5.0277093835106372</v>
      </c>
      <c r="AK35" s="33">
        <v>5.0343007761153382</v>
      </c>
      <c r="AL35" s="33">
        <v>5.1856648550062996</v>
      </c>
      <c r="AM35" s="33">
        <v>5.4124949747854201</v>
      </c>
      <c r="AN35" s="33">
        <v>5.5103221521666663</v>
      </c>
      <c r="AO35" s="33">
        <v>5.5773247970752875</v>
      </c>
      <c r="AP35" s="33">
        <v>5.696892098739248</v>
      </c>
      <c r="AQ35" s="33">
        <v>5.6554105913844772</v>
      </c>
      <c r="AR35" s="33">
        <v>5.7313395590493386</v>
      </c>
      <c r="AS35" s="33">
        <v>5.8500848907989447</v>
      </c>
      <c r="AT35" s="33">
        <v>6.0712903408122187</v>
      </c>
      <c r="AU35" s="33">
        <v>6.2307167821732934</v>
      </c>
      <c r="AV35" s="33">
        <v>6.2542463819364862</v>
      </c>
      <c r="AW35" s="33">
        <v>6.2790426748418433</v>
      </c>
      <c r="AX35" s="33">
        <v>6.1574623911448363</v>
      </c>
      <c r="AY35" s="33">
        <v>6.2340362560540985</v>
      </c>
    </row>
    <row r="36" spans="1:51">
      <c r="A36" s="7" t="s">
        <v>61</v>
      </c>
      <c r="B36" s="7" t="s">
        <v>62</v>
      </c>
      <c r="C36" s="33">
        <v>0.43406340198441518</v>
      </c>
      <c r="D36" s="33">
        <v>0.48388966602690719</v>
      </c>
      <c r="E36" s="33">
        <v>0.50141615791936578</v>
      </c>
      <c r="F36" s="33">
        <v>0.57610817263794689</v>
      </c>
      <c r="G36" s="33">
        <v>0.6204200191514313</v>
      </c>
      <c r="H36" s="33">
        <v>0.69927796417955979</v>
      </c>
      <c r="I36" s="33">
        <v>0.81152415740624351</v>
      </c>
      <c r="J36" s="33">
        <v>0.93800105794937527</v>
      </c>
      <c r="K36" s="33">
        <v>1.0762034545068173</v>
      </c>
      <c r="L36" s="33">
        <v>1.2543070730839931</v>
      </c>
      <c r="M36" s="33">
        <v>1.4015242927068792</v>
      </c>
      <c r="N36" s="33">
        <v>1.5035179994577625</v>
      </c>
      <c r="O36" s="33">
        <v>1.6502443797587212</v>
      </c>
      <c r="P36" s="33">
        <v>1.8980289734887192</v>
      </c>
      <c r="Q36" s="33">
        <v>2.457695469707124</v>
      </c>
      <c r="R36" s="33">
        <v>2.7077174459570883</v>
      </c>
      <c r="S36" s="33">
        <v>3.1405901441675943</v>
      </c>
      <c r="T36" s="33">
        <v>3.3852108398483827</v>
      </c>
      <c r="U36" s="33">
        <v>3.6014814698387143</v>
      </c>
      <c r="V36" s="33">
        <v>3.8722584024112718</v>
      </c>
      <c r="W36" s="33">
        <v>4.1181560739190557</v>
      </c>
      <c r="X36" s="33">
        <v>4.3600686708493344</v>
      </c>
      <c r="Y36" s="33">
        <v>4.5681903368440135</v>
      </c>
      <c r="Z36" s="33">
        <v>4.729624546531829</v>
      </c>
      <c r="AA36" s="33">
        <v>4.7710289511799475</v>
      </c>
      <c r="AB36" s="33">
        <v>5.1168939496433712</v>
      </c>
      <c r="AC36" s="33">
        <v>5.1881546154090294</v>
      </c>
      <c r="AD36" s="33">
        <v>5.4415981858358133</v>
      </c>
      <c r="AE36" s="33">
        <v>5.5997475280892903</v>
      </c>
      <c r="AF36" s="33">
        <v>5.5884219099285755</v>
      </c>
      <c r="AG36" s="33">
        <v>5.5150749386413525</v>
      </c>
      <c r="AH36" s="33">
        <v>5.5403483349903144</v>
      </c>
      <c r="AI36" s="33">
        <v>5.7271304657313156</v>
      </c>
      <c r="AJ36" s="33">
        <v>5.517745053257336</v>
      </c>
      <c r="AK36" s="33">
        <v>5.4711809948058505</v>
      </c>
      <c r="AL36" s="33">
        <v>5.5715959741601484</v>
      </c>
      <c r="AM36" s="33">
        <v>5.6652375735831617</v>
      </c>
      <c r="AN36" s="33">
        <v>5.702526592574098</v>
      </c>
      <c r="AO36" s="33">
        <v>5.6784856204686998</v>
      </c>
      <c r="AP36" s="33">
        <v>5.7524703318956316</v>
      </c>
      <c r="AQ36" s="33">
        <v>5.8030087552121712</v>
      </c>
      <c r="AR36" s="33">
        <v>5.7838354547660549</v>
      </c>
      <c r="AS36" s="33">
        <v>6.3609110623687251</v>
      </c>
      <c r="AT36" s="33">
        <v>6.553039016001561</v>
      </c>
      <c r="AU36" s="33">
        <v>6.7223305258940247</v>
      </c>
      <c r="AV36" s="33">
        <v>6.7580020605886064</v>
      </c>
      <c r="AW36" s="33">
        <v>6.8341227683467594</v>
      </c>
      <c r="AX36" s="33">
        <v>6.6965753369003034</v>
      </c>
      <c r="AY36" s="33">
        <v>6.4638732683056217</v>
      </c>
    </row>
    <row r="37" spans="1:51">
      <c r="A37" s="7" t="s">
        <v>63</v>
      </c>
      <c r="B37" s="7" t="s">
        <v>64</v>
      </c>
      <c r="C37" s="33">
        <v>0.4474496101135092</v>
      </c>
      <c r="D37" s="33">
        <v>0.49148423975811406</v>
      </c>
      <c r="E37" s="33">
        <v>0.51604840253241335</v>
      </c>
      <c r="F37" s="33">
        <v>0.59108981557365481</v>
      </c>
      <c r="G37" s="33">
        <v>0.64667383096709785</v>
      </c>
      <c r="H37" s="33">
        <v>0.72517207565041153</v>
      </c>
      <c r="I37" s="33">
        <v>0.81935644828780307</v>
      </c>
      <c r="J37" s="33">
        <v>0.97359403156140945</v>
      </c>
      <c r="K37" s="33">
        <v>1.1243912791206412</v>
      </c>
      <c r="L37" s="33">
        <v>1.2476837491917594</v>
      </c>
      <c r="M37" s="33">
        <v>1.4349564484848374</v>
      </c>
      <c r="N37" s="33">
        <v>1.5911656804311438</v>
      </c>
      <c r="O37" s="33">
        <v>1.7494467633311301</v>
      </c>
      <c r="P37" s="33">
        <v>1.9275385417724942</v>
      </c>
      <c r="Q37" s="33">
        <v>2.4838732438551601</v>
      </c>
      <c r="R37" s="33">
        <v>2.7655884753638733</v>
      </c>
      <c r="S37" s="33">
        <v>3.0613910429930811</v>
      </c>
      <c r="T37" s="33">
        <v>3.3852102753952855</v>
      </c>
      <c r="U37" s="33">
        <v>3.5040203887368788</v>
      </c>
      <c r="V37" s="33">
        <v>3.7123738618228326</v>
      </c>
      <c r="W37" s="33">
        <v>3.8986832998221193</v>
      </c>
      <c r="X37" s="33">
        <v>4.0831906184785804</v>
      </c>
      <c r="Y37" s="33">
        <v>4.3137247643780539</v>
      </c>
      <c r="Z37" s="33">
        <v>4.4371646711907298</v>
      </c>
      <c r="AA37" s="33">
        <v>4.5030962468379974</v>
      </c>
      <c r="AB37" s="33">
        <v>4.6724760337314546</v>
      </c>
      <c r="AC37" s="33">
        <v>4.7170445737771436</v>
      </c>
      <c r="AD37" s="33">
        <v>4.7857756456681129</v>
      </c>
      <c r="AE37" s="33">
        <v>4.6566340295698989</v>
      </c>
      <c r="AF37" s="33">
        <v>4.9097624967075113</v>
      </c>
      <c r="AG37" s="33">
        <v>4.9982900183619776</v>
      </c>
      <c r="AH37" s="33">
        <v>5.0038157515407935</v>
      </c>
      <c r="AI37" s="33">
        <v>5.0984743864027173</v>
      </c>
      <c r="AJ37" s="33">
        <v>5.0137860724588617</v>
      </c>
      <c r="AK37" s="33">
        <v>5.0016218564156727</v>
      </c>
      <c r="AL37" s="33">
        <v>5.0801234573146123</v>
      </c>
      <c r="AM37" s="33">
        <v>5.1739927589415675</v>
      </c>
      <c r="AN37" s="33">
        <v>5.2856755663623192</v>
      </c>
      <c r="AO37" s="33">
        <v>5.3229651800903195</v>
      </c>
      <c r="AP37" s="33">
        <v>5.356612526767111</v>
      </c>
      <c r="AQ37" s="33">
        <v>5.3933194200553896</v>
      </c>
      <c r="AR37" s="33">
        <v>5.5488817199996872</v>
      </c>
      <c r="AS37" s="33">
        <v>5.6345476311188651</v>
      </c>
      <c r="AT37" s="33">
        <v>5.7277416019910135</v>
      </c>
      <c r="AU37" s="33">
        <v>5.8548817731645011</v>
      </c>
      <c r="AV37" s="33">
        <v>5.935860594432234</v>
      </c>
      <c r="AW37" s="33">
        <v>5.9823046714928232</v>
      </c>
      <c r="AX37" s="33">
        <v>5.9529128496333952</v>
      </c>
      <c r="AY37" s="33">
        <v>5.8512096409597998</v>
      </c>
    </row>
    <row r="38" spans="1:51">
      <c r="A38" s="7" t="s">
        <v>69</v>
      </c>
      <c r="B38" s="7" t="s">
        <v>70</v>
      </c>
      <c r="C38" s="33">
        <v>0.41771006608957684</v>
      </c>
      <c r="D38" s="33">
        <v>0.46890802822049205</v>
      </c>
      <c r="E38" s="33">
        <v>0.48480301252940439</v>
      </c>
      <c r="F38" s="33">
        <v>0.55666413407061932</v>
      </c>
      <c r="G38" s="33">
        <v>0.59365095839324733</v>
      </c>
      <c r="H38" s="33">
        <v>0.66247965304136358</v>
      </c>
      <c r="I38" s="33">
        <v>0.74637956897094504</v>
      </c>
      <c r="J38" s="33">
        <v>0.86711475646100911</v>
      </c>
      <c r="K38" s="33">
        <v>0.98919664182524447</v>
      </c>
      <c r="L38" s="33">
        <v>1.1549683921531855</v>
      </c>
      <c r="M38" s="33">
        <v>1.3493674825333728</v>
      </c>
      <c r="N38" s="33">
        <v>0</v>
      </c>
      <c r="O38" s="33">
        <v>1.7025268822727953</v>
      </c>
      <c r="P38" s="33">
        <v>1.847055807502596</v>
      </c>
      <c r="Q38" s="33">
        <v>2.3144828642372426</v>
      </c>
      <c r="R38" s="33">
        <v>2.5645653858020179</v>
      </c>
      <c r="S38" s="33">
        <v>2.8725285334851027</v>
      </c>
      <c r="T38" s="33">
        <v>3.1292623323326989</v>
      </c>
      <c r="U38" s="33">
        <v>3.3761023287960406</v>
      </c>
      <c r="V38" s="33">
        <v>3.5601039658802902</v>
      </c>
      <c r="W38" s="33">
        <v>3.8118074914504505</v>
      </c>
      <c r="X38" s="33">
        <v>3.9599646720937951</v>
      </c>
      <c r="Y38" s="33">
        <v>4.2131575321459964</v>
      </c>
      <c r="Z38" s="33">
        <v>4.4295485286037222</v>
      </c>
      <c r="AA38" s="33">
        <v>4.5731241127455533</v>
      </c>
      <c r="AB38" s="33">
        <v>4.7592288460841239</v>
      </c>
      <c r="AC38" s="33">
        <v>4.9246639278263729</v>
      </c>
      <c r="AD38" s="33">
        <v>5.1407996840531469</v>
      </c>
      <c r="AE38" s="33">
        <v>5.1359683750738627</v>
      </c>
      <c r="AF38" s="33">
        <v>5.1901435178138655</v>
      </c>
      <c r="AG38" s="33">
        <v>5.1196265645835206</v>
      </c>
      <c r="AH38" s="33">
        <v>4.9774594014972493</v>
      </c>
      <c r="AI38" s="33">
        <v>5.0478312230226896</v>
      </c>
      <c r="AJ38" s="33">
        <v>4.8855350311475796</v>
      </c>
      <c r="AK38" s="33">
        <v>5.0402302321618082</v>
      </c>
      <c r="AL38" s="33">
        <v>5.0978696639813634</v>
      </c>
      <c r="AM38" s="33">
        <v>4.9618851916458206</v>
      </c>
      <c r="AN38" s="33">
        <v>5.5687308295127149</v>
      </c>
      <c r="AO38" s="33">
        <v>5.6325338860497318</v>
      </c>
      <c r="AP38" s="33">
        <v>5.744468135412248</v>
      </c>
      <c r="AQ38" s="33">
        <v>5.8441728397616286</v>
      </c>
      <c r="AR38" s="33">
        <v>6.010711924665455</v>
      </c>
      <c r="AS38" s="33">
        <v>6.1426873625096512</v>
      </c>
      <c r="AT38" s="33">
        <v>6.3895415686902002</v>
      </c>
      <c r="AU38" s="33">
        <v>6.638455266191742</v>
      </c>
      <c r="AV38" s="33">
        <v>6.7030307402823137</v>
      </c>
      <c r="AW38" s="33">
        <v>6.7459363972915094</v>
      </c>
      <c r="AX38" s="33">
        <v>6.6793294136137256</v>
      </c>
      <c r="AY38" s="33">
        <v>6.5245602127323794</v>
      </c>
    </row>
    <row r="39" spans="1:51">
      <c r="A39" s="7" t="s">
        <v>71</v>
      </c>
      <c r="B39" s="7" t="s">
        <v>72</v>
      </c>
      <c r="C39" s="33">
        <v>0.55218464802558309</v>
      </c>
      <c r="D39" s="33">
        <v>0.6268000481160515</v>
      </c>
      <c r="E39" s="33">
        <v>0.65148142249506114</v>
      </c>
      <c r="F39" s="33">
        <v>0.74629364339222726</v>
      </c>
      <c r="G39" s="33">
        <v>0.7970281576718069</v>
      </c>
      <c r="H39" s="33">
        <v>0.85825440023670607</v>
      </c>
      <c r="I39" s="33">
        <v>0.91828463633019652</v>
      </c>
      <c r="J39" s="33">
        <v>1.0081379041077161</v>
      </c>
      <c r="K39" s="33">
        <v>1.2087204816984194</v>
      </c>
      <c r="L39" s="33">
        <v>1.3721873945583172</v>
      </c>
      <c r="M39" s="33">
        <v>1.5780512011935151</v>
      </c>
      <c r="N39" s="33">
        <v>1.7583730152588828</v>
      </c>
      <c r="O39" s="33">
        <v>1.898249719504572</v>
      </c>
      <c r="P39" s="33">
        <v>2.0791124780939483</v>
      </c>
      <c r="Q39" s="33">
        <v>2.5778072904808953</v>
      </c>
      <c r="R39" s="33">
        <v>2.8919897642979877</v>
      </c>
      <c r="S39" s="33">
        <v>3.2304528494977092</v>
      </c>
      <c r="T39" s="33">
        <v>3.4827147510669874</v>
      </c>
      <c r="U39" s="33">
        <v>3.6730544132972716</v>
      </c>
      <c r="V39" s="33">
        <v>3.8874863741660017</v>
      </c>
      <c r="W39" s="33">
        <v>4.0922460539471048</v>
      </c>
      <c r="X39" s="33">
        <v>4.2961737356868523</v>
      </c>
      <c r="Y39" s="33">
        <v>4.5849515422160225</v>
      </c>
      <c r="Z39" s="33">
        <v>4.8423434568195436</v>
      </c>
      <c r="AA39" s="33">
        <v>4.9689337896143435</v>
      </c>
      <c r="AB39" s="33">
        <v>5.2493061369184968</v>
      </c>
      <c r="AC39" s="33">
        <v>5.3648744308867533</v>
      </c>
      <c r="AD39" s="33">
        <v>5.3452059976181241</v>
      </c>
      <c r="AE39" s="33">
        <v>5.5710240196570231</v>
      </c>
      <c r="AF39" s="33">
        <v>5.3866323149031112</v>
      </c>
      <c r="AG39" s="33">
        <v>5.3613582200240861</v>
      </c>
      <c r="AH39" s="33">
        <v>5.3504597697460872</v>
      </c>
      <c r="AI39" s="33">
        <v>5.2591098908275526</v>
      </c>
      <c r="AJ39" s="33">
        <v>5.2386889901242135</v>
      </c>
      <c r="AK39" s="33">
        <v>5.2096130430584324</v>
      </c>
      <c r="AL39" s="33">
        <v>5.2260096135107679</v>
      </c>
      <c r="AM39" s="33">
        <v>5.383503751469326</v>
      </c>
      <c r="AN39" s="33">
        <v>5.555506706360168</v>
      </c>
      <c r="AO39" s="33">
        <v>5.6735172163024883</v>
      </c>
      <c r="AP39" s="33">
        <v>5.8065923038566085</v>
      </c>
      <c r="AQ39" s="33">
        <v>5.8049162881703564</v>
      </c>
      <c r="AR39" s="33">
        <v>5.7947886493689875</v>
      </c>
      <c r="AS39" s="33">
        <v>5.7896631004616648</v>
      </c>
      <c r="AT39" s="33">
        <v>5.7054192707728566</v>
      </c>
      <c r="AU39" s="33">
        <v>5.9493094620321259</v>
      </c>
      <c r="AV39" s="33">
        <v>6.0150268336902686</v>
      </c>
      <c r="AW39" s="33">
        <v>6.1774945815179692</v>
      </c>
      <c r="AX39" s="33">
        <v>6.2972104988575435</v>
      </c>
      <c r="AY39" s="33">
        <v>6.3008952717421014</v>
      </c>
    </row>
    <row r="40" spans="1:51">
      <c r="A40" s="7" t="s">
        <v>73</v>
      </c>
      <c r="B40" s="7" t="s">
        <v>74</v>
      </c>
      <c r="C40" s="33">
        <v>0.34051683617884065</v>
      </c>
      <c r="D40" s="33">
        <v>0.39959672158616533</v>
      </c>
      <c r="E40" s="33">
        <v>0.43929918022559011</v>
      </c>
      <c r="F40" s="33">
        <v>0.49923899187050985</v>
      </c>
      <c r="G40" s="33">
        <v>0.51746016149300667</v>
      </c>
      <c r="H40" s="33">
        <v>0.56058149030818127</v>
      </c>
      <c r="I40" s="33">
        <v>0.6078082901361086</v>
      </c>
      <c r="J40" s="33">
        <v>0.68924361125361699</v>
      </c>
      <c r="K40" s="33">
        <v>0.77636644621062434</v>
      </c>
      <c r="L40" s="33">
        <v>0.89271718238786935</v>
      </c>
      <c r="M40" s="33">
        <v>1.0551547389849982</v>
      </c>
      <c r="N40" s="33">
        <v>1.140787311839266</v>
      </c>
      <c r="O40" s="33">
        <v>1.2520964295485348</v>
      </c>
      <c r="P40" s="33">
        <v>1.4084314255519952</v>
      </c>
      <c r="Q40" s="33">
        <v>1.8740717761835795</v>
      </c>
      <c r="R40" s="33">
        <v>2.168610604953332</v>
      </c>
      <c r="S40" s="33">
        <v>2.5054701493117992</v>
      </c>
      <c r="T40" s="33">
        <v>2.8245638981262626</v>
      </c>
      <c r="U40" s="33">
        <v>3.0745858379248219</v>
      </c>
      <c r="V40" s="33">
        <v>3.4230598967305848</v>
      </c>
      <c r="W40" s="33">
        <v>3.7096933969684098</v>
      </c>
      <c r="X40" s="33">
        <v>3.941708976333087</v>
      </c>
      <c r="Y40" s="33">
        <v>4.079067889169921</v>
      </c>
      <c r="Z40" s="33">
        <v>3.9695335163484522</v>
      </c>
      <c r="AA40" s="33">
        <v>3.6795076499687096</v>
      </c>
      <c r="AB40" s="33">
        <v>3.7318929103288365</v>
      </c>
      <c r="AC40" s="33">
        <v>3.8129790604869442</v>
      </c>
      <c r="AD40" s="33">
        <v>3.9291298414295257</v>
      </c>
      <c r="AE40" s="33">
        <v>3.8774929054936491</v>
      </c>
      <c r="AF40" s="33">
        <v>4.0344253235012024</v>
      </c>
      <c r="AG40" s="33">
        <v>4.0598001374389447</v>
      </c>
      <c r="AH40" s="33">
        <v>4.1219061337174407</v>
      </c>
      <c r="AI40" s="33">
        <v>4.193597328479437</v>
      </c>
      <c r="AJ40" s="33">
        <v>4.0698238157376911</v>
      </c>
      <c r="AK40" s="33">
        <v>4.0779603868923404</v>
      </c>
      <c r="AL40" s="33">
        <v>4.1784196081786291</v>
      </c>
      <c r="AM40" s="33">
        <v>4.2540842607781704</v>
      </c>
      <c r="AN40" s="33">
        <v>4.1749848227915489</v>
      </c>
      <c r="AO40" s="33">
        <v>4.2491490637485247</v>
      </c>
      <c r="AP40" s="33">
        <v>4.2251449646477113</v>
      </c>
      <c r="AQ40" s="33">
        <v>4.3991339797120066</v>
      </c>
      <c r="AR40" s="33">
        <v>4.462932554746593</v>
      </c>
      <c r="AS40" s="33">
        <v>4.6016751938906859</v>
      </c>
      <c r="AT40" s="33">
        <v>4.673599991927591</v>
      </c>
      <c r="AU40" s="33">
        <v>4.7901021052087103</v>
      </c>
      <c r="AV40" s="33">
        <v>4.8528821234238562</v>
      </c>
      <c r="AW40" s="33">
        <v>4.9723805573935538</v>
      </c>
      <c r="AX40" s="33">
        <v>5.1445678642081401</v>
      </c>
      <c r="AY40" s="33">
        <v>5.0642236705502368</v>
      </c>
    </row>
    <row r="41" spans="1:51">
      <c r="A41" s="7" t="s">
        <v>75</v>
      </c>
      <c r="B41" s="7" t="s">
        <v>76</v>
      </c>
      <c r="C41" s="33">
        <v>0.52555520385967158</v>
      </c>
      <c r="D41" s="33">
        <v>0.58935697890619543</v>
      </c>
      <c r="E41" s="33">
        <v>0.62088126450624481</v>
      </c>
      <c r="F41" s="33">
        <v>0.69546429709451907</v>
      </c>
      <c r="G41" s="33">
        <v>0.74239477434179846</v>
      </c>
      <c r="H41" s="33">
        <v>0.80080941453305587</v>
      </c>
      <c r="I41" s="33">
        <v>0.90148381360150531</v>
      </c>
      <c r="J41" s="33">
        <v>1.0797956259379176</v>
      </c>
      <c r="K41" s="33">
        <v>1.2743096146107307</v>
      </c>
      <c r="L41" s="33">
        <v>1.4702007830804491</v>
      </c>
      <c r="M41" s="33">
        <v>1.658291284747532</v>
      </c>
      <c r="N41" s="33">
        <v>1.7866903833380134</v>
      </c>
      <c r="O41" s="33">
        <v>1.9451699056741474</v>
      </c>
      <c r="P41" s="33">
        <v>2.1072808739429196</v>
      </c>
      <c r="Q41" s="33">
        <v>2.5932065967392979</v>
      </c>
      <c r="R41" s="33">
        <v>2.8858981894520856</v>
      </c>
      <c r="S41" s="33">
        <v>3.1923756175017588</v>
      </c>
      <c r="T41" s="33">
        <v>3.4034927746926527</v>
      </c>
      <c r="U41" s="33">
        <v>3.5466599569015234</v>
      </c>
      <c r="V41" s="33">
        <v>3.7169425760901409</v>
      </c>
      <c r="W41" s="33">
        <v>3.9565997764268497</v>
      </c>
      <c r="X41" s="33">
        <v>4.1562134015214172</v>
      </c>
      <c r="Y41" s="33">
        <v>4.4066732668955604</v>
      </c>
      <c r="Z41" s="33">
        <v>4.6290914643833263</v>
      </c>
      <c r="AA41" s="33">
        <v>4.7360150182261691</v>
      </c>
      <c r="AB41" s="33">
        <v>5.0286191581266202</v>
      </c>
      <c r="AC41" s="33">
        <v>5.1252213504018833</v>
      </c>
      <c r="AD41" s="33">
        <v>5.1365161040157519</v>
      </c>
      <c r="AE41" s="33">
        <v>5.1245984929140729</v>
      </c>
      <c r="AF41" s="33">
        <v>4.993651361761378</v>
      </c>
      <c r="AG41" s="33">
        <v>5.0071661578264814</v>
      </c>
      <c r="AH41" s="33">
        <v>5.0605835804391877</v>
      </c>
      <c r="AI41" s="33">
        <v>5.0430918440882184</v>
      </c>
      <c r="AJ41" s="33">
        <v>4.8811257519714122</v>
      </c>
      <c r="AK41" s="33">
        <v>4.6211489423731615</v>
      </c>
      <c r="AL41" s="33">
        <v>4.7980326935299251</v>
      </c>
      <c r="AM41" s="33">
        <v>4.8710157074357063</v>
      </c>
      <c r="AN41" s="33">
        <v>5.0643886120948149</v>
      </c>
      <c r="AO41" s="33">
        <v>5.1733816636208312</v>
      </c>
      <c r="AP41" s="33">
        <v>5.2751286857347717</v>
      </c>
      <c r="AQ41" s="33">
        <v>5.3744003466069818</v>
      </c>
      <c r="AR41" s="33">
        <v>5.4191254566609475</v>
      </c>
      <c r="AS41" s="33">
        <v>5.5548892374194967</v>
      </c>
      <c r="AT41" s="33">
        <v>5.7444146907020972</v>
      </c>
      <c r="AU41" s="33">
        <v>5.9946616186644004</v>
      </c>
      <c r="AV41" s="33">
        <v>6.0502750509535952</v>
      </c>
      <c r="AW41" s="33">
        <v>6.0816491152446668</v>
      </c>
      <c r="AX41" s="33">
        <v>6.103185863627802</v>
      </c>
      <c r="AY41" s="33">
        <v>6.0437924032219481</v>
      </c>
    </row>
    <row r="42" spans="1:51">
      <c r="A42" s="7" t="s">
        <v>77</v>
      </c>
      <c r="B42" s="7" t="s">
        <v>78</v>
      </c>
      <c r="C42" s="33">
        <v>0.43175854462658353</v>
      </c>
      <c r="D42" s="33">
        <v>0.47819998144639841</v>
      </c>
      <c r="E42" s="33">
        <v>0.4921721508345574</v>
      </c>
      <c r="F42" s="33">
        <v>0.57444140802113597</v>
      </c>
      <c r="G42" s="33">
        <v>0.62808979787235197</v>
      </c>
      <c r="H42" s="33">
        <v>0.67929201626927971</v>
      </c>
      <c r="I42" s="33">
        <v>0.76047878358439702</v>
      </c>
      <c r="J42" s="33">
        <v>0.90041300344769026</v>
      </c>
      <c r="K42" s="33">
        <v>1.0320304280877604</v>
      </c>
      <c r="L42" s="33">
        <v>1.1774852139926639</v>
      </c>
      <c r="M42" s="33">
        <v>1.3841384578075786</v>
      </c>
      <c r="N42" s="33">
        <v>1.5952110540460096</v>
      </c>
      <c r="O42" s="33">
        <v>1.7655334170348986</v>
      </c>
      <c r="P42" s="33">
        <v>1.9369278236349148</v>
      </c>
      <c r="Q42" s="33">
        <v>2.4961925643915173</v>
      </c>
      <c r="R42" s="33">
        <v>2.8402111813581654</v>
      </c>
      <c r="S42" s="33">
        <v>3.1984681915998658</v>
      </c>
      <c r="T42" s="33">
        <v>3.4431035172526427</v>
      </c>
      <c r="U42" s="33">
        <v>3.6334599764927464</v>
      </c>
      <c r="V42" s="33">
        <v>3.8829175989568259</v>
      </c>
      <c r="W42" s="33">
        <v>4.1151075071978358</v>
      </c>
      <c r="X42" s="33">
        <v>4.3129081234675022</v>
      </c>
      <c r="Y42" s="33">
        <v>4.5057167531847053</v>
      </c>
      <c r="Z42" s="33">
        <v>4.6412772925225374</v>
      </c>
      <c r="AA42" s="33">
        <v>4.8699813703971451</v>
      </c>
      <c r="AB42" s="33">
        <v>5.103196137166635</v>
      </c>
      <c r="AC42" s="33">
        <v>5.3073468724439694</v>
      </c>
      <c r="AD42" s="33">
        <v>5.3555265258661731</v>
      </c>
      <c r="AE42" s="33">
        <v>5.3332828903238507</v>
      </c>
      <c r="AF42" s="33">
        <v>5.4077349516355913</v>
      </c>
      <c r="AG42" s="33">
        <v>5.3569026552852979</v>
      </c>
      <c r="AH42" s="33">
        <v>5.4115979041579312</v>
      </c>
      <c r="AI42" s="33">
        <v>5.3578796010795298</v>
      </c>
      <c r="AJ42" s="33">
        <v>5.2396487330504025</v>
      </c>
      <c r="AK42" s="33">
        <v>5.2622033331287588</v>
      </c>
      <c r="AL42" s="33">
        <v>5.3737035187756073</v>
      </c>
      <c r="AM42" s="33">
        <v>5.496372118245505</v>
      </c>
      <c r="AN42" s="33">
        <v>5.7021030873900882</v>
      </c>
      <c r="AO42" s="33">
        <v>5.7975389069975298</v>
      </c>
      <c r="AP42" s="33">
        <v>5.8585588713709207</v>
      </c>
      <c r="AQ42" s="33">
        <v>5.9725704747671715</v>
      </c>
      <c r="AR42" s="33">
        <v>5.983105927020639</v>
      </c>
      <c r="AS42" s="33">
        <v>6.0239015424505533</v>
      </c>
      <c r="AT42" s="33">
        <v>6.3255143384331518</v>
      </c>
      <c r="AU42" s="33">
        <v>6.559196213343256</v>
      </c>
      <c r="AV42" s="33">
        <v>6.5049758619093101</v>
      </c>
      <c r="AW42" s="33">
        <v>6.5762926492516849</v>
      </c>
      <c r="AX42" s="33">
        <v>6.6173086890290156</v>
      </c>
      <c r="AY42" s="33">
        <v>6.5922827920836236</v>
      </c>
    </row>
    <row r="43" spans="1:51">
      <c r="A43" s="7" t="s">
        <v>79</v>
      </c>
      <c r="B43" s="7" t="s">
        <v>80</v>
      </c>
      <c r="C43" s="33">
        <v>0.44076860049491456</v>
      </c>
      <c r="D43" s="33">
        <v>0.47415104987741286</v>
      </c>
      <c r="E43" s="33">
        <v>0.48402612663377526</v>
      </c>
      <c r="F43" s="33">
        <v>0.55378219570497111</v>
      </c>
      <c r="G43" s="33">
        <v>0.59998066197693611</v>
      </c>
      <c r="H43" s="33">
        <v>0.67667196734135404</v>
      </c>
      <c r="I43" s="33">
        <v>0.75392458412999319</v>
      </c>
      <c r="J43" s="33">
        <v>0.8907146663699832</v>
      </c>
      <c r="K43" s="33">
        <v>1.0213217479315542</v>
      </c>
      <c r="L43" s="33">
        <v>1.1748362082430308</v>
      </c>
      <c r="M43" s="33">
        <v>1.3640778893915022</v>
      </c>
      <c r="N43" s="33">
        <v>1.4940776050003941</v>
      </c>
      <c r="O43" s="33">
        <v>1.6596283446735904</v>
      </c>
      <c r="P43" s="33">
        <v>1.8819316817187</v>
      </c>
      <c r="Q43" s="33">
        <v>2.3560607548154224</v>
      </c>
      <c r="R43" s="33">
        <v>2.6285271113976743</v>
      </c>
      <c r="S43" s="33">
        <v>2.9334520665459887</v>
      </c>
      <c r="T43" s="33">
        <v>3.188679068166643</v>
      </c>
      <c r="U43" s="33">
        <v>3.3471694647331969</v>
      </c>
      <c r="V43" s="33">
        <v>3.5920798505651574</v>
      </c>
      <c r="W43" s="33">
        <v>3.8209518480572595</v>
      </c>
      <c r="X43" s="33">
        <v>3.9873482157348592</v>
      </c>
      <c r="Y43" s="33">
        <v>4.2146812780889054</v>
      </c>
      <c r="Z43" s="33">
        <v>4.3777587590120683</v>
      </c>
      <c r="AA43" s="33">
        <v>4.4756940384393893</v>
      </c>
      <c r="AB43" s="33">
        <v>4.6770419712236997</v>
      </c>
      <c r="AC43" s="33">
        <v>4.8598270103763328</v>
      </c>
      <c r="AD43" s="33">
        <v>4.8868150437709605</v>
      </c>
      <c r="AE43" s="33">
        <v>4.9616629443735132</v>
      </c>
      <c r="AF43" s="33">
        <v>5.0477305334819196</v>
      </c>
      <c r="AG43" s="33">
        <v>5.1060536398661567</v>
      </c>
      <c r="AH43" s="33">
        <v>5.1174008134921785</v>
      </c>
      <c r="AI43" s="33">
        <v>5.1102786394707227</v>
      </c>
      <c r="AJ43" s="33">
        <v>5.1075441151175882</v>
      </c>
      <c r="AK43" s="33">
        <v>5.1288214827542085</v>
      </c>
      <c r="AL43" s="33">
        <v>5.1533070322787937</v>
      </c>
      <c r="AM43" s="33">
        <v>5.2663296511883821</v>
      </c>
      <c r="AN43" s="33">
        <v>5.3056572043719061</v>
      </c>
      <c r="AO43" s="33">
        <v>5.3336131622509306</v>
      </c>
      <c r="AP43" s="33">
        <v>5.3539803771831833</v>
      </c>
      <c r="AQ43" s="33">
        <v>5.3810156122693336</v>
      </c>
      <c r="AR43" s="33">
        <v>5.431578095415837</v>
      </c>
      <c r="AS43" s="33">
        <v>5.5078286099897342</v>
      </c>
      <c r="AT43" s="33">
        <v>5.6899768791352878</v>
      </c>
      <c r="AU43" s="33">
        <v>5.8380614372782516</v>
      </c>
      <c r="AV43" s="33">
        <v>5.8237028468572083</v>
      </c>
      <c r="AW43" s="33">
        <v>5.8164359255208931</v>
      </c>
      <c r="AX43" s="33">
        <v>5.9040166967279371</v>
      </c>
      <c r="AY43" s="33">
        <v>5.9109295531353441</v>
      </c>
    </row>
    <row r="44" spans="1:51">
      <c r="A44" s="7" t="s">
        <v>81</v>
      </c>
      <c r="B44" s="7" t="s">
        <v>82</v>
      </c>
      <c r="C44" s="33">
        <v>0.41616657742360841</v>
      </c>
      <c r="D44" s="33">
        <v>0.44631418480415119</v>
      </c>
      <c r="E44" s="33">
        <v>0.45627473260980128</v>
      </c>
      <c r="F44" s="33">
        <v>0.54087153363843266</v>
      </c>
      <c r="G44" s="33">
        <v>0.60824187041093281</v>
      </c>
      <c r="H44" s="33">
        <v>0.65741339892492234</v>
      </c>
      <c r="I44" s="33">
        <v>0.77225273952328222</v>
      </c>
      <c r="J44" s="33">
        <v>0.95832543496057188</v>
      </c>
      <c r="K44" s="33">
        <v>1.0547867236111457</v>
      </c>
      <c r="L44" s="33">
        <v>1.1761621821784505</v>
      </c>
      <c r="M44" s="33">
        <v>1.3600678706096108</v>
      </c>
      <c r="N44" s="33">
        <v>1.4832915746438502</v>
      </c>
      <c r="O44" s="33">
        <v>1.6408619864987464</v>
      </c>
      <c r="P44" s="33">
        <v>1.7853531077899731</v>
      </c>
      <c r="Q44" s="33">
        <v>2.2605896186410321</v>
      </c>
      <c r="R44" s="33">
        <v>2.655941745208906</v>
      </c>
      <c r="S44" s="33">
        <v>2.9730547063725625</v>
      </c>
      <c r="T44" s="33">
        <v>3.2953259948920208</v>
      </c>
      <c r="U44" s="33">
        <v>3.5238156169644959</v>
      </c>
      <c r="V44" s="33">
        <v>3.8341913398580623</v>
      </c>
      <c r="W44" s="33">
        <v>4.1151016053540381</v>
      </c>
      <c r="X44" s="33">
        <v>4.2946524277067937</v>
      </c>
      <c r="Y44" s="33">
        <v>4.345723429179162</v>
      </c>
      <c r="Z44" s="33">
        <v>4.4737221556083675</v>
      </c>
      <c r="AA44" s="33">
        <v>4.6248838397207006</v>
      </c>
      <c r="AB44" s="33">
        <v>4.8596794709135285</v>
      </c>
      <c r="AC44" s="33">
        <v>4.9447361061169044</v>
      </c>
      <c r="AD44" s="33">
        <v>4.968461912614333</v>
      </c>
      <c r="AE44" s="33">
        <v>4.9191454898479448</v>
      </c>
      <c r="AF44" s="33">
        <v>4.9461721512053254</v>
      </c>
      <c r="AG44" s="33">
        <v>4.8630566806021429</v>
      </c>
      <c r="AH44" s="33">
        <v>4.9042100504564416</v>
      </c>
      <c r="AI44" s="33">
        <v>5.0788872923846746</v>
      </c>
      <c r="AJ44" s="33">
        <v>5.0036270566288259</v>
      </c>
      <c r="AK44" s="33">
        <v>4.8838545160579114</v>
      </c>
      <c r="AL44" s="33">
        <v>4.9573724600799061</v>
      </c>
      <c r="AM44" s="33">
        <v>5.0814389811802974</v>
      </c>
      <c r="AN44" s="33">
        <v>5.2921420217864403</v>
      </c>
      <c r="AO44" s="33">
        <v>5.3502284196621321</v>
      </c>
      <c r="AP44" s="33">
        <v>5.235850311516475</v>
      </c>
      <c r="AQ44" s="33">
        <v>5.2523824829931973</v>
      </c>
      <c r="AR44" s="33">
        <v>5.2708544977682603</v>
      </c>
      <c r="AS44" s="33">
        <v>5.4127301642487931</v>
      </c>
      <c r="AT44" s="33">
        <v>5.354833822315328</v>
      </c>
      <c r="AU44" s="33">
        <v>5.5868785063658004</v>
      </c>
      <c r="AV44" s="33">
        <v>5.7157469346414684</v>
      </c>
      <c r="AW44" s="33">
        <v>5.7296113337520307</v>
      </c>
      <c r="AX44" s="33">
        <v>5.6843342553847993</v>
      </c>
      <c r="AY44" s="33">
        <v>5.6677082498049991</v>
      </c>
    </row>
    <row r="45" spans="1:51">
      <c r="A45" s="7" t="s">
        <v>83</v>
      </c>
      <c r="B45" s="7" t="s">
        <v>84</v>
      </c>
      <c r="C45" s="33">
        <v>0.54078418015299978</v>
      </c>
      <c r="D45" s="33">
        <v>0.57195377469906972</v>
      </c>
      <c r="E45" s="33">
        <v>0.57347677762396909</v>
      </c>
      <c r="F45" s="33">
        <v>0.63508684646194524</v>
      </c>
      <c r="G45" s="33">
        <v>0.69114567544647576</v>
      </c>
      <c r="H45" s="33">
        <v>0.78971127872993441</v>
      </c>
      <c r="I45" s="33">
        <v>0.85520898597080119</v>
      </c>
      <c r="J45" s="33">
        <v>0.96569783352970417</v>
      </c>
      <c r="K45" s="33">
        <v>1.0976202001667685</v>
      </c>
      <c r="L45" s="33">
        <v>1.2609286560247657</v>
      </c>
      <c r="M45" s="33">
        <v>1.442981267410703</v>
      </c>
      <c r="N45" s="33">
        <v>1.564197256038135</v>
      </c>
      <c r="O45" s="33">
        <v>1.7293384535677843</v>
      </c>
      <c r="P45" s="33">
        <v>1.8779076518789903</v>
      </c>
      <c r="Q45" s="33">
        <v>2.2929234807517047</v>
      </c>
      <c r="R45" s="33">
        <v>2.5264929312692872</v>
      </c>
      <c r="S45" s="33">
        <v>2.8085593899702905</v>
      </c>
      <c r="T45" s="33">
        <v>3.1048873353840363</v>
      </c>
      <c r="U45" s="33">
        <v>3.2481865679930171</v>
      </c>
      <c r="V45" s="33">
        <v>3.5570565246160735</v>
      </c>
      <c r="W45" s="33">
        <v>3.718838303836113</v>
      </c>
      <c r="X45" s="33">
        <v>3.8063125661078274</v>
      </c>
      <c r="Y45" s="33">
        <v>3.9815481488236855</v>
      </c>
      <c r="Z45" s="33">
        <v>4.2162965361675049</v>
      </c>
      <c r="AA45" s="33">
        <v>4.3965321030656321</v>
      </c>
      <c r="AB45" s="33">
        <v>4.555283638097146</v>
      </c>
      <c r="AC45" s="33">
        <v>4.6319498187970911</v>
      </c>
      <c r="AD45" s="33">
        <v>4.5184628096185442</v>
      </c>
      <c r="AE45" s="33">
        <v>4.4838119600721962</v>
      </c>
      <c r="AF45" s="33">
        <v>4.6009712154413256</v>
      </c>
      <c r="AG45" s="33">
        <v>4.5183656962680745</v>
      </c>
      <c r="AH45" s="33">
        <v>4.8040184295283002</v>
      </c>
      <c r="AI45" s="33">
        <v>4.9361529368218262</v>
      </c>
      <c r="AJ45" s="33">
        <v>4.6171893430237407</v>
      </c>
      <c r="AK45" s="33">
        <v>4.5178360800813362</v>
      </c>
      <c r="AL45" s="33">
        <v>4.5835757476894239</v>
      </c>
      <c r="AM45" s="33">
        <v>4.6412082949964191</v>
      </c>
      <c r="AN45" s="33">
        <v>4.9314950501277242</v>
      </c>
      <c r="AO45" s="33">
        <v>5.3506332115553183</v>
      </c>
      <c r="AP45" s="33">
        <v>5.4349109722402753</v>
      </c>
      <c r="AQ45" s="33">
        <v>5.4976307940880282</v>
      </c>
      <c r="AR45" s="33">
        <v>5.4471063705845699</v>
      </c>
      <c r="AS45" s="33">
        <v>5.4981827046637779</v>
      </c>
      <c r="AT45" s="33">
        <v>5.8319999165763825</v>
      </c>
      <c r="AU45" s="33">
        <v>6.0197861309550644</v>
      </c>
      <c r="AV45" s="33">
        <v>6.0620679142600116</v>
      </c>
      <c r="AW45" s="33">
        <v>6.0474816196099015</v>
      </c>
      <c r="AX45" s="33">
        <v>6.1286087922305406</v>
      </c>
      <c r="AY45" s="33">
        <v>6.1781457912305315</v>
      </c>
    </row>
    <row r="46" spans="1:51">
      <c r="A46" s="7" t="s">
        <v>85</v>
      </c>
      <c r="B46" s="7" t="s">
        <v>86</v>
      </c>
      <c r="C46" s="33">
        <v>0.50968901390191979</v>
      </c>
      <c r="D46" s="33">
        <v>0.57666091200473324</v>
      </c>
      <c r="E46" s="33">
        <v>0.59858479220002647</v>
      </c>
      <c r="F46" s="33">
        <v>0.67706968584687699</v>
      </c>
      <c r="G46" s="33">
        <v>0.72741900804542692</v>
      </c>
      <c r="H46" s="33">
        <v>0.80644408979723392</v>
      </c>
      <c r="I46" s="33">
        <v>0.89316028943043024</v>
      </c>
      <c r="J46" s="33">
        <v>0.99331300110351373</v>
      </c>
      <c r="K46" s="33">
        <v>1.1123441501647855</v>
      </c>
      <c r="L46" s="33">
        <v>1.2860943723858826</v>
      </c>
      <c r="M46" s="33">
        <v>1.4991488110121833</v>
      </c>
      <c r="N46" s="33">
        <v>1.6356647484312414</v>
      </c>
      <c r="O46" s="33">
        <v>1.801728975754378</v>
      </c>
      <c r="P46" s="33">
        <v>1.9852170500206519</v>
      </c>
      <c r="Q46" s="33">
        <v>2.5208303699509615</v>
      </c>
      <c r="R46" s="33">
        <v>2.8325960104046106</v>
      </c>
      <c r="S46" s="33">
        <v>3.145160022828887</v>
      </c>
      <c r="T46" s="33">
        <v>3.380639894809419</v>
      </c>
      <c r="U46" s="33">
        <v>3.6014809525212601</v>
      </c>
      <c r="V46" s="33">
        <v>3.8083046471464814</v>
      </c>
      <c r="W46" s="33">
        <v>4.0571907514636969</v>
      </c>
      <c r="X46" s="33">
        <v>4.285524579826439</v>
      </c>
      <c r="Y46" s="33">
        <v>4.5514291314720037</v>
      </c>
      <c r="Z46" s="33">
        <v>4.731147775049231</v>
      </c>
      <c r="AA46" s="33">
        <v>4.8593249560199085</v>
      </c>
      <c r="AB46" s="33">
        <v>5.1473335329250087</v>
      </c>
      <c r="AC46" s="33">
        <v>5.2102740700631029</v>
      </c>
      <c r="AD46" s="33">
        <v>5.0606045213977726</v>
      </c>
      <c r="AE46" s="33">
        <v>5.1321101013588999</v>
      </c>
      <c r="AF46" s="33">
        <v>4.9760919072823429</v>
      </c>
      <c r="AG46" s="33">
        <v>4.8627168921532045</v>
      </c>
      <c r="AH46" s="33">
        <v>4.9160707974171833</v>
      </c>
      <c r="AI46" s="33">
        <v>5.1423338688484295</v>
      </c>
      <c r="AJ46" s="33">
        <v>5.1007940670629717</v>
      </c>
      <c r="AK46" s="33">
        <v>5.2815813216197105</v>
      </c>
      <c r="AL46" s="33">
        <v>5.4328544297758645</v>
      </c>
      <c r="AM46" s="33">
        <v>5.6753649919383777</v>
      </c>
      <c r="AN46" s="33">
        <v>5.8041432792343244</v>
      </c>
      <c r="AO46" s="33">
        <v>5.8326676844432397</v>
      </c>
      <c r="AP46" s="33">
        <v>5.9321736920643682</v>
      </c>
      <c r="AQ46" s="33">
        <v>6.0367818219064793</v>
      </c>
      <c r="AR46" s="33">
        <v>6.0713387314606662</v>
      </c>
      <c r="AS46" s="33">
        <v>6.1765976018035929</v>
      </c>
      <c r="AT46" s="33">
        <v>6.3620313132140289</v>
      </c>
      <c r="AU46" s="33">
        <v>6.6754653571983162</v>
      </c>
      <c r="AV46" s="33">
        <v>6.5819759820915156</v>
      </c>
      <c r="AW46" s="33">
        <v>6.6218188127158566</v>
      </c>
      <c r="AX46" s="33">
        <v>6.6416171630431657</v>
      </c>
      <c r="AY46" s="33">
        <v>6.4545821034355759</v>
      </c>
    </row>
    <row r="47" spans="1:51">
      <c r="A47" s="7" t="s">
        <v>87</v>
      </c>
      <c r="B47" s="7" t="s">
        <v>88</v>
      </c>
      <c r="C47" s="33">
        <v>0.41714535925792684</v>
      </c>
      <c r="D47" s="33">
        <v>0.47659825549389739</v>
      </c>
      <c r="E47" s="33">
        <v>0.5097161481404856</v>
      </c>
      <c r="F47" s="33">
        <v>0.56182788741311496</v>
      </c>
      <c r="G47" s="33">
        <v>0.60581040823815546</v>
      </c>
      <c r="H47" s="33">
        <v>0.66272352782879795</v>
      </c>
      <c r="I47" s="33">
        <v>0.73871492004387707</v>
      </c>
      <c r="J47" s="33">
        <v>0.81776461051304583</v>
      </c>
      <c r="K47" s="33">
        <v>0.93966962577535229</v>
      </c>
      <c r="L47" s="33">
        <v>1.0609280566607517</v>
      </c>
      <c r="M47" s="33">
        <v>1.2651143823571203</v>
      </c>
      <c r="N47" s="33">
        <v>1.4630644039652787</v>
      </c>
      <c r="O47" s="33">
        <v>1.5966217819134592</v>
      </c>
      <c r="P47" s="33">
        <v>1.7746213721446922</v>
      </c>
      <c r="Q47" s="33">
        <v>2.3191041554106673</v>
      </c>
      <c r="R47" s="33">
        <v>2.5310635871508373</v>
      </c>
      <c r="S47" s="33">
        <v>2.7902837387262753</v>
      </c>
      <c r="T47" s="33">
        <v>3.0028141880908916</v>
      </c>
      <c r="U47" s="33">
        <v>3.2892992254758111</v>
      </c>
      <c r="V47" s="33">
        <v>3.5296480845872282</v>
      </c>
      <c r="W47" s="33">
        <v>3.8087611646116177</v>
      </c>
      <c r="X47" s="33">
        <v>3.9447515922932044</v>
      </c>
      <c r="Y47" s="33">
        <v>4.1156377917997595</v>
      </c>
      <c r="Z47" s="33">
        <v>4.3640497023554543</v>
      </c>
      <c r="AA47" s="33">
        <v>4.3782639641332262</v>
      </c>
      <c r="AB47" s="33">
        <v>4.6207287421526688</v>
      </c>
      <c r="AC47" s="33">
        <v>4.7060364139800237</v>
      </c>
      <c r="AD47" s="33">
        <v>4.7710340358707333</v>
      </c>
      <c r="AE47" s="33">
        <v>4.7487744601343822</v>
      </c>
      <c r="AF47" s="33">
        <v>4.6920515119717638</v>
      </c>
      <c r="AG47" s="33">
        <v>4.6477002151716489</v>
      </c>
      <c r="AH47" s="33">
        <v>4.7323475005848863</v>
      </c>
      <c r="AI47" s="33">
        <v>4.9149320905732834</v>
      </c>
      <c r="AJ47" s="33">
        <v>4.7606438623184424</v>
      </c>
      <c r="AK47" s="33">
        <v>4.7954446649905158</v>
      </c>
      <c r="AL47" s="33">
        <v>4.9431077234203116</v>
      </c>
      <c r="AM47" s="33">
        <v>5.0870352460385391</v>
      </c>
      <c r="AN47" s="33">
        <v>5.1040385975090192</v>
      </c>
      <c r="AO47" s="33">
        <v>5.1321813953368585</v>
      </c>
      <c r="AP47" s="33">
        <v>5.0621136181873778</v>
      </c>
      <c r="AQ47" s="33">
        <v>5.1509107991062528</v>
      </c>
      <c r="AR47" s="33">
        <v>5.264544592388229</v>
      </c>
      <c r="AS47" s="33">
        <v>5.3571335084786247</v>
      </c>
      <c r="AT47" s="33">
        <v>5.3791636304471915</v>
      </c>
      <c r="AU47" s="33">
        <v>5.4969423400056989</v>
      </c>
      <c r="AV47" s="33">
        <v>5.6994460636109396</v>
      </c>
      <c r="AW47" s="33">
        <v>5.8709107413629544</v>
      </c>
      <c r="AX47" s="33">
        <v>5.857714808197465</v>
      </c>
      <c r="AY47" s="33">
        <v>5.8004670734881572</v>
      </c>
    </row>
    <row r="48" spans="1:51">
      <c r="A48" s="7" t="s">
        <v>89</v>
      </c>
      <c r="B48" s="7" t="s">
        <v>90</v>
      </c>
      <c r="C48" s="33">
        <v>0.47747892059530816</v>
      </c>
      <c r="D48" s="33">
        <v>0.53013002533413556</v>
      </c>
      <c r="E48" s="33">
        <v>0.56878863265632196</v>
      </c>
      <c r="F48" s="33">
        <v>0.61684610930384443</v>
      </c>
      <c r="G48" s="33">
        <v>0.69715026083850695</v>
      </c>
      <c r="H48" s="33">
        <v>0.7423274909849511</v>
      </c>
      <c r="I48" s="33">
        <v>0.79529474663533672</v>
      </c>
      <c r="J48" s="33">
        <v>0.86410286959546145</v>
      </c>
      <c r="K48" s="33">
        <v>1.0092746560468389</v>
      </c>
      <c r="L48" s="33">
        <v>1.1907307892125285</v>
      </c>
      <c r="M48" s="33">
        <v>1.3440178468365933</v>
      </c>
      <c r="N48" s="33">
        <v>1.4805938025527763</v>
      </c>
      <c r="O48" s="33">
        <v>1.6113671313157341</v>
      </c>
      <c r="P48" s="33">
        <v>1.7705994020376759</v>
      </c>
      <c r="Q48" s="33">
        <v>2.28368594889508</v>
      </c>
      <c r="R48" s="33">
        <v>2.671167258386729</v>
      </c>
      <c r="S48" s="33">
        <v>2.9425892416068553</v>
      </c>
      <c r="T48" s="33">
        <v>3.2877059461009677</v>
      </c>
      <c r="U48" s="33">
        <v>3.4903156491716896</v>
      </c>
      <c r="V48" s="33">
        <v>3.662124853662549</v>
      </c>
      <c r="W48" s="33">
        <v>3.8849658510668337</v>
      </c>
      <c r="X48" s="33">
        <v>4.1136167780797619</v>
      </c>
      <c r="Y48" s="33">
        <v>4.2802023536340341</v>
      </c>
      <c r="Z48" s="33">
        <v>4.4082233293601005</v>
      </c>
      <c r="AA48" s="33">
        <v>4.5259314205035057</v>
      </c>
      <c r="AB48" s="33">
        <v>4.8475036376008749</v>
      </c>
      <c r="AC48" s="33">
        <v>4.9099380801605044</v>
      </c>
      <c r="AD48" s="33">
        <v>5.013289006322089</v>
      </c>
      <c r="AE48" s="33">
        <v>4.6622427136029616</v>
      </c>
      <c r="AF48" s="33">
        <v>4.927863045537741</v>
      </c>
      <c r="AG48" s="33">
        <v>4.95073243020249</v>
      </c>
      <c r="AH48" s="33">
        <v>4.9770471471810902</v>
      </c>
      <c r="AI48" s="33">
        <v>5.0410928884251609</v>
      </c>
      <c r="AJ48" s="33">
        <v>4.9697269984700876</v>
      </c>
      <c r="AK48" s="33">
        <v>4.9142454549182011</v>
      </c>
      <c r="AL48" s="33">
        <v>4.9280231580595419</v>
      </c>
      <c r="AM48" s="33">
        <v>5.1628874435048102</v>
      </c>
      <c r="AN48" s="33">
        <v>5.4483945211631299</v>
      </c>
      <c r="AO48" s="33">
        <v>5.5381595739646414</v>
      </c>
      <c r="AP48" s="33">
        <v>5.546427877874593</v>
      </c>
      <c r="AQ48" s="33">
        <v>5.5864912659922208</v>
      </c>
      <c r="AR48" s="33">
        <v>5.6147223514731079</v>
      </c>
      <c r="AS48" s="33">
        <v>5.6232063223845206</v>
      </c>
      <c r="AT48" s="33">
        <v>5.9368611423898434</v>
      </c>
      <c r="AU48" s="33">
        <v>6.0932720327535517</v>
      </c>
      <c r="AV48" s="33">
        <v>6.1767322831131732</v>
      </c>
      <c r="AW48" s="33">
        <v>6.1886405767455388</v>
      </c>
      <c r="AX48" s="33">
        <v>6.1523409157590434</v>
      </c>
      <c r="AY48" s="33">
        <v>5.9936228217509973</v>
      </c>
    </row>
    <row r="49" spans="1:51">
      <c r="A49" s="7" t="s">
        <v>91</v>
      </c>
      <c r="B49" s="7" t="s">
        <v>92</v>
      </c>
      <c r="C49" s="33">
        <v>0.4051492075829517</v>
      </c>
      <c r="D49" s="33">
        <v>0.44321536630120495</v>
      </c>
      <c r="E49" s="33">
        <v>0.45462323825775991</v>
      </c>
      <c r="F49" s="33">
        <v>0.51944901841897362</v>
      </c>
      <c r="G49" s="33">
        <v>0.55735504838794137</v>
      </c>
      <c r="H49" s="33">
        <v>0.61387829381229653</v>
      </c>
      <c r="I49" s="33">
        <v>0.67827444806887816</v>
      </c>
      <c r="J49" s="33">
        <v>2.0290585591986212</v>
      </c>
      <c r="K49" s="33">
        <v>0.8981747825114248</v>
      </c>
      <c r="L49" s="33">
        <v>1.0503322260924555</v>
      </c>
      <c r="M49" s="33">
        <v>1.2330209172171138</v>
      </c>
      <c r="N49" s="33">
        <v>1.3659760121299471</v>
      </c>
      <c r="O49" s="33">
        <v>1.6368388870934598</v>
      </c>
      <c r="P49" s="33">
        <v>1.8591291054005921</v>
      </c>
      <c r="Q49" s="33">
        <v>2.3468209163008535</v>
      </c>
      <c r="R49" s="33">
        <v>2.6056860557328192</v>
      </c>
      <c r="S49" s="33">
        <v>2.8572962320422954</v>
      </c>
      <c r="T49" s="33">
        <v>3.1368803544360913</v>
      </c>
      <c r="U49" s="33">
        <v>3.3426026890186002</v>
      </c>
      <c r="V49" s="33">
        <v>3.5890352371985768</v>
      </c>
      <c r="W49" s="33">
        <v>3.7874210170753515</v>
      </c>
      <c r="X49" s="33">
        <v>3.9675712119940902</v>
      </c>
      <c r="Y49" s="33">
        <v>4.1704926457445177</v>
      </c>
      <c r="Z49" s="33">
        <v>4.3396780460770303</v>
      </c>
      <c r="AA49" s="33">
        <v>4.4224119665532067</v>
      </c>
      <c r="AB49" s="33">
        <v>4.6633441587469626</v>
      </c>
      <c r="AC49" s="33">
        <v>4.7642006406163944</v>
      </c>
      <c r="AD49" s="33">
        <v>4.9855995002359741</v>
      </c>
      <c r="AE49" s="33">
        <v>5.0774486893865136</v>
      </c>
      <c r="AF49" s="33">
        <v>5.2177988871610461</v>
      </c>
      <c r="AG49" s="33">
        <v>5.172216922429735</v>
      </c>
      <c r="AH49" s="33">
        <v>5.1866362829649182</v>
      </c>
      <c r="AI49" s="33">
        <v>5.279956727310104</v>
      </c>
      <c r="AJ49" s="33">
        <v>5.1890425904011899</v>
      </c>
      <c r="AK49" s="33">
        <v>5.1822147202007027</v>
      </c>
      <c r="AL49" s="33">
        <v>5.3558255492556075</v>
      </c>
      <c r="AM49" s="33">
        <v>5.5017039606950959</v>
      </c>
      <c r="AN49" s="33">
        <v>5.7549456820828411</v>
      </c>
      <c r="AO49" s="33">
        <v>5.8344621240021306</v>
      </c>
      <c r="AP49" s="33">
        <v>5.8475988849544187</v>
      </c>
      <c r="AQ49" s="33">
        <v>5.9490754665656969</v>
      </c>
      <c r="AR49" s="33">
        <v>5.9195798177475307</v>
      </c>
      <c r="AS49" s="33">
        <v>6.0377246647690948</v>
      </c>
      <c r="AT49" s="33">
        <v>6.378060516004517</v>
      </c>
      <c r="AU49" s="33">
        <v>6.5319687531949704</v>
      </c>
      <c r="AV49" s="33">
        <v>6.4678801956950043</v>
      </c>
      <c r="AW49" s="33">
        <v>6.5185151924926332</v>
      </c>
      <c r="AX49" s="33">
        <v>6.4817787099081432</v>
      </c>
      <c r="AY49" s="33">
        <v>6.2996468771452561</v>
      </c>
    </row>
    <row r="50" spans="1:51">
      <c r="A50" s="7" t="s">
        <v>93</v>
      </c>
      <c r="B50" s="7" t="s">
        <v>94</v>
      </c>
      <c r="C50" s="33">
        <v>0.44436315286749956</v>
      </c>
      <c r="D50" s="33">
        <v>0.48781329689027897</v>
      </c>
      <c r="E50" s="33">
        <v>0.49657357318011036</v>
      </c>
      <c r="F50" s="33">
        <v>0.56252819272118026</v>
      </c>
      <c r="G50" s="33">
        <v>0.63545306395537893</v>
      </c>
      <c r="H50" s="33">
        <v>0.72004674861465634</v>
      </c>
      <c r="I50" s="33">
        <v>0.80250120598375285</v>
      </c>
      <c r="J50" s="33">
        <v>0.88511801528876821</v>
      </c>
      <c r="K50" s="33">
        <v>1.0239987219198747</v>
      </c>
      <c r="L50" s="33">
        <v>1.1721872719452942</v>
      </c>
      <c r="M50" s="33">
        <v>1.377451911653659</v>
      </c>
      <c r="N50" s="33">
        <v>1.5655448638936154</v>
      </c>
      <c r="O50" s="33">
        <v>1.7038671046730791</v>
      </c>
      <c r="P50" s="33">
        <v>1.8631525861726119</v>
      </c>
      <c r="Q50" s="33">
        <v>2.3314215869422767</v>
      </c>
      <c r="R50" s="33">
        <v>2.6072065811268348</v>
      </c>
      <c r="S50" s="33">
        <v>2.8999448034184789</v>
      </c>
      <c r="T50" s="33">
        <v>3.0195712740633951</v>
      </c>
      <c r="U50" s="33">
        <v>3.1994554044829653</v>
      </c>
      <c r="V50" s="33">
        <v>3.4580806208316197</v>
      </c>
      <c r="W50" s="33">
        <v>3.7066452082453911</v>
      </c>
      <c r="X50" s="33">
        <v>3.8945484289512549</v>
      </c>
      <c r="Y50" s="33">
        <v>4.062306683797912</v>
      </c>
      <c r="Z50" s="33">
        <v>4.3518638742162423</v>
      </c>
      <c r="AA50" s="33">
        <v>4.4650376240621519</v>
      </c>
      <c r="AB50" s="33">
        <v>4.6648661379110452</v>
      </c>
      <c r="AC50" s="33">
        <v>4.7625664029963248</v>
      </c>
      <c r="AD50" s="33">
        <v>4.791364868591784</v>
      </c>
      <c r="AE50" s="33">
        <v>4.9418117103878556</v>
      </c>
      <c r="AF50" s="33">
        <v>5.0379580323163315</v>
      </c>
      <c r="AG50" s="33">
        <v>5.0777044409597574</v>
      </c>
      <c r="AH50" s="33">
        <v>5.0643378092059406</v>
      </c>
      <c r="AI50" s="33">
        <v>5.1599621136063725</v>
      </c>
      <c r="AJ50" s="33">
        <v>5.0680043954208731</v>
      </c>
      <c r="AK50" s="33">
        <v>5.0382187753533456</v>
      </c>
      <c r="AL50" s="33">
        <v>5.0346767262002681</v>
      </c>
      <c r="AM50" s="33">
        <v>5.2775562948252963</v>
      </c>
      <c r="AN50" s="33">
        <v>5.3649681855398343</v>
      </c>
      <c r="AO50" s="33">
        <v>5.4227624611537912</v>
      </c>
      <c r="AP50" s="33">
        <v>5.4293474558416674</v>
      </c>
      <c r="AQ50" s="33">
        <v>5.4143728511594134</v>
      </c>
      <c r="AR50" s="33">
        <v>5.4435473816655922</v>
      </c>
      <c r="AS50" s="33">
        <v>5.5901345239261957</v>
      </c>
      <c r="AT50" s="33">
        <v>5.7394701580333054</v>
      </c>
      <c r="AU50" s="33">
        <v>6.0411729818685425</v>
      </c>
      <c r="AV50" s="33">
        <v>6.0985032195581983</v>
      </c>
      <c r="AW50" s="33">
        <v>6.1620243420488015</v>
      </c>
      <c r="AX50" s="33">
        <v>6.1410917378213643</v>
      </c>
      <c r="AY50" s="33">
        <v>6.0529316906441517</v>
      </c>
    </row>
    <row r="51" spans="1:51">
      <c r="A51" s="7" t="s">
        <v>95</v>
      </c>
      <c r="B51" s="7" t="s">
        <v>96</v>
      </c>
      <c r="C51" s="33">
        <v>0.36348261709013679</v>
      </c>
      <c r="D51" s="33">
        <v>0.40090895612909655</v>
      </c>
      <c r="E51" s="33">
        <v>0.40841769859634286</v>
      </c>
      <c r="F51" s="33">
        <v>0.44824298150173447</v>
      </c>
      <c r="G51" s="33">
        <v>0.48036972646268</v>
      </c>
      <c r="H51" s="33">
        <v>0.52247934622518577</v>
      </c>
      <c r="I51" s="33">
        <v>0.63318949989538409</v>
      </c>
      <c r="J51" s="33">
        <v>0.7393591393319473</v>
      </c>
      <c r="K51" s="33">
        <v>0.88211044822381479</v>
      </c>
      <c r="L51" s="33">
        <v>1.0211951777422545</v>
      </c>
      <c r="M51" s="33">
        <v>1.1581283647743887</v>
      </c>
      <c r="N51" s="33">
        <v>1.2527048057373975</v>
      </c>
      <c r="O51" s="33">
        <v>1.3767667129791417</v>
      </c>
      <c r="P51" s="33">
        <v>1.5130572872534285</v>
      </c>
      <c r="Q51" s="33">
        <v>1.9618454503039244</v>
      </c>
      <c r="R51" s="33">
        <v>2.3544028809517599</v>
      </c>
      <c r="S51" s="33">
        <v>2.8237890107954939</v>
      </c>
      <c r="T51" s="33">
        <v>3.0805110003638094</v>
      </c>
      <c r="U51" s="33">
        <v>3.36544522916315</v>
      </c>
      <c r="V51" s="33">
        <v>3.5311706432133914</v>
      </c>
      <c r="W51" s="33">
        <v>3.6030069006815157</v>
      </c>
      <c r="X51" s="33">
        <v>3.8063125661078279</v>
      </c>
      <c r="Y51" s="33">
        <v>3.9099320895069174</v>
      </c>
      <c r="Z51" s="33">
        <v>3.9832425730050658</v>
      </c>
      <c r="AA51" s="33">
        <v>4.1392558131009176</v>
      </c>
      <c r="AB51" s="33">
        <v>4.3711241592432364</v>
      </c>
      <c r="AC51" s="33">
        <v>4.4858184069092228</v>
      </c>
      <c r="AD51" s="33">
        <v>4.5605976748525485</v>
      </c>
      <c r="AE51" s="33">
        <v>4.6470600531148181</v>
      </c>
      <c r="AF51" s="33">
        <v>4.492046195810846</v>
      </c>
      <c r="AG51" s="33">
        <v>4.5244662042055062</v>
      </c>
      <c r="AH51" s="33">
        <v>4.5469956517342505</v>
      </c>
      <c r="AI51" s="33">
        <v>4.7551531224761527</v>
      </c>
      <c r="AJ51" s="33">
        <v>4.717567884617182</v>
      </c>
      <c r="AK51" s="33">
        <v>4.7626202192282898</v>
      </c>
      <c r="AL51" s="33">
        <v>4.9975775775775775</v>
      </c>
      <c r="AM51" s="33">
        <v>4.9998737595474578</v>
      </c>
      <c r="AN51" s="33">
        <v>4.9884107762432821</v>
      </c>
      <c r="AO51" s="33">
        <v>4.8982289993439059</v>
      </c>
      <c r="AP51" s="33">
        <v>4.9934048945242164</v>
      </c>
      <c r="AQ51" s="33">
        <v>5.069841759495171</v>
      </c>
      <c r="AR51" s="33">
        <v>5.0447570818739456</v>
      </c>
      <c r="AS51" s="33">
        <v>5.1415619040144405</v>
      </c>
      <c r="AT51" s="33">
        <v>5.5316057047083254</v>
      </c>
      <c r="AU51" s="33">
        <v>5.6559384517185674</v>
      </c>
      <c r="AV51" s="33">
        <v>5.7001531530067711</v>
      </c>
      <c r="AW51" s="33">
        <v>5.7732565866563892</v>
      </c>
      <c r="AX51" s="33">
        <v>5.8047895553508218</v>
      </c>
      <c r="AY51" s="33">
        <v>5.6035833981342051</v>
      </c>
    </row>
    <row r="52" spans="1:51">
      <c r="A52" s="7" t="s">
        <v>97</v>
      </c>
      <c r="B52" s="7" t="s">
        <v>98</v>
      </c>
      <c r="C52" s="33">
        <v>0.47324050916797133</v>
      </c>
      <c r="D52" s="33">
        <v>0.53498615522948012</v>
      </c>
      <c r="E52" s="33">
        <v>0.54848414475541263</v>
      </c>
      <c r="F52" s="33">
        <v>0.64360491204304737</v>
      </c>
      <c r="G52" s="33">
        <v>0.69375128621762971</v>
      </c>
      <c r="H52" s="33">
        <v>0.73580006208689042</v>
      </c>
      <c r="I52" s="33">
        <v>0.83243160405456784</v>
      </c>
      <c r="J52" s="33">
        <v>0.14318603817430689</v>
      </c>
      <c r="K52" s="33">
        <v>1.0695098748973342</v>
      </c>
      <c r="L52" s="33">
        <v>1.2344388625161329</v>
      </c>
      <c r="M52" s="33">
        <v>1.4122220357406443</v>
      </c>
      <c r="N52" s="33">
        <v>1.6059986224237945</v>
      </c>
      <c r="O52" s="33">
        <v>1.7896638756766534</v>
      </c>
      <c r="P52" s="33">
        <v>1.9141248883655071</v>
      </c>
      <c r="Q52" s="33">
        <v>2.3806991985955439</v>
      </c>
      <c r="R52" s="33">
        <v>2.6726920186448626</v>
      </c>
      <c r="S52" s="33">
        <v>2.9913293806233239</v>
      </c>
      <c r="T52" s="33">
        <v>3.2557135434461526</v>
      </c>
      <c r="U52" s="33">
        <v>3.3471698648718484</v>
      </c>
      <c r="V52" s="33">
        <v>3.569238770737948</v>
      </c>
      <c r="W52" s="33">
        <v>3.747795814563343</v>
      </c>
      <c r="X52" s="33">
        <v>3.8641222693500721</v>
      </c>
      <c r="Y52" s="33">
        <v>4.1369702350004989</v>
      </c>
      <c r="Z52" s="33">
        <v>4.3945142727034856</v>
      </c>
      <c r="AA52" s="33">
        <v>4.5183196959483345</v>
      </c>
      <c r="AB52" s="33">
        <v>4.7485749919355493</v>
      </c>
      <c r="AC52" s="33">
        <v>4.9460427357333971</v>
      </c>
      <c r="AD52" s="33">
        <v>5.0226497619773136</v>
      </c>
      <c r="AE52" s="33">
        <v>5.0452306279923302</v>
      </c>
      <c r="AF52" s="33">
        <v>5.1991626904604589</v>
      </c>
      <c r="AG52" s="33">
        <v>5.1225825285795565</v>
      </c>
      <c r="AH52" s="33">
        <v>4.421551848292764</v>
      </c>
      <c r="AI52" s="33">
        <v>4.538323958753538</v>
      </c>
      <c r="AJ52" s="33">
        <v>4.5447450911596503</v>
      </c>
      <c r="AK52" s="33">
        <v>4.6299286464299945</v>
      </c>
      <c r="AL52" s="33">
        <v>4.8416913031466748</v>
      </c>
      <c r="AM52" s="33">
        <v>5.097625110675633</v>
      </c>
      <c r="AN52" s="33">
        <v>5.2841732032477573</v>
      </c>
      <c r="AO52" s="33">
        <v>5.7193339585395115</v>
      </c>
      <c r="AP52" s="33">
        <v>5.7565815120997605</v>
      </c>
      <c r="AQ52" s="33">
        <v>5.7577295878233343</v>
      </c>
      <c r="AR52" s="33">
        <v>5.6827934802548539</v>
      </c>
      <c r="AS52" s="33">
        <v>5.6818852480238311</v>
      </c>
      <c r="AT52" s="33">
        <v>5.4341226848525856</v>
      </c>
      <c r="AU52" s="33">
        <v>5.5762483140433092</v>
      </c>
      <c r="AV52" s="33">
        <v>5.5918873997040128</v>
      </c>
      <c r="AW52" s="33">
        <v>5.7322807252333456</v>
      </c>
      <c r="AX52" s="33">
        <v>5.8907078927294902</v>
      </c>
      <c r="AY52" s="33">
        <v>5.8678084479365742</v>
      </c>
    </row>
    <row r="53" spans="1:51">
      <c r="A53" s="7" t="s">
        <v>99</v>
      </c>
      <c r="B53" s="7" t="s">
        <v>100</v>
      </c>
      <c r="C53" s="33">
        <v>0.43598587686458989</v>
      </c>
      <c r="D53" s="33">
        <v>0.49400929366410518</v>
      </c>
      <c r="E53" s="33">
        <v>0.50517417352718241</v>
      </c>
      <c r="F53" s="33">
        <v>0.60193245073928681</v>
      </c>
      <c r="G53" s="33">
        <v>0.64696210784966479</v>
      </c>
      <c r="H53" s="33">
        <v>0.6944141027270373</v>
      </c>
      <c r="I53" s="33">
        <v>0.77282679881064409</v>
      </c>
      <c r="J53" s="33">
        <v>2.1271802157237825</v>
      </c>
      <c r="K53" s="33">
        <v>1.0226604836607889</v>
      </c>
      <c r="L53" s="33">
        <v>1.1960283406164383</v>
      </c>
      <c r="M53" s="33">
        <v>1.4028610392318368</v>
      </c>
      <c r="N53" s="33">
        <v>1.5534099189870092</v>
      </c>
      <c r="O53" s="33">
        <v>1.7816205792031992</v>
      </c>
      <c r="P53" s="33">
        <v>1.9744856633446082</v>
      </c>
      <c r="Q53" s="33">
        <v>2.4931118043154843</v>
      </c>
      <c r="R53" s="33">
        <v>2.8919890190331561</v>
      </c>
      <c r="S53" s="33">
        <v>3.1847605954966207</v>
      </c>
      <c r="T53" s="33">
        <v>3.5131852122452427</v>
      </c>
      <c r="U53" s="33">
        <v>3.676099212358042</v>
      </c>
      <c r="V53" s="33">
        <v>3.908803967923546</v>
      </c>
      <c r="W53" s="33">
        <v>4.1272993531246192</v>
      </c>
      <c r="X53" s="33">
        <v>4.2763967319460852</v>
      </c>
      <c r="Y53" s="33">
        <v>4.4920030396985169</v>
      </c>
      <c r="Z53" s="33">
        <v>4.7433336031884412</v>
      </c>
      <c r="AA53" s="33">
        <v>4.9034729584398891</v>
      </c>
      <c r="AB53" s="33">
        <v>5.0392730122751948</v>
      </c>
      <c r="AC53" s="33">
        <v>5.0254336319689532</v>
      </c>
      <c r="AD53" s="33">
        <v>5.2723587156279716</v>
      </c>
      <c r="AE53" s="33">
        <v>5.4021456527752383</v>
      </c>
      <c r="AF53" s="33">
        <v>5.4702750558346125</v>
      </c>
      <c r="AG53" s="33">
        <v>5.2884684042601213</v>
      </c>
      <c r="AH53" s="33">
        <v>5.1299942712440751</v>
      </c>
      <c r="AI53" s="33">
        <v>5.2432054980656373</v>
      </c>
      <c r="AJ53" s="33">
        <v>5.2452053013395119</v>
      </c>
      <c r="AK53" s="33">
        <v>5.3089919710657627</v>
      </c>
      <c r="AL53" s="33">
        <v>5.3456258238955856</v>
      </c>
      <c r="AM53" s="33">
        <v>5.4366985378179793</v>
      </c>
      <c r="AN53" s="33">
        <v>5.6682456165783028</v>
      </c>
      <c r="AO53" s="33">
        <v>5.7843814938234344</v>
      </c>
      <c r="AP53" s="33">
        <v>5.9159810592989643</v>
      </c>
      <c r="AQ53" s="33">
        <v>6.0340444124880017</v>
      </c>
      <c r="AR53" s="33">
        <v>6.0732893618890254</v>
      </c>
      <c r="AS53" s="33">
        <v>5.9620682387830524</v>
      </c>
      <c r="AT53" s="33">
        <v>5.8333329683247719</v>
      </c>
      <c r="AU53" s="33">
        <v>6.3886923831589675</v>
      </c>
      <c r="AV53" s="33">
        <v>6.3702327471068152</v>
      </c>
      <c r="AW53" s="33">
        <v>6.3741395512467598</v>
      </c>
      <c r="AX53" s="33">
        <v>6.8747289867641195</v>
      </c>
      <c r="AY53" s="33">
        <v>6.8137734486391697</v>
      </c>
    </row>
    <row r="54" spans="1:51">
      <c r="A54" s="7" t="s">
        <v>101</v>
      </c>
      <c r="B54" s="7" t="s">
        <v>102</v>
      </c>
      <c r="C54" s="33">
        <v>0.35565210710716216</v>
      </c>
      <c r="D54" s="33">
        <v>0.39388503736006181</v>
      </c>
      <c r="E54" s="33">
        <v>0.42987197040337649</v>
      </c>
      <c r="F54" s="33">
        <v>0.49812768219661629</v>
      </c>
      <c r="G54" s="33">
        <v>0.54075367178001221</v>
      </c>
      <c r="H54" s="33">
        <v>0.59158822446458437</v>
      </c>
      <c r="I54" s="33">
        <v>0.68355112855841604</v>
      </c>
      <c r="J54" s="33">
        <v>0.78745412358350231</v>
      </c>
      <c r="K54" s="33">
        <v>0.94368728557112191</v>
      </c>
      <c r="L54" s="33">
        <v>1.0635760457520376</v>
      </c>
      <c r="M54" s="33">
        <v>1.1781888656532415</v>
      </c>
      <c r="N54" s="33">
        <v>1.2594463994992378</v>
      </c>
      <c r="O54" s="33">
        <v>1.4210065835364853</v>
      </c>
      <c r="P54" s="33">
        <v>1.6042678154179872</v>
      </c>
      <c r="Q54" s="33">
        <v>2.1420123349043805</v>
      </c>
      <c r="R54" s="33">
        <v>2.4442529487632827</v>
      </c>
      <c r="S54" s="33">
        <v>2.7293609135118913</v>
      </c>
      <c r="T54" s="33">
        <v>3.0393802896627471</v>
      </c>
      <c r="U54" s="33">
        <v>3.2299076487357672</v>
      </c>
      <c r="V54" s="33">
        <v>3.4504703347613215</v>
      </c>
      <c r="W54" s="33">
        <v>3.7066429877358096</v>
      </c>
      <c r="X54" s="33">
        <v>3.9128041247119638</v>
      </c>
      <c r="Y54" s="33">
        <v>3.9617394515658555</v>
      </c>
      <c r="Z54" s="33">
        <v>3.974103201900657</v>
      </c>
      <c r="AA54" s="33">
        <v>4.0905407759478365</v>
      </c>
      <c r="AB54" s="33">
        <v>4.2661075969215858</v>
      </c>
      <c r="AC54" s="33">
        <v>4.3295619544284367</v>
      </c>
      <c r="AD54" s="33">
        <v>4.415787888127741</v>
      </c>
      <c r="AE54" s="33">
        <v>4.4918433741742421</v>
      </c>
      <c r="AF54" s="33">
        <v>4.5674634355084391</v>
      </c>
      <c r="AG54" s="33">
        <v>4.5087031637371009</v>
      </c>
      <c r="AH54" s="33">
        <v>4.5493208017305111</v>
      </c>
      <c r="AI54" s="33">
        <v>4.6912418760429739</v>
      </c>
      <c r="AJ54" s="33">
        <v>4.5923811396802101</v>
      </c>
      <c r="AK54" s="33">
        <v>4.5870278821915695</v>
      </c>
      <c r="AL54" s="33">
        <v>4.6667440056600595</v>
      </c>
      <c r="AM54" s="33">
        <v>4.7587011291987817</v>
      </c>
      <c r="AN54" s="33">
        <v>4.7605518650583729</v>
      </c>
      <c r="AO54" s="33">
        <v>4.8359765782923203</v>
      </c>
      <c r="AP54" s="33">
        <v>4.805737960933274</v>
      </c>
      <c r="AQ54" s="33">
        <v>4.8656872461472513</v>
      </c>
      <c r="AR54" s="33">
        <v>4.9223716418976853</v>
      </c>
      <c r="AS54" s="33">
        <v>5.0298563673416599</v>
      </c>
      <c r="AT54" s="33">
        <v>5.1340488455745303</v>
      </c>
      <c r="AU54" s="33">
        <v>5.2058538018921796</v>
      </c>
      <c r="AV54" s="33">
        <v>5.3464414644610168</v>
      </c>
      <c r="AW54" s="33">
        <v>5.3717589372276668</v>
      </c>
      <c r="AX54" s="33">
        <v>5.3076351799261801</v>
      </c>
      <c r="AY54" s="33">
        <v>5.2199773045394577</v>
      </c>
    </row>
    <row r="55" spans="1:51">
      <c r="A55" s="7" t="s">
        <v>103</v>
      </c>
      <c r="B55" s="7" t="s">
        <v>104</v>
      </c>
      <c r="C55" s="33">
        <v>0.42166692621248869</v>
      </c>
      <c r="D55" s="33">
        <v>0.46242908085714002</v>
      </c>
      <c r="E55" s="33">
        <v>0.46829310463672508</v>
      </c>
      <c r="F55" s="33">
        <v>0.51951345967276374</v>
      </c>
      <c r="G55" s="33">
        <v>0.56118172787564879</v>
      </c>
      <c r="H55" s="33">
        <v>0.61211992941250604</v>
      </c>
      <c r="I55" s="33">
        <v>0.69866254759423652</v>
      </c>
      <c r="J55" s="33">
        <v>0.81037031583030139</v>
      </c>
      <c r="K55" s="33">
        <v>0.93967003945092231</v>
      </c>
      <c r="L55" s="33">
        <v>1.0754980729338472</v>
      </c>
      <c r="M55" s="33">
        <v>1.2544165992768794</v>
      </c>
      <c r="N55" s="33">
        <v>1.436095173361116</v>
      </c>
      <c r="O55" s="33">
        <v>1.5979619694239344</v>
      </c>
      <c r="P55" s="33">
        <v>1.7987673128424142</v>
      </c>
      <c r="Q55" s="33">
        <v>2.3391222765664978</v>
      </c>
      <c r="R55" s="33">
        <v>2.7442693945951659</v>
      </c>
      <c r="S55" s="33">
        <v>3.091850998807085</v>
      </c>
      <c r="T55" s="33">
        <v>3.2420007398883657</v>
      </c>
      <c r="U55" s="33">
        <v>3.4522459614248633</v>
      </c>
      <c r="V55" s="33">
        <v>3.7108493171987877</v>
      </c>
      <c r="W55" s="33">
        <v>3.9977477669453276</v>
      </c>
      <c r="X55" s="33">
        <v>4.273354115985966</v>
      </c>
      <c r="Y55" s="33">
        <v>4.4493381532970373</v>
      </c>
      <c r="Z55" s="33">
        <v>4.5635926381350602</v>
      </c>
      <c r="AA55" s="33">
        <v>4.6735988768737835</v>
      </c>
      <c r="AB55" s="33">
        <v>4.9053388458359848</v>
      </c>
      <c r="AC55" s="33">
        <v>5.0246834222431422</v>
      </c>
      <c r="AD55" s="33">
        <v>4.9539447574859254</v>
      </c>
      <c r="AE55" s="33">
        <v>4.8344828398888708</v>
      </c>
      <c r="AF55" s="33">
        <v>4.7723956838699904</v>
      </c>
      <c r="AG55" s="33">
        <v>4.8128442863072429</v>
      </c>
      <c r="AH55" s="33">
        <v>4.9095116673708086</v>
      </c>
      <c r="AI55" s="33">
        <v>5.0651226575443511</v>
      </c>
      <c r="AJ55" s="33">
        <v>4.9418608641981079</v>
      </c>
      <c r="AK55" s="33">
        <v>4.8875695543350091</v>
      </c>
      <c r="AL55" s="33">
        <v>4.9697073982186479</v>
      </c>
      <c r="AM55" s="33">
        <v>5.1809440693081923</v>
      </c>
      <c r="AN55" s="33">
        <v>5.3691022613195338</v>
      </c>
      <c r="AO55" s="33">
        <v>5.4445618458971641</v>
      </c>
      <c r="AP55" s="33">
        <v>5.4650491749686347</v>
      </c>
      <c r="AQ55" s="33">
        <v>5.6247382404647857</v>
      </c>
      <c r="AR55" s="33">
        <v>5.6394752959362844</v>
      </c>
      <c r="AS55" s="33">
        <v>5.7288837522591871</v>
      </c>
      <c r="AT55" s="33">
        <v>5.9926836017672773</v>
      </c>
      <c r="AU55" s="33">
        <v>6.1995909695270948</v>
      </c>
      <c r="AV55" s="33">
        <v>6.1279005824544779</v>
      </c>
      <c r="AW55" s="33">
        <v>6.100119951863519</v>
      </c>
      <c r="AX55" s="33">
        <v>6.1128505262758273</v>
      </c>
      <c r="AY55" s="33">
        <v>6.1654182541776912</v>
      </c>
    </row>
    <row r="56" spans="1:51">
      <c r="A56" s="7" t="s">
        <v>105</v>
      </c>
      <c r="B56" s="7" t="s">
        <v>106</v>
      </c>
      <c r="C56" s="33">
        <v>0.31512855463014461</v>
      </c>
      <c r="D56" s="33">
        <v>0.36274753275385418</v>
      </c>
      <c r="E56" s="33">
        <v>0.36458118506781784</v>
      </c>
      <c r="F56" s="33">
        <v>0.40421085988355215</v>
      </c>
      <c r="G56" s="33">
        <v>0.44399848550345522</v>
      </c>
      <c r="H56" s="33">
        <v>0.47151794025486971</v>
      </c>
      <c r="I56" s="33">
        <v>0.5161708460368134</v>
      </c>
      <c r="J56" s="33">
        <v>0.62884098441938663</v>
      </c>
      <c r="K56" s="33">
        <v>0.66124563617388821</v>
      </c>
      <c r="L56" s="33">
        <v>0.75761628315075902</v>
      </c>
      <c r="M56" s="33">
        <v>0.97089630662357085</v>
      </c>
      <c r="N56" s="33">
        <v>1.1407950063760508</v>
      </c>
      <c r="O56" s="33">
        <v>1.3070593134492086</v>
      </c>
      <c r="P56" s="33">
        <v>1.4486665589842243</v>
      </c>
      <c r="Q56" s="33">
        <v>2.1481654690380609</v>
      </c>
      <c r="R56" s="33">
        <v>2.31481077481057</v>
      </c>
      <c r="S56" s="33">
        <v>2.510037726660435</v>
      </c>
      <c r="T56" s="33">
        <v>2.9875918655613156</v>
      </c>
      <c r="U56" s="33">
        <v>3.4446281808348922</v>
      </c>
      <c r="V56" s="33">
        <v>3.5601000459482708</v>
      </c>
      <c r="W56" s="33">
        <v>3.7417024555808585</v>
      </c>
      <c r="X56" s="33">
        <v>3.8306534937887728</v>
      </c>
      <c r="Y56" s="33">
        <v>3.9906906244811453</v>
      </c>
      <c r="Z56" s="33">
        <v>4.04569494221853</v>
      </c>
      <c r="AA56" s="33">
        <v>4.0966301555919715</v>
      </c>
      <c r="AB56" s="33">
        <v>4.3406845759615988</v>
      </c>
      <c r="AC56" s="33">
        <v>4.325612150774667</v>
      </c>
      <c r="AD56" s="33">
        <v>4.4669575369814716</v>
      </c>
      <c r="AE56" s="33">
        <v>4.8922996799451335</v>
      </c>
      <c r="AF56" s="33">
        <v>4.6195571202866272</v>
      </c>
      <c r="AG56" s="33">
        <v>4.6483609192093649</v>
      </c>
      <c r="AH56" s="33">
        <v>4.6386736571008091</v>
      </c>
      <c r="AI56" s="33">
        <v>4.6932026557066076</v>
      </c>
      <c r="AJ56" s="33">
        <v>4.481484160820572</v>
      </c>
      <c r="AK56" s="33">
        <v>4.6230181422351233</v>
      </c>
      <c r="AL56" s="33">
        <v>4.826563415378776</v>
      </c>
      <c r="AM56" s="33">
        <v>5.0764501323599829</v>
      </c>
      <c r="AN56" s="33">
        <v>5.0213455605236428</v>
      </c>
      <c r="AO56" s="33">
        <v>5.0911238260344014</v>
      </c>
      <c r="AP56" s="33">
        <v>5.0656108915081175</v>
      </c>
      <c r="AQ56" s="33">
        <v>5.1274674243334646</v>
      </c>
      <c r="AR56" s="33">
        <v>5.1604991655029124</v>
      </c>
      <c r="AS56" s="33">
        <v>5.2376962362404358</v>
      </c>
      <c r="AT56" s="33">
        <v>5.241531432241044</v>
      </c>
      <c r="AU56" s="33">
        <v>5.2060097828825622</v>
      </c>
      <c r="AV56" s="33">
        <v>5.4138064256648057</v>
      </c>
      <c r="AW56" s="33">
        <v>5.6573780095159734</v>
      </c>
      <c r="AX56" s="33">
        <v>5.7989479260886423</v>
      </c>
      <c r="AY56" s="33">
        <v>5.5742918781158481</v>
      </c>
    </row>
    <row r="57" spans="1:51">
      <c r="A57" s="7" t="s">
        <v>107</v>
      </c>
      <c r="B57" s="7" t="s">
        <v>108</v>
      </c>
      <c r="C57" s="33">
        <v>0.38480873255298781</v>
      </c>
      <c r="D57" s="33">
        <v>0.42915846291773191</v>
      </c>
      <c r="E57" s="33">
        <v>0.44650342473399057</v>
      </c>
      <c r="F57" s="33">
        <v>0.51857941360446969</v>
      </c>
      <c r="G57" s="33">
        <v>0.56093297665503472</v>
      </c>
      <c r="H57" s="33">
        <v>0.6270746764062084</v>
      </c>
      <c r="I57" s="33">
        <v>0.71444696565988819</v>
      </c>
      <c r="J57" s="33">
        <v>0.83261596063408705</v>
      </c>
      <c r="K57" s="33">
        <v>0.9637637400869854</v>
      </c>
      <c r="L57" s="33">
        <v>1.1258296386344877</v>
      </c>
      <c r="M57" s="33">
        <v>1.4389683204992603</v>
      </c>
      <c r="N57" s="33">
        <v>1.6275742774508699</v>
      </c>
      <c r="O57" s="33">
        <v>1.778939434848485</v>
      </c>
      <c r="P57" s="33">
        <v>1.9503412548626526</v>
      </c>
      <c r="Q57" s="33">
        <v>2.4669332946607274</v>
      </c>
      <c r="R57" s="33">
        <v>2.7823409503992877</v>
      </c>
      <c r="S57" s="33">
        <v>3.0583452702231635</v>
      </c>
      <c r="T57" s="33">
        <v>3.3181758860051964</v>
      </c>
      <c r="U57" s="33">
        <v>3.5040199798179992</v>
      </c>
      <c r="V57" s="33">
        <v>3.6956240956528412</v>
      </c>
      <c r="W57" s="33">
        <v>3.9322133399170225</v>
      </c>
      <c r="X57" s="33">
        <v>4.1440429376809442</v>
      </c>
      <c r="Y57" s="33">
        <v>4.3533421588937111</v>
      </c>
      <c r="Z57" s="33">
        <v>4.4965705833693894</v>
      </c>
      <c r="AA57" s="33">
        <v>4.5883475618558913</v>
      </c>
      <c r="AB57" s="33">
        <v>4.8946849916874111</v>
      </c>
      <c r="AC57" s="33">
        <v>5.012568537708348</v>
      </c>
      <c r="AD57" s="33">
        <v>5.0900064989040237</v>
      </c>
      <c r="AE57" s="33">
        <v>5.2006160168349069</v>
      </c>
      <c r="AF57" s="33">
        <v>5.3142787254860258</v>
      </c>
      <c r="AG57" s="33">
        <v>5.3885428585813111</v>
      </c>
      <c r="AH57" s="33">
        <v>5.4448578607786917</v>
      </c>
      <c r="AI57" s="33">
        <v>5.6153503288505311</v>
      </c>
      <c r="AJ57" s="33">
        <v>5.5761175107325798</v>
      </c>
      <c r="AK57" s="33">
        <v>5.6505049803184244</v>
      </c>
      <c r="AL57" s="33">
        <v>5.7076428673720336</v>
      </c>
      <c r="AM57" s="33">
        <v>5.8418697106537678</v>
      </c>
      <c r="AN57" s="33">
        <v>5.9672190645645902</v>
      </c>
      <c r="AO57" s="33">
        <v>6.0174713977807759</v>
      </c>
      <c r="AP57" s="33">
        <v>6.0688778171004154</v>
      </c>
      <c r="AQ57" s="33">
        <v>6.0764143789101661</v>
      </c>
      <c r="AR57" s="33">
        <v>6.0475238243997156</v>
      </c>
      <c r="AS57" s="33">
        <v>6.1586841377308783</v>
      </c>
      <c r="AT57" s="33">
        <v>6.3714946802631971</v>
      </c>
      <c r="AU57" s="33">
        <v>6.5293657069876163</v>
      </c>
      <c r="AV57" s="33">
        <v>6.5316968694424284</v>
      </c>
      <c r="AW57" s="33">
        <v>6.6327928953442328</v>
      </c>
      <c r="AX57" s="33">
        <v>6.6152868561957376</v>
      </c>
      <c r="AY57" s="33">
        <v>6.4863774658351092</v>
      </c>
    </row>
    <row r="58" spans="1:51">
      <c r="A58" s="7" t="s">
        <v>109</v>
      </c>
      <c r="B58" s="7" t="s">
        <v>110</v>
      </c>
      <c r="C58" s="33">
        <v>0.42052185286321625</v>
      </c>
      <c r="D58" s="33">
        <v>0.45883663672113578</v>
      </c>
      <c r="E58" s="33">
        <v>0.47298684875402552</v>
      </c>
      <c r="F58" s="33">
        <v>0.54195700324026785</v>
      </c>
      <c r="G58" s="33">
        <v>0.59699623685825254</v>
      </c>
      <c r="H58" s="33">
        <v>0.67475794601660555</v>
      </c>
      <c r="I58" s="33">
        <v>0.76263234012981329</v>
      </c>
      <c r="J58" s="33">
        <v>0.87444058041796224</v>
      </c>
      <c r="K58" s="33">
        <v>0.99588873482905471</v>
      </c>
      <c r="L58" s="33">
        <v>1.1298024871949315</v>
      </c>
      <c r="M58" s="33">
        <v>1.2945363128832126</v>
      </c>
      <c r="N58" s="33">
        <v>1.4212615488324554</v>
      </c>
      <c r="O58" s="33">
        <v>1.5336150634722823</v>
      </c>
      <c r="P58" s="33">
        <v>1.6981644921863006</v>
      </c>
      <c r="Q58" s="33">
        <v>2.1989901941319929</v>
      </c>
      <c r="R58" s="33">
        <v>2.5158341167425031</v>
      </c>
      <c r="S58" s="33">
        <v>2.8496839846357584</v>
      </c>
      <c r="T58" s="33">
        <v>3.12926274895641</v>
      </c>
      <c r="U58" s="33">
        <v>3.3974221390433463</v>
      </c>
      <c r="V58" s="33">
        <v>3.6362378851880495</v>
      </c>
      <c r="W58" s="33">
        <v>3.8072366938947813</v>
      </c>
      <c r="X58" s="33">
        <v>3.9584433641137355</v>
      </c>
      <c r="Y58" s="33">
        <v>4.0623066837979129</v>
      </c>
      <c r="Z58" s="33">
        <v>4.3076902472115988</v>
      </c>
      <c r="AA58" s="33">
        <v>4.3462947210015157</v>
      </c>
      <c r="AB58" s="33">
        <v>4.4746187424008061</v>
      </c>
      <c r="AC58" s="33">
        <v>4.7147291853900617</v>
      </c>
      <c r="AD58" s="33">
        <v>4.8192594447775932</v>
      </c>
      <c r="AE58" s="33">
        <v>4.8662939917463408</v>
      </c>
      <c r="AF58" s="33">
        <v>5.0210893282875775</v>
      </c>
      <c r="AG58" s="33">
        <v>5.0417297827936505</v>
      </c>
      <c r="AH58" s="33">
        <v>5.0672403667876411</v>
      </c>
      <c r="AI58" s="33">
        <v>5.3269122546727088</v>
      </c>
      <c r="AJ58" s="33">
        <v>5.0740052417069581</v>
      </c>
      <c r="AK58" s="33">
        <v>5.06917663210423</v>
      </c>
      <c r="AL58" s="33">
        <v>5.1228389552031768</v>
      </c>
      <c r="AM58" s="33">
        <v>5.193343748096499</v>
      </c>
      <c r="AN58" s="33">
        <v>5.2702865107366463</v>
      </c>
      <c r="AO58" s="33">
        <v>5.2691578501642127</v>
      </c>
      <c r="AP58" s="33">
        <v>5.2735728468394063</v>
      </c>
      <c r="AQ58" s="33">
        <v>5.4008589888072756</v>
      </c>
      <c r="AR58" s="33">
        <v>5.4372266579995481</v>
      </c>
      <c r="AS58" s="33">
        <v>5.5277559356518795</v>
      </c>
      <c r="AT58" s="33">
        <v>5.8596781512949478</v>
      </c>
      <c r="AU58" s="33">
        <v>5.9789624078590604</v>
      </c>
      <c r="AV58" s="33">
        <v>6.1941478625379984</v>
      </c>
      <c r="AW58" s="33">
        <v>6.1220131488601126</v>
      </c>
      <c r="AX58" s="33">
        <v>6.0317433058509264</v>
      </c>
      <c r="AY58" s="33">
        <v>6.003480136646969</v>
      </c>
    </row>
    <row r="59" spans="1:51">
      <c r="A59" s="7" t="s">
        <v>111</v>
      </c>
      <c r="B59" s="7" t="s">
        <v>112</v>
      </c>
      <c r="C59" s="33">
        <v>0.45935022667381142</v>
      </c>
      <c r="D59" s="33">
        <v>0.51924053892876931</v>
      </c>
      <c r="E59" s="33">
        <v>0.54982931846422634</v>
      </c>
      <c r="F59" s="33">
        <v>0.61457299323743853</v>
      </c>
      <c r="G59" s="33">
        <v>0.67354353018455193</v>
      </c>
      <c r="H59" s="33">
        <v>0.74944191433001195</v>
      </c>
      <c r="I59" s="33">
        <v>0.80251165053810569</v>
      </c>
      <c r="J59" s="33">
        <v>0.97869045839537971</v>
      </c>
      <c r="K59" s="33">
        <v>1.2287991096687394</v>
      </c>
      <c r="L59" s="33">
        <v>1.4105979984905568</v>
      </c>
      <c r="M59" s="33">
        <v>1.6061350971491162</v>
      </c>
      <c r="N59" s="33">
        <v>1.7030863843616004</v>
      </c>
      <c r="O59" s="33">
        <v>1.8325622603321876</v>
      </c>
      <c r="P59" s="33">
        <v>1.9650969747657845</v>
      </c>
      <c r="Q59" s="33">
        <v>2.4561538437040609</v>
      </c>
      <c r="R59" s="33">
        <v>2.6985811527258941</v>
      </c>
      <c r="S59" s="33">
        <v>2.9928523837293999</v>
      </c>
      <c r="T59" s="33">
        <v>3.196297162614409</v>
      </c>
      <c r="U59" s="33">
        <v>3.3776266245532649</v>
      </c>
      <c r="V59" s="33">
        <v>3.6377615547150075</v>
      </c>
      <c r="W59" s="33">
        <v>3.8788707615018185</v>
      </c>
      <c r="X59" s="33">
        <v>4.1531707855612998</v>
      </c>
      <c r="Y59" s="33">
        <v>4.428005710096298</v>
      </c>
      <c r="Z59" s="33">
        <v>4.6001501225526962</v>
      </c>
      <c r="AA59" s="33">
        <v>4.7527608122475407</v>
      </c>
      <c r="AB59" s="33">
        <v>4.9342564499535433</v>
      </c>
      <c r="AC59" s="33">
        <v>5.1575168881284519</v>
      </c>
      <c r="AD59" s="33">
        <v>5.2321967630153443</v>
      </c>
      <c r="AE59" s="33">
        <v>5.161119309845291</v>
      </c>
      <c r="AF59" s="33">
        <v>5.4722051691612847</v>
      </c>
      <c r="AG59" s="33">
        <v>5.5525153789414787</v>
      </c>
      <c r="AH59" s="33">
        <v>5.5813770294597855</v>
      </c>
      <c r="AI59" s="33">
        <v>5.7108145996937676</v>
      </c>
      <c r="AJ59" s="33">
        <v>5.7117751398355399</v>
      </c>
      <c r="AK59" s="33">
        <v>5.7430550404054133</v>
      </c>
      <c r="AL59" s="33">
        <v>5.8677786708690087</v>
      </c>
      <c r="AM59" s="33">
        <v>6.1178552703831279</v>
      </c>
      <c r="AN59" s="33">
        <v>6.2532990423869057</v>
      </c>
      <c r="AO59" s="33">
        <v>6.315470207555208</v>
      </c>
      <c r="AP59" s="33">
        <v>6.3832149409436152</v>
      </c>
      <c r="AQ59" s="33">
        <v>6.4321209834918918</v>
      </c>
      <c r="AR59" s="33">
        <v>6.4143432655909658</v>
      </c>
      <c r="AS59" s="33">
        <v>6.5613630449294549</v>
      </c>
      <c r="AT59" s="33">
        <v>6.7560072777979654</v>
      </c>
      <c r="AU59" s="33">
        <v>7.0855862853608569</v>
      </c>
      <c r="AV59" s="33">
        <v>7.064413716299776</v>
      </c>
      <c r="AW59" s="33">
        <v>6.9998182416150669</v>
      </c>
      <c r="AX59" s="33">
        <v>6.9866564723738671</v>
      </c>
      <c r="AY59" s="33">
        <v>6.9734920555926436</v>
      </c>
    </row>
    <row r="60" spans="1:51">
      <c r="A60" s="7" t="s">
        <v>113</v>
      </c>
      <c r="B60" s="7" t="s">
        <v>114</v>
      </c>
      <c r="C60" s="33">
        <v>0.35677727724557268</v>
      </c>
      <c r="D60" s="33">
        <v>0.39124644379290674</v>
      </c>
      <c r="E60" s="33">
        <v>0.39929402867453723</v>
      </c>
      <c r="F60" s="33">
        <v>0.45572379255268464</v>
      </c>
      <c r="G60" s="33">
        <v>0.482709158938806</v>
      </c>
      <c r="H60" s="33">
        <v>0.5387416407048693</v>
      </c>
      <c r="I60" s="33">
        <v>0.60439164572287218</v>
      </c>
      <c r="J60" s="33">
        <v>0.73712515477332108</v>
      </c>
      <c r="K60" s="33">
        <v>0.90486684655128713</v>
      </c>
      <c r="L60" s="33">
        <v>1.0225177200291762</v>
      </c>
      <c r="M60" s="33">
        <v>1.1688268890532778</v>
      </c>
      <c r="N60" s="33">
        <v>1.2688880050406959</v>
      </c>
      <c r="O60" s="33">
        <v>1.3700658246226429</v>
      </c>
      <c r="P60" s="33">
        <v>1.5559820560244768</v>
      </c>
      <c r="Q60" s="33">
        <v>2.0834954437659752</v>
      </c>
      <c r="R60" s="33">
        <v>2.317857503666882</v>
      </c>
      <c r="S60" s="33">
        <v>2.6166512898151901</v>
      </c>
      <c r="T60" s="33">
        <v>2.8535126888574611</v>
      </c>
      <c r="U60" s="33">
        <v>3.0684919678390874</v>
      </c>
      <c r="V60" s="33">
        <v>3.349968914598604</v>
      </c>
      <c r="W60" s="33">
        <v>3.6639687193875861</v>
      </c>
      <c r="X60" s="33">
        <v>4.1075315461595263</v>
      </c>
      <c r="Y60" s="33">
        <v>4.2421087050612867</v>
      </c>
      <c r="Z60" s="33">
        <v>4.3655729308728564</v>
      </c>
      <c r="AA60" s="33">
        <v>4.4422024503966462</v>
      </c>
      <c r="AB60" s="33">
        <v>4.6785639503877814</v>
      </c>
      <c r="AC60" s="33">
        <v>4.9198371269288819</v>
      </c>
      <c r="AD60" s="33">
        <v>5.0917238028469001</v>
      </c>
      <c r="AE60" s="33">
        <v>5.3043082120955747</v>
      </c>
      <c r="AF60" s="33">
        <v>5.2374552477447969</v>
      </c>
      <c r="AG60" s="33">
        <v>5.2273037760524783</v>
      </c>
      <c r="AH60" s="33">
        <v>5.2022173178628162</v>
      </c>
      <c r="AI60" s="33">
        <v>5.6005178238289721</v>
      </c>
      <c r="AJ60" s="33">
        <v>5.1812821504129216</v>
      </c>
      <c r="AK60" s="33">
        <v>5.0148275986049695</v>
      </c>
      <c r="AL60" s="33">
        <v>5.185990252710531</v>
      </c>
      <c r="AM60" s="33">
        <v>5.3440103752721244</v>
      </c>
      <c r="AN60" s="33">
        <v>5.3786115856499457</v>
      </c>
      <c r="AO60" s="33">
        <v>5.493743359356456</v>
      </c>
      <c r="AP60" s="33">
        <v>5.4834358488869617</v>
      </c>
      <c r="AQ60" s="33">
        <v>5.6878547945537852</v>
      </c>
      <c r="AR60" s="33">
        <v>5.5889508105355867</v>
      </c>
      <c r="AS60" s="33">
        <v>5.6714891931110856</v>
      </c>
      <c r="AT60" s="33">
        <v>5.8935528890363882</v>
      </c>
      <c r="AU60" s="33">
        <v>6.0508645967809951</v>
      </c>
      <c r="AV60" s="33">
        <v>6.0560117136772869</v>
      </c>
      <c r="AW60" s="33">
        <v>6.186330538176815</v>
      </c>
      <c r="AX60" s="33">
        <v>6.050914941806484</v>
      </c>
      <c r="AY60" s="33">
        <v>5.8758970319694726</v>
      </c>
    </row>
    <row r="61" spans="1:51">
      <c r="A61" s="7" t="s">
        <v>115</v>
      </c>
      <c r="B61" s="7" t="s">
        <v>116</v>
      </c>
      <c r="C61" s="33">
        <v>0.39913264129561993</v>
      </c>
      <c r="D61" s="33">
        <v>0.4368625800847063</v>
      </c>
      <c r="E61" s="33">
        <v>0.45934140495308245</v>
      </c>
      <c r="F61" s="33">
        <v>0.51737966756020315</v>
      </c>
      <c r="G61" s="33">
        <v>0.56853377783638404</v>
      </c>
      <c r="H61" s="33">
        <v>0.6074922744515443</v>
      </c>
      <c r="I61" s="33">
        <v>0.69118355282723776</v>
      </c>
      <c r="J61" s="33">
        <v>0.79277130547004915</v>
      </c>
      <c r="K61" s="33">
        <v>0.89014348024722711</v>
      </c>
      <c r="L61" s="33">
        <v>1.0357641960315263</v>
      </c>
      <c r="M61" s="33">
        <v>1.2343555815267613</v>
      </c>
      <c r="N61" s="33">
        <v>1.3605798298224134</v>
      </c>
      <c r="O61" s="33">
        <v>1.4907168797561809</v>
      </c>
      <c r="P61" s="33">
        <v>1.6471931375018027</v>
      </c>
      <c r="Q61" s="33">
        <v>2.2790670119664309</v>
      </c>
      <c r="R61" s="33">
        <v>2.5676110130868079</v>
      </c>
      <c r="S61" s="33">
        <v>2.8131278861865683</v>
      </c>
      <c r="T61" s="33">
        <v>3.1780130202393888</v>
      </c>
      <c r="U61" s="33">
        <v>3.3319402638290359</v>
      </c>
      <c r="V61" s="33">
        <v>3.5844658547571528</v>
      </c>
      <c r="W61" s="33">
        <v>3.7340780367351676</v>
      </c>
      <c r="X61" s="33">
        <v>3.8382600336890689</v>
      </c>
      <c r="Y61" s="33">
        <v>4.1735401376303383</v>
      </c>
      <c r="Z61" s="33">
        <v>4.2726559913113622</v>
      </c>
      <c r="AA61" s="33">
        <v>4.3432500311794486</v>
      </c>
      <c r="AB61" s="33">
        <v>4.6618221795828809</v>
      </c>
      <c r="AC61" s="33">
        <v>4.747866014314071</v>
      </c>
      <c r="AD61" s="33">
        <v>4.8004382287059908</v>
      </c>
      <c r="AE61" s="33">
        <v>4.9448861039779803</v>
      </c>
      <c r="AF61" s="33">
        <v>4.9872709775637318</v>
      </c>
      <c r="AG61" s="33">
        <v>5.0781381218240167</v>
      </c>
      <c r="AH61" s="33">
        <v>5.1332719638157807</v>
      </c>
      <c r="AI61" s="33">
        <v>5.2627250135599155</v>
      </c>
      <c r="AJ61" s="33">
        <v>5.0194270385221023</v>
      </c>
      <c r="AK61" s="33">
        <v>4.9605339951371938</v>
      </c>
      <c r="AL61" s="33">
        <v>5.0452467383835913</v>
      </c>
      <c r="AM61" s="33">
        <v>5.2373869911683091</v>
      </c>
      <c r="AN61" s="33">
        <v>5.4707267815983309</v>
      </c>
      <c r="AO61" s="33">
        <v>5.6317252217891181</v>
      </c>
      <c r="AP61" s="33">
        <v>5.7138984877598826</v>
      </c>
      <c r="AQ61" s="33">
        <v>5.7422564031366674</v>
      </c>
      <c r="AR61" s="33">
        <v>5.7456617595469348</v>
      </c>
      <c r="AS61" s="33">
        <v>5.8404804504017935</v>
      </c>
      <c r="AT61" s="33">
        <v>5.9551186977695449</v>
      </c>
      <c r="AU61" s="33">
        <v>6.1410295294576347</v>
      </c>
      <c r="AV61" s="33">
        <v>6.2015301194964136</v>
      </c>
      <c r="AW61" s="33">
        <v>6.1214353816207048</v>
      </c>
      <c r="AX61" s="33">
        <v>6.0462819685840792</v>
      </c>
      <c r="AY61" s="33">
        <v>5.9716526580338982</v>
      </c>
    </row>
    <row r="62" spans="1:51">
      <c r="A62" s="7" t="s">
        <v>117</v>
      </c>
      <c r="B62" s="7" t="s">
        <v>118</v>
      </c>
      <c r="C62" s="33">
        <v>0.40707472033527348</v>
      </c>
      <c r="D62" s="33">
        <v>0.46102252889646367</v>
      </c>
      <c r="E62" s="33">
        <v>0.47641550096658719</v>
      </c>
      <c r="F62" s="33">
        <v>0.54242176311880752</v>
      </c>
      <c r="G62" s="33">
        <v>0.60531893107405654</v>
      </c>
      <c r="H62" s="33">
        <v>0.68858062613855708</v>
      </c>
      <c r="I62" s="33">
        <v>0.77887339677621503</v>
      </c>
      <c r="J62" s="33">
        <v>0.91591206924602342</v>
      </c>
      <c r="K62" s="33">
        <v>1.1337607437639867</v>
      </c>
      <c r="L62" s="33">
        <v>1.3549685885226908</v>
      </c>
      <c r="M62" s="33">
        <v>1.5446179909544118</v>
      </c>
      <c r="N62" s="33">
        <v>1.6869054506809051</v>
      </c>
      <c r="O62" s="33">
        <v>1.8258594381670943</v>
      </c>
      <c r="P62" s="33">
        <v>1.9704619045449052</v>
      </c>
      <c r="Q62" s="33">
        <v>2.4453753105325702</v>
      </c>
      <c r="R62" s="33">
        <v>2.7153333802333872</v>
      </c>
      <c r="S62" s="33">
        <v>3.0583452948588992</v>
      </c>
      <c r="T62" s="33">
        <v>3.2602835518986311</v>
      </c>
      <c r="U62" s="33">
        <v>3.4537677246022391</v>
      </c>
      <c r="V62" s="33">
        <v>3.7062841781975129</v>
      </c>
      <c r="W62" s="33">
        <v>3.9581236388539245</v>
      </c>
      <c r="X62" s="33">
        <v>4.0664562306979315</v>
      </c>
      <c r="Y62" s="33">
        <v>4.272583623919485</v>
      </c>
      <c r="Z62" s="33">
        <v>4.4950473548519891</v>
      </c>
      <c r="AA62" s="33">
        <v>4.669031842140682</v>
      </c>
      <c r="AB62" s="33">
        <v>4.9403443666098683</v>
      </c>
      <c r="AC62" s="33">
        <v>5.0057811528554934</v>
      </c>
      <c r="AD62" s="33">
        <v>5.0186833799631474</v>
      </c>
      <c r="AE62" s="33">
        <v>5.1127758637814402</v>
      </c>
      <c r="AF62" s="33">
        <v>5.1534318944862614</v>
      </c>
      <c r="AG62" s="33">
        <v>5.1631839918985598</v>
      </c>
      <c r="AH62" s="33">
        <v>5.0045818687503623</v>
      </c>
      <c r="AI62" s="33">
        <v>5.1397259213338522</v>
      </c>
      <c r="AJ62" s="33">
        <v>5.1876382875489684</v>
      </c>
      <c r="AK62" s="33">
        <v>5.1608126302388291</v>
      </c>
      <c r="AL62" s="33">
        <v>5.2164514972738605</v>
      </c>
      <c r="AM62" s="33">
        <v>5.3853119017751006</v>
      </c>
      <c r="AN62" s="33">
        <v>5.3853909941541431</v>
      </c>
      <c r="AO62" s="33">
        <v>5.4589692497661062</v>
      </c>
      <c r="AP62" s="33">
        <v>5.4770199934174437</v>
      </c>
      <c r="AQ62" s="33">
        <v>5.5375419067789649</v>
      </c>
      <c r="AR62" s="33">
        <v>5.6059899492325567</v>
      </c>
      <c r="AS62" s="33">
        <v>5.7607443708341783</v>
      </c>
      <c r="AT62" s="33">
        <v>6.0258598432746151</v>
      </c>
      <c r="AU62" s="33">
        <v>6.2652710991299863</v>
      </c>
      <c r="AV62" s="33">
        <v>6.2926897150796695</v>
      </c>
      <c r="AW62" s="33">
        <v>6.3274632769078645</v>
      </c>
      <c r="AX62" s="33">
        <v>6.3387111754947281</v>
      </c>
      <c r="AY62" s="33">
        <v>6.1986872857674431</v>
      </c>
    </row>
    <row r="63" spans="1:51">
      <c r="A63" s="7" t="s">
        <v>119</v>
      </c>
      <c r="B63" s="7" t="s">
        <v>120</v>
      </c>
      <c r="C63" s="33">
        <v>0.35746511748143972</v>
      </c>
      <c r="D63" s="33">
        <v>0.39891493364663627</v>
      </c>
      <c r="E63" s="33">
        <v>0.39736896821416801</v>
      </c>
      <c r="F63" s="33">
        <v>0.46762677915061424</v>
      </c>
      <c r="G63" s="33">
        <v>0.49344808358136555</v>
      </c>
      <c r="H63" s="33">
        <v>0.54674262786463423</v>
      </c>
      <c r="I63" s="33">
        <v>0.62958965668339906</v>
      </c>
      <c r="J63" s="33">
        <v>0.73357037892369847</v>
      </c>
      <c r="K63" s="33">
        <v>0.85935590370859638</v>
      </c>
      <c r="L63" s="33">
        <v>1.0291409610708089</v>
      </c>
      <c r="M63" s="33">
        <v>1.2383697669712259</v>
      </c>
      <c r="N63" s="33">
        <v>1.4913804073965042</v>
      </c>
      <c r="O63" s="33">
        <v>1.6435398675596495</v>
      </c>
      <c r="P63" s="33">
        <v>1.8068148926534602</v>
      </c>
      <c r="Q63" s="33">
        <v>2.2590480140284162</v>
      </c>
      <c r="R63" s="33">
        <v>2.5188770666267826</v>
      </c>
      <c r="S63" s="33">
        <v>2.8831918202878866</v>
      </c>
      <c r="T63" s="33">
        <v>3.1749704659206999</v>
      </c>
      <c r="U63" s="33">
        <v>3.4035119174946473</v>
      </c>
      <c r="V63" s="33">
        <v>3.6590850429214452</v>
      </c>
      <c r="W63" s="33">
        <v>3.9306922989007469</v>
      </c>
      <c r="X63" s="33">
        <v>4.0573283828175768</v>
      </c>
      <c r="Y63" s="33">
        <v>4.2710598779765752</v>
      </c>
      <c r="Z63" s="33">
        <v>4.4478272708125406</v>
      </c>
      <c r="AA63" s="33">
        <v>4.5167973510373027</v>
      </c>
      <c r="AB63" s="33">
        <v>4.7774925960531069</v>
      </c>
      <c r="AC63" s="33">
        <v>4.9241058282987256</v>
      </c>
      <c r="AD63" s="33">
        <v>4.9504873272722891</v>
      </c>
      <c r="AE63" s="33">
        <v>5.0172550618856828</v>
      </c>
      <c r="AF63" s="33">
        <v>5.0849592369287162</v>
      </c>
      <c r="AG63" s="33">
        <v>5.0708694980694977</v>
      </c>
      <c r="AH63" s="33">
        <v>4.9400616993491697</v>
      </c>
      <c r="AI63" s="33">
        <v>5.1902677901777485</v>
      </c>
      <c r="AJ63" s="33">
        <v>5.1598248939911597</v>
      </c>
      <c r="AK63" s="33">
        <v>5.250558728877575</v>
      </c>
      <c r="AL63" s="33">
        <v>5.3597088116439586</v>
      </c>
      <c r="AM63" s="33">
        <v>5.5259071038505772</v>
      </c>
      <c r="AN63" s="33">
        <v>5.2970103998280713</v>
      </c>
      <c r="AO63" s="33">
        <v>5.1931842177956478</v>
      </c>
      <c r="AP63" s="33">
        <v>5.206696457700561</v>
      </c>
      <c r="AQ63" s="33">
        <v>5.3343518676976212</v>
      </c>
      <c r="AR63" s="33">
        <v>5.3359254527066673</v>
      </c>
      <c r="AS63" s="33">
        <v>5.3526556006744084</v>
      </c>
      <c r="AT63" s="33">
        <v>5.6193830175916135</v>
      </c>
      <c r="AU63" s="33">
        <v>5.6487931668991722</v>
      </c>
      <c r="AV63" s="33">
        <v>5.5835061210418608</v>
      </c>
      <c r="AW63" s="33">
        <v>4.9956326572381755</v>
      </c>
      <c r="AX63" s="33">
        <v>4.9229904437951273</v>
      </c>
      <c r="AY63" s="33">
        <v>5.4796220835626848</v>
      </c>
    </row>
    <row r="64" spans="1:51">
      <c r="A64" s="7" t="s">
        <v>121</v>
      </c>
      <c r="B64" s="7" t="s">
        <v>122</v>
      </c>
      <c r="C64" s="33">
        <v>0.39045041665394103</v>
      </c>
      <c r="D64" s="33">
        <v>0.43218109614572081</v>
      </c>
      <c r="E64" s="33">
        <v>0.46521949817944658</v>
      </c>
      <c r="F64" s="33">
        <v>0.53940594936461372</v>
      </c>
      <c r="G64" s="33">
        <v>0.6081656270694562</v>
      </c>
      <c r="H64" s="33">
        <v>0.67984112583219014</v>
      </c>
      <c r="I64" s="33">
        <v>0.75139215225296696</v>
      </c>
      <c r="J64" s="33">
        <v>0.88337831113564047</v>
      </c>
      <c r="K64" s="33">
        <v>1.0427388229820211</v>
      </c>
      <c r="L64" s="33">
        <v>1.2132467769618485</v>
      </c>
      <c r="M64" s="33">
        <v>1.3507048678577742</v>
      </c>
      <c r="N64" s="33">
        <v>1.4873352176315977</v>
      </c>
      <c r="O64" s="33">
        <v>1.6489035393753422</v>
      </c>
      <c r="P64" s="33">
        <v>1.8980287064560011</v>
      </c>
      <c r="Q64" s="33">
        <v>2.4007183070362963</v>
      </c>
      <c r="R64" s="33">
        <v>2.7214253449889045</v>
      </c>
      <c r="S64" s="33">
        <v>3.0278831988795392</v>
      </c>
      <c r="T64" s="33">
        <v>3.3440766568723084</v>
      </c>
      <c r="U64" s="33">
        <v>3.5146802792122256</v>
      </c>
      <c r="V64" s="33">
        <v>3.7245570456676949</v>
      </c>
      <c r="W64" s="33">
        <v>3.8788707092695653</v>
      </c>
      <c r="X64" s="33">
        <v>4.1075315461595263</v>
      </c>
      <c r="Y64" s="33">
        <v>4.3960070452951898</v>
      </c>
      <c r="Z64" s="33">
        <v>4.5209422396478152</v>
      </c>
      <c r="AA64" s="33">
        <v>4.6340179091869063</v>
      </c>
      <c r="AB64" s="33">
        <v>4.8414157209445463</v>
      </c>
      <c r="AC64" s="33">
        <v>4.9611568684564871</v>
      </c>
      <c r="AD64" s="33">
        <v>4.9320496517153538</v>
      </c>
      <c r="AE64" s="33">
        <v>4.922448024783618</v>
      </c>
      <c r="AF64" s="33">
        <v>5.2730145060349312</v>
      </c>
      <c r="AG64" s="33">
        <v>5.349527541381188</v>
      </c>
      <c r="AH64" s="33">
        <v>5.3164916395330941</v>
      </c>
      <c r="AI64" s="33">
        <v>5.3944491861023645</v>
      </c>
      <c r="AJ64" s="33">
        <v>5.296538613920486</v>
      </c>
      <c r="AK64" s="33">
        <v>5.2539392004662622</v>
      </c>
      <c r="AL64" s="33">
        <v>5.2732704653008691</v>
      </c>
      <c r="AM64" s="33">
        <v>5.3843086018534612</v>
      </c>
      <c r="AN64" s="33">
        <v>5.5062562282122052</v>
      </c>
      <c r="AO64" s="33">
        <v>5.6605736723063362</v>
      </c>
      <c r="AP64" s="33">
        <v>5.7334426746913918</v>
      </c>
      <c r="AQ64" s="33">
        <v>5.8119689074999652</v>
      </c>
      <c r="AR64" s="33">
        <v>5.8349124476863139</v>
      </c>
      <c r="AS64" s="33">
        <v>5.8870682663268123</v>
      </c>
      <c r="AT64" s="33">
        <v>6.1049507976299102</v>
      </c>
      <c r="AU64" s="33">
        <v>6.2559246472448269</v>
      </c>
      <c r="AV64" s="33">
        <v>6.3210768106276483</v>
      </c>
      <c r="AW64" s="33">
        <v>6.2979749232666276</v>
      </c>
      <c r="AX64" s="33">
        <v>6.2553208015222994</v>
      </c>
      <c r="AY64" s="33">
        <v>6.1867965940550258</v>
      </c>
    </row>
    <row r="65" spans="1:51">
      <c r="A65" s="7" t="s">
        <v>123</v>
      </c>
      <c r="B65" s="7" t="s">
        <v>124</v>
      </c>
      <c r="C65" s="33">
        <v>0.3398447701445298</v>
      </c>
      <c r="D65" s="33">
        <v>0.38960134082029851</v>
      </c>
      <c r="E65" s="33">
        <v>0.41699185932605992</v>
      </c>
      <c r="F65" s="33">
        <v>0.48533894018655266</v>
      </c>
      <c r="G65" s="33">
        <v>0.52029171785965789</v>
      </c>
      <c r="H65" s="33">
        <v>0.57365642810913564</v>
      </c>
      <c r="I65" s="33">
        <v>0.6627320138446009</v>
      </c>
      <c r="J65" s="33">
        <v>0.8686422097927109</v>
      </c>
      <c r="K65" s="33">
        <v>1.0266760101359751</v>
      </c>
      <c r="L65" s="33">
        <v>1.1867567858713317</v>
      </c>
      <c r="M65" s="33">
        <v>1.3466930862136059</v>
      </c>
      <c r="N65" s="33">
        <v>1.4994716276199422</v>
      </c>
      <c r="O65" s="33">
        <v>1.6341572013833507</v>
      </c>
      <c r="P65" s="33">
        <v>1.7746227037042537</v>
      </c>
      <c r="Q65" s="33">
        <v>2.3114029088358672</v>
      </c>
      <c r="R65" s="33">
        <v>2.6422341731942711</v>
      </c>
      <c r="S65" s="33">
        <v>2.9882832477122503</v>
      </c>
      <c r="T65" s="33">
        <v>3.1902030924519429</v>
      </c>
      <c r="U65" s="33">
        <v>3.4431068326031009</v>
      </c>
      <c r="V65" s="33">
        <v>3.8189641245753592</v>
      </c>
      <c r="W65" s="33">
        <v>4.0526190210656958</v>
      </c>
      <c r="X65" s="33">
        <v>4.2201083366838992</v>
      </c>
      <c r="Y65" s="33">
        <v>4.4051495209526488</v>
      </c>
      <c r="Z65" s="33">
        <v>4.5712087807220669</v>
      </c>
      <c r="AA65" s="33">
        <v>4.6355402540979389</v>
      </c>
      <c r="AB65" s="33">
        <v>4.8414157209445472</v>
      </c>
      <c r="AC65" s="33">
        <v>5.0296818135783194</v>
      </c>
      <c r="AD65" s="33">
        <v>5.0655351396301205</v>
      </c>
      <c r="AE65" s="33">
        <v>5.2814119967347342</v>
      </c>
      <c r="AF65" s="33">
        <v>5.3841271834282312</v>
      </c>
      <c r="AG65" s="33">
        <v>5.4516766909488625</v>
      </c>
      <c r="AH65" s="33">
        <v>5.1707812512153026</v>
      </c>
      <c r="AI65" s="33">
        <v>5.2489672541848771</v>
      </c>
      <c r="AJ65" s="33">
        <v>5.2706921748883477</v>
      </c>
      <c r="AK65" s="33">
        <v>5.6826624718844476</v>
      </c>
      <c r="AL65" s="33">
        <v>5.7008954808122798</v>
      </c>
      <c r="AM65" s="33">
        <v>5.7506420864843726</v>
      </c>
      <c r="AN65" s="33">
        <v>5.74166525574429</v>
      </c>
      <c r="AO65" s="33">
        <v>5.6856127099168488</v>
      </c>
      <c r="AP65" s="33">
        <v>5.7586656188647369</v>
      </c>
      <c r="AQ65" s="33">
        <v>5.8291589948804798</v>
      </c>
      <c r="AR65" s="33">
        <v>5.8612789991003105</v>
      </c>
      <c r="AS65" s="33">
        <v>5.8668558670481774</v>
      </c>
      <c r="AT65" s="33">
        <v>6.1124620721281051</v>
      </c>
      <c r="AU65" s="33">
        <v>6.3367371426505068</v>
      </c>
      <c r="AV65" s="33">
        <v>6.4057962813565954</v>
      </c>
      <c r="AW65" s="33">
        <v>6.5649076254436691</v>
      </c>
      <c r="AX65" s="33">
        <v>6.6214042192655729</v>
      </c>
      <c r="AY65" s="33">
        <v>6.4554612045193789</v>
      </c>
    </row>
    <row r="66" spans="1:51">
      <c r="A66" s="7" t="s">
        <v>125</v>
      </c>
      <c r="B66" s="7" t="s">
        <v>126</v>
      </c>
      <c r="C66" s="33">
        <v>0.45252800089047673</v>
      </c>
      <c r="D66" s="33">
        <v>0.53605090996487215</v>
      </c>
      <c r="E66" s="33">
        <v>0.54921529884413856</v>
      </c>
      <c r="F66" s="33">
        <v>0.61529893747903919</v>
      </c>
      <c r="G66" s="33">
        <v>0.68616828127164919</v>
      </c>
      <c r="H66" s="33">
        <v>0.71882444006257107</v>
      </c>
      <c r="I66" s="33">
        <v>0.77369763222404131</v>
      </c>
      <c r="J66" s="33">
        <v>0.90125993165285301</v>
      </c>
      <c r="K66" s="33">
        <v>1.0467541910494242</v>
      </c>
      <c r="L66" s="33">
        <v>1.193379823368532</v>
      </c>
      <c r="M66" s="33">
        <v>1.3346573737347025</v>
      </c>
      <c r="N66" s="33">
        <v>1.4563213447294909</v>
      </c>
      <c r="O66" s="33">
        <v>1.6073455335319597</v>
      </c>
      <c r="P66" s="33">
        <v>1.779989675744692</v>
      </c>
      <c r="Q66" s="33">
        <v>2.3221827506300237</v>
      </c>
      <c r="R66" s="33">
        <v>2.6544182527473454</v>
      </c>
      <c r="S66" s="33">
        <v>2.9090818629612483</v>
      </c>
      <c r="T66" s="33">
        <v>3.2237221627903363</v>
      </c>
      <c r="U66" s="33">
        <v>3.3456488912292413</v>
      </c>
      <c r="V66" s="33">
        <v>3.58599233183002</v>
      </c>
      <c r="W66" s="33">
        <v>3.7721824204671708</v>
      </c>
      <c r="X66" s="33">
        <v>3.789578178327178</v>
      </c>
      <c r="Y66" s="33">
        <v>3.8748859328199887</v>
      </c>
      <c r="Z66" s="33">
        <v>4.019800057422704</v>
      </c>
      <c r="AA66" s="33">
        <v>4.2777892000049942</v>
      </c>
      <c r="AB66" s="33">
        <v>4.5020143673542803</v>
      </c>
      <c r="AC66" s="33">
        <v>4.6063316802934908</v>
      </c>
      <c r="AD66" s="33">
        <v>4.6309486419770041</v>
      </c>
      <c r="AE66" s="33">
        <v>4.7524278798560502</v>
      </c>
      <c r="AF66" s="33">
        <v>4.7973588304716444</v>
      </c>
      <c r="AG66" s="33">
        <v>4.9305908876623938</v>
      </c>
      <c r="AH66" s="33">
        <v>4.9637682860513426</v>
      </c>
      <c r="AI66" s="33">
        <v>5.1403472572090863</v>
      </c>
      <c r="AJ66" s="33">
        <v>5.0274133939393941</v>
      </c>
      <c r="AK66" s="33">
        <v>5.127186613380518</v>
      </c>
      <c r="AL66" s="33">
        <v>5.2302832898577725</v>
      </c>
      <c r="AM66" s="33">
        <v>5.4057814764874434</v>
      </c>
      <c r="AN66" s="33">
        <v>5.5120906869569843</v>
      </c>
      <c r="AO66" s="33">
        <v>5.5512559674366404</v>
      </c>
      <c r="AP66" s="33">
        <v>5.7103669731131355</v>
      </c>
      <c r="AQ66" s="33">
        <v>5.760993589174932</v>
      </c>
      <c r="AR66" s="33">
        <v>5.7662269041102796</v>
      </c>
      <c r="AS66" s="33">
        <v>5.8717399557507939</v>
      </c>
      <c r="AT66" s="33">
        <v>5.3268748594644713</v>
      </c>
      <c r="AU66" s="33">
        <v>5.6933873723514736</v>
      </c>
      <c r="AV66" s="33">
        <v>5.810699468288524</v>
      </c>
      <c r="AW66" s="33">
        <v>6.0569940883247231</v>
      </c>
      <c r="AX66" s="33">
        <v>6.1165322092963663</v>
      </c>
      <c r="AY66" s="33">
        <v>6.0304281782414879</v>
      </c>
    </row>
    <row r="67" spans="1:51">
      <c r="A67" s="7" t="s">
        <v>127</v>
      </c>
      <c r="B67" s="7" t="s">
        <v>128</v>
      </c>
      <c r="C67" s="33">
        <v>0.38602794385231726</v>
      </c>
      <c r="D67" s="33">
        <v>0.44823767949014554</v>
      </c>
      <c r="E67" s="33">
        <v>0.46695213894328719</v>
      </c>
      <c r="F67" s="33">
        <v>0.52823540684761738</v>
      </c>
      <c r="G67" s="33">
        <v>0.58506654148603598</v>
      </c>
      <c r="H67" s="33">
        <v>0.64221321086326544</v>
      </c>
      <c r="I67" s="33">
        <v>0.72892127149495645</v>
      </c>
      <c r="J67" s="33">
        <v>0.88621112805865787</v>
      </c>
      <c r="K67" s="33">
        <v>1.0347074447268445</v>
      </c>
      <c r="L67" s="33">
        <v>1.2357634124489001</v>
      </c>
      <c r="M67" s="33">
        <v>1.4657154594019093</v>
      </c>
      <c r="N67" s="33">
        <v>1.605998784532221</v>
      </c>
      <c r="O67" s="33">
        <v>1.7548086687298197</v>
      </c>
      <c r="P67" s="33">
        <v>1.9248554968444376</v>
      </c>
      <c r="Q67" s="33">
        <v>2.3822389139191431</v>
      </c>
      <c r="R67" s="33">
        <v>2.6696460853335666</v>
      </c>
      <c r="S67" s="33">
        <v>2.9715292050875002</v>
      </c>
      <c r="T67" s="33">
        <v>3.1886795475586691</v>
      </c>
      <c r="U67" s="33">
        <v>3.3365098479187489</v>
      </c>
      <c r="V67" s="33">
        <v>3.5296485156481672</v>
      </c>
      <c r="W67" s="33">
        <v>3.7203618635478648</v>
      </c>
      <c r="X67" s="33">
        <v>3.8458665735893645</v>
      </c>
      <c r="Y67" s="33">
        <v>4.1293515052859497</v>
      </c>
      <c r="Z67" s="33">
        <v>4.3472941886640371</v>
      </c>
      <c r="AA67" s="33">
        <v>4.4893951426386929</v>
      </c>
      <c r="AB67" s="33">
        <v>4.7851024918735154</v>
      </c>
      <c r="AC67" s="33">
        <v>4.8254089220844332</v>
      </c>
      <c r="AD67" s="33">
        <v>4.8653044576058315</v>
      </c>
      <c r="AE67" s="33">
        <v>4.8908290104441781</v>
      </c>
      <c r="AF67" s="33">
        <v>4.8855264826942006</v>
      </c>
      <c r="AG67" s="33">
        <v>5.0153657334757522</v>
      </c>
      <c r="AH67" s="33">
        <v>5.1061363713391668</v>
      </c>
      <c r="AI67" s="33">
        <v>5.2179807780066216</v>
      </c>
      <c r="AJ67" s="33">
        <v>5.2001836577155851</v>
      </c>
      <c r="AK67" s="33">
        <v>5.3711291166199615</v>
      </c>
      <c r="AL67" s="33">
        <v>5.3946032326125728</v>
      </c>
      <c r="AM67" s="33">
        <v>5.4739399409628602</v>
      </c>
      <c r="AN67" s="33">
        <v>5.5654445395701702</v>
      </c>
      <c r="AO67" s="33">
        <v>5.6023273204793833</v>
      </c>
      <c r="AP67" s="33">
        <v>5.6480374005779588</v>
      </c>
      <c r="AQ67" s="33">
        <v>5.746366096634028</v>
      </c>
      <c r="AR67" s="33">
        <v>5.8374685070666041</v>
      </c>
      <c r="AS67" s="33">
        <v>5.9479594887646439</v>
      </c>
      <c r="AT67" s="33">
        <v>6.1321647351107886</v>
      </c>
      <c r="AU67" s="33">
        <v>6.2944315553091714</v>
      </c>
      <c r="AV67" s="33">
        <v>6.1346105234019053</v>
      </c>
      <c r="AW67" s="33">
        <v>6.2505413613842613</v>
      </c>
      <c r="AX67" s="33">
        <v>6.21278201158235</v>
      </c>
      <c r="AY67" s="33">
        <v>6.0651552265263904</v>
      </c>
    </row>
    <row r="68" spans="1:51">
      <c r="A68" s="7" t="s">
        <v>129</v>
      </c>
      <c r="B68" s="7" t="s">
        <v>130</v>
      </c>
      <c r="C68" s="33">
        <v>0.41042412521934712</v>
      </c>
      <c r="D68" s="33">
        <v>0.46488358687341041</v>
      </c>
      <c r="E68" s="33">
        <v>0.47784444049392016</v>
      </c>
      <c r="F68" s="33">
        <v>0.53942274048853101</v>
      </c>
      <c r="G68" s="33">
        <v>0.59450567492781614</v>
      </c>
      <c r="H68" s="33">
        <v>0.69106585957101241</v>
      </c>
      <c r="I68" s="33">
        <v>0.8089604956429608</v>
      </c>
      <c r="J68" s="33">
        <v>0.93270472800365134</v>
      </c>
      <c r="K68" s="33">
        <v>1.0547862495627109</v>
      </c>
      <c r="L68" s="33">
        <v>1.2397364971897196</v>
      </c>
      <c r="M68" s="33">
        <v>1.5513042917388251</v>
      </c>
      <c r="N68" s="33">
        <v>1.7570253334061507</v>
      </c>
      <c r="O68" s="33">
        <v>1.8861841487136839</v>
      </c>
      <c r="P68" s="33">
        <v>2.0549677454008428</v>
      </c>
      <c r="Q68" s="33">
        <v>2.5762683714296184</v>
      </c>
      <c r="R68" s="33">
        <v>2.8858978287232011</v>
      </c>
      <c r="S68" s="33">
        <v>3.2258835103556578</v>
      </c>
      <c r="T68" s="33">
        <v>3.4750967686753551</v>
      </c>
      <c r="U68" s="33">
        <v>3.6486892597604395</v>
      </c>
      <c r="V68" s="33">
        <v>3.8357125690782032</v>
      </c>
      <c r="W68" s="33">
        <v>4.0084194447460728</v>
      </c>
      <c r="X68" s="33">
        <v>4.0923184663589351</v>
      </c>
      <c r="Y68" s="33">
        <v>4.2954398130631333</v>
      </c>
      <c r="Z68" s="33">
        <v>4.3488174171814391</v>
      </c>
      <c r="AA68" s="33">
        <v>4.3493394108235837</v>
      </c>
      <c r="AB68" s="33">
        <v>4.5218000964873459</v>
      </c>
      <c r="AC68" s="33">
        <v>4.6079068069541744</v>
      </c>
      <c r="AD68" s="33">
        <v>4.7580357165332989</v>
      </c>
      <c r="AE68" s="33">
        <v>6.1157194157953443</v>
      </c>
      <c r="AF68" s="33">
        <v>4.8846959226975573</v>
      </c>
      <c r="AG68" s="33">
        <v>4.9784346927681353</v>
      </c>
      <c r="AH68" s="33">
        <v>4.9808908897438</v>
      </c>
      <c r="AI68" s="33">
        <v>5.1289321252921356</v>
      </c>
      <c r="AJ68" s="33">
        <v>5.0221633728694197</v>
      </c>
      <c r="AK68" s="33">
        <v>5.1158925519226974</v>
      </c>
      <c r="AL68" s="33">
        <v>5.1666197534660858</v>
      </c>
      <c r="AM68" s="33">
        <v>5.4324471242815466</v>
      </c>
      <c r="AN68" s="33">
        <v>5.656394466644171</v>
      </c>
      <c r="AO68" s="33">
        <v>5.8113341646602112</v>
      </c>
      <c r="AP68" s="33">
        <v>5.9357351771934903</v>
      </c>
      <c r="AQ68" s="33">
        <v>6.0513020101092359</v>
      </c>
      <c r="AR68" s="33">
        <v>6.1231350820826353</v>
      </c>
      <c r="AS68" s="33">
        <v>6.2593730844004547</v>
      </c>
      <c r="AT68" s="33">
        <v>6.4727818450126025</v>
      </c>
      <c r="AU68" s="33">
        <v>6.8333861214289886</v>
      </c>
      <c r="AV68" s="33">
        <v>6.8017480437539772</v>
      </c>
      <c r="AW68" s="33">
        <v>6.7979110989625395</v>
      </c>
      <c r="AX68" s="33">
        <v>6.7541078500061325</v>
      </c>
      <c r="AY68" s="33">
        <v>6.6097773512954054</v>
      </c>
    </row>
    <row r="69" spans="1:51">
      <c r="A69" s="7" t="s">
        <v>131</v>
      </c>
      <c r="B69" s="7" t="s">
        <v>132</v>
      </c>
      <c r="C69" s="33">
        <v>0.38042513916706955</v>
      </c>
      <c r="D69" s="33">
        <v>0.44500049766489197</v>
      </c>
      <c r="E69" s="33">
        <v>0.44369303264083737</v>
      </c>
      <c r="F69" s="33">
        <v>0.51593435638855045</v>
      </c>
      <c r="G69" s="33">
        <v>0.56900980290241532</v>
      </c>
      <c r="H69" s="33">
        <v>0.60443076457676082</v>
      </c>
      <c r="I69" s="33">
        <v>0.67062034323606323</v>
      </c>
      <c r="J69" s="33">
        <v>0.784931091107965</v>
      </c>
      <c r="K69" s="33">
        <v>0.90085164542956142</v>
      </c>
      <c r="L69" s="33">
        <v>1.0622538056726882</v>
      </c>
      <c r="M69" s="33">
        <v>1.2102848868973013</v>
      </c>
      <c r="N69" s="33">
        <v>1.3106896910014623</v>
      </c>
      <c r="O69" s="33">
        <v>1.4008984235615574</v>
      </c>
      <c r="P69" s="33">
        <v>1.5479336600441864</v>
      </c>
      <c r="Q69" s="33">
        <v>2.0742586336249085</v>
      </c>
      <c r="R69" s="33">
        <v>2.3483120959992791</v>
      </c>
      <c r="S69" s="33">
        <v>2.6821441009368079</v>
      </c>
      <c r="T69" s="33">
        <v>2.8565550664546469</v>
      </c>
      <c r="U69" s="33">
        <v>3.1187440173816663</v>
      </c>
      <c r="V69" s="33">
        <v>3.3773786445594407</v>
      </c>
      <c r="W69" s="33">
        <v>3.595383684625387</v>
      </c>
      <c r="X69" s="33">
        <v>3.7591520187259966</v>
      </c>
      <c r="Y69" s="33">
        <v>4.0044043379673342</v>
      </c>
      <c r="Z69" s="33">
        <v>4.0852988836709692</v>
      </c>
      <c r="AA69" s="33">
        <v>4.1712250562326281</v>
      </c>
      <c r="AB69" s="33">
        <v>4.4867945757134615</v>
      </c>
      <c r="AC69" s="33">
        <v>4.5130239491691109</v>
      </c>
      <c r="AD69" s="33">
        <v>4.5852152240397901</v>
      </c>
      <c r="AE69" s="33">
        <v>4.4899281869248657</v>
      </c>
      <c r="AF69" s="33">
        <v>4.433232352027999</v>
      </c>
      <c r="AG69" s="33">
        <v>4.5430216140713613</v>
      </c>
      <c r="AH69" s="33">
        <v>4.5662794773208519</v>
      </c>
      <c r="AI69" s="33">
        <v>4.9053267468371411</v>
      </c>
      <c r="AJ69" s="33">
        <v>4.70603148296951</v>
      </c>
      <c r="AK69" s="33">
        <v>4.6934636173312212</v>
      </c>
      <c r="AL69" s="33">
        <v>4.8246067345578112</v>
      </c>
      <c r="AM69" s="33">
        <v>4.8881759729525918</v>
      </c>
      <c r="AN69" s="33">
        <v>4.9217040176759701</v>
      </c>
      <c r="AO69" s="33">
        <v>4.9944341618695436</v>
      </c>
      <c r="AP69" s="33">
        <v>5.070921909176505</v>
      </c>
      <c r="AQ69" s="33">
        <v>5.2489066550575787</v>
      </c>
      <c r="AR69" s="33">
        <v>5.2449461624601605</v>
      </c>
      <c r="AS69" s="33">
        <v>5.3604033053997693</v>
      </c>
      <c r="AT69" s="33">
        <v>5.4335456793923926</v>
      </c>
      <c r="AU69" s="33">
        <v>5.4404881623390606</v>
      </c>
      <c r="AV69" s="33">
        <v>5.6053104788415489</v>
      </c>
      <c r="AW69" s="33">
        <v>5.7550068618247865</v>
      </c>
      <c r="AX69" s="33">
        <v>5.667333291025682</v>
      </c>
      <c r="AY69" s="33">
        <v>5.5364659042079269</v>
      </c>
    </row>
    <row r="70" spans="1:51">
      <c r="A70" s="7" t="s">
        <v>133</v>
      </c>
      <c r="B70" s="7" t="s">
        <v>134</v>
      </c>
      <c r="C70" s="33">
        <v>0.33057708616196635</v>
      </c>
      <c r="D70" s="33">
        <v>0.38165402399015147</v>
      </c>
      <c r="E70" s="33">
        <v>0.40929520820526516</v>
      </c>
      <c r="F70" s="33">
        <v>0.47082047519919934</v>
      </c>
      <c r="G70" s="33">
        <v>0.53863722271689041</v>
      </c>
      <c r="H70" s="33">
        <v>0.59093804675285033</v>
      </c>
      <c r="I70" s="33">
        <v>0.67124852737116658</v>
      </c>
      <c r="J70" s="33">
        <v>0.78190296184090879</v>
      </c>
      <c r="K70" s="33">
        <v>0.92762258565559363</v>
      </c>
      <c r="L70" s="33">
        <v>1.1139090275134522</v>
      </c>
      <c r="M70" s="33">
        <v>1.3346567977985155</v>
      </c>
      <c r="N70" s="33">
        <v>1.4886835992562786</v>
      </c>
      <c r="O70" s="33">
        <v>1.6261141986933478</v>
      </c>
      <c r="P70" s="33">
        <v>1.8081570362609591</v>
      </c>
      <c r="Q70" s="33">
        <v>2.2482663694999259</v>
      </c>
      <c r="R70" s="33">
        <v>2.5006036809888927</v>
      </c>
      <c r="S70" s="33">
        <v>2.8192209013727525</v>
      </c>
      <c r="T70" s="33">
        <v>2.9936717638174803</v>
      </c>
      <c r="U70" s="33">
        <v>3.1644308346682073</v>
      </c>
      <c r="V70" s="33">
        <v>3.3514918596883723</v>
      </c>
      <c r="W70" s="33">
        <v>3.4734554890634044</v>
      </c>
      <c r="X70" s="33">
        <v>3.6617883080022144</v>
      </c>
      <c r="Y70" s="33">
        <v>3.9678344353374957</v>
      </c>
      <c r="Z70" s="33">
        <v>4.0929150262579777</v>
      </c>
      <c r="AA70" s="33">
        <v>4.2214624382967436</v>
      </c>
      <c r="AB70" s="33">
        <v>4.6313825963012425</v>
      </c>
      <c r="AC70" s="33">
        <v>4.5970687959382754</v>
      </c>
      <c r="AD70" s="33">
        <v>4.5771591786753785</v>
      </c>
      <c r="AE70" s="33">
        <v>4.5726074316350811</v>
      </c>
      <c r="AF70" s="33">
        <v>4.7367760178604978</v>
      </c>
      <c r="AG70" s="33">
        <v>4.7012712526770537</v>
      </c>
      <c r="AH70" s="33">
        <v>4.747202430177091</v>
      </c>
      <c r="AI70" s="33">
        <v>4.9093607079807962</v>
      </c>
      <c r="AJ70" s="33">
        <v>5.0001980030351252</v>
      </c>
      <c r="AK70" s="33">
        <v>5.0332842585506183</v>
      </c>
      <c r="AL70" s="33">
        <v>5.0742330023389082</v>
      </c>
      <c r="AM70" s="33">
        <v>5.369181843602771</v>
      </c>
      <c r="AN70" s="33">
        <v>5.5744270930530666</v>
      </c>
      <c r="AO70" s="33">
        <v>5.6357649464365736</v>
      </c>
      <c r="AP70" s="33">
        <v>5.6775857795845646</v>
      </c>
      <c r="AQ70" s="33">
        <v>5.6680120403343341</v>
      </c>
      <c r="AR70" s="33">
        <v>5.6257663577397254</v>
      </c>
      <c r="AS70" s="33">
        <v>5.7870270335251508</v>
      </c>
      <c r="AT70" s="33">
        <v>6.080386414768264</v>
      </c>
      <c r="AU70" s="33">
        <v>6.2542607965403549</v>
      </c>
      <c r="AV70" s="33">
        <v>6.0639298925809451</v>
      </c>
      <c r="AW70" s="33">
        <v>6.1859474808698272</v>
      </c>
      <c r="AX70" s="33">
        <v>6.2478429869962246</v>
      </c>
      <c r="AY70" s="33">
        <v>6.2251065007933599</v>
      </c>
    </row>
    <row r="71" spans="1:51">
      <c r="A71" s="7" t="s">
        <v>135</v>
      </c>
      <c r="B71" s="7" t="s">
        <v>136</v>
      </c>
      <c r="C71" s="33">
        <v>0.45143019581990523</v>
      </c>
      <c r="D71" s="33">
        <v>0.5081651978545515</v>
      </c>
      <c r="E71" s="33">
        <v>0.58601167457324888</v>
      </c>
      <c r="F71" s="33">
        <v>0.66352472274220997</v>
      </c>
      <c r="G71" s="33">
        <v>0.71215219293805598</v>
      </c>
      <c r="H71" s="33">
        <v>0.74416327772087332</v>
      </c>
      <c r="I71" s="33">
        <v>0.83679299720505584</v>
      </c>
      <c r="J71" s="33">
        <v>0.91766599489535494</v>
      </c>
      <c r="K71" s="33">
        <v>1.0507704856588307</v>
      </c>
      <c r="L71" s="33">
        <v>1.2172201897063237</v>
      </c>
      <c r="M71" s="33">
        <v>1.381463366234988</v>
      </c>
      <c r="N71" s="33">
        <v>1.5183493150513341</v>
      </c>
      <c r="O71" s="33">
        <v>1.6703522226839391</v>
      </c>
      <c r="P71" s="33">
        <v>1.8685181317567769</v>
      </c>
      <c r="Q71" s="33">
        <v>2.4700133061570488</v>
      </c>
      <c r="R71" s="33">
        <v>2.8737142982659423</v>
      </c>
      <c r="S71" s="33">
        <v>3.2487303709606294</v>
      </c>
      <c r="T71" s="33">
        <v>3.5208015552890064</v>
      </c>
      <c r="U71" s="33">
        <v>3.6547807496551052</v>
      </c>
      <c r="V71" s="33">
        <v>3.8357144673675134</v>
      </c>
      <c r="W71" s="33">
        <v>4.0510942160915322</v>
      </c>
      <c r="X71" s="33">
        <v>4.2581410361853766</v>
      </c>
      <c r="Y71" s="33">
        <v>4.5072404991276152</v>
      </c>
      <c r="Z71" s="33">
        <v>4.7265780894970257</v>
      </c>
      <c r="AA71" s="33">
        <v>4.8501908865537047</v>
      </c>
      <c r="AB71" s="33">
        <v>5.0834104080335685</v>
      </c>
      <c r="AC71" s="33">
        <v>4.9908936244935349</v>
      </c>
      <c r="AD71" s="33">
        <v>4.8550006459364141</v>
      </c>
      <c r="AE71" s="33">
        <v>5.1136145700937785</v>
      </c>
      <c r="AF71" s="33">
        <v>5.1742776395310495</v>
      </c>
      <c r="AG71" s="33">
        <v>5.1906600640058205</v>
      </c>
      <c r="AH71" s="33">
        <v>5.3110273898687224</v>
      </c>
      <c r="AI71" s="33">
        <v>5.4766011213623713</v>
      </c>
      <c r="AJ71" s="33">
        <v>5.4448623960699445</v>
      </c>
      <c r="AK71" s="33">
        <v>5.4152895062853545</v>
      </c>
      <c r="AL71" s="33">
        <v>5.5637722992036966</v>
      </c>
      <c r="AM71" s="33">
        <v>5.7063243226141287</v>
      </c>
      <c r="AN71" s="33">
        <v>5.9574488064355595</v>
      </c>
      <c r="AO71" s="33">
        <v>6.0670062259262876</v>
      </c>
      <c r="AP71" s="33">
        <v>6.1657929528713105</v>
      </c>
      <c r="AQ71" s="33">
        <v>6.3316562928348725</v>
      </c>
      <c r="AR71" s="33">
        <v>6.3359521140404604</v>
      </c>
      <c r="AS71" s="33">
        <v>6.3300814684986983</v>
      </c>
      <c r="AT71" s="33">
        <v>6.1444848381799222</v>
      </c>
      <c r="AU71" s="33">
        <v>6.4290759816230922</v>
      </c>
      <c r="AV71" s="33">
        <v>6.4035992156635793</v>
      </c>
      <c r="AW71" s="33">
        <v>6.5083126335937376</v>
      </c>
      <c r="AX71" s="33">
        <v>6.4041161385434462</v>
      </c>
      <c r="AY71" s="33">
        <v>6.3281270120314739</v>
      </c>
    </row>
    <row r="72" spans="1:51">
      <c r="A72" s="7" t="s">
        <v>137</v>
      </c>
      <c r="B72" s="7" t="s">
        <v>138</v>
      </c>
      <c r="C72" s="33">
        <v>0.52606688518924338</v>
      </c>
      <c r="D72" s="33">
        <v>0.56376375554693425</v>
      </c>
      <c r="E72" s="33">
        <v>0.5728428064102371</v>
      </c>
      <c r="F72" s="33">
        <v>0.63626898334109516</v>
      </c>
      <c r="G72" s="33">
        <v>0.70014214488591664</v>
      </c>
      <c r="H72" s="33">
        <v>0.79923982987246622</v>
      </c>
      <c r="I72" s="33">
        <v>0.8863229968708245</v>
      </c>
      <c r="J72" s="33">
        <v>0.97376101307821117</v>
      </c>
      <c r="K72" s="33">
        <v>1.097620099883146</v>
      </c>
      <c r="L72" s="33">
        <v>1.3284787318943199</v>
      </c>
      <c r="M72" s="33">
        <v>1.4897877213976567</v>
      </c>
      <c r="N72" s="33">
        <v>1.5857724148638137</v>
      </c>
      <c r="O72" s="33">
        <v>1.7641932140256176</v>
      </c>
      <c r="P72" s="33">
        <v>1.9516828349938831</v>
      </c>
      <c r="Q72" s="33">
        <v>2.4730928973333204</v>
      </c>
      <c r="R72" s="33">
        <v>2.8295510554710979</v>
      </c>
      <c r="S72" s="33">
        <v>3.1725756351312961</v>
      </c>
      <c r="T72" s="33">
        <v>3.472048978545514</v>
      </c>
      <c r="U72" s="33">
        <v>3.7035103367862603</v>
      </c>
      <c r="V72" s="33">
        <v>3.8067829738849923</v>
      </c>
      <c r="W72" s="33">
        <v>4.0160393777369432</v>
      </c>
      <c r="X72" s="33">
        <v>4.2216296446639578</v>
      </c>
      <c r="Y72" s="33">
        <v>4.3960070452951907</v>
      </c>
      <c r="Z72" s="33">
        <v>4.5118028685434064</v>
      </c>
      <c r="AA72" s="33">
        <v>4.7040457750944595</v>
      </c>
      <c r="AB72" s="33">
        <v>4.9525201999225246</v>
      </c>
      <c r="AC72" s="33">
        <v>5.0388772101624477</v>
      </c>
      <c r="AD72" s="33">
        <v>5.0344307222157481</v>
      </c>
      <c r="AE72" s="33">
        <v>4.9434489881744037</v>
      </c>
      <c r="AF72" s="33">
        <v>4.9961821209911594</v>
      </c>
      <c r="AG72" s="33">
        <v>4.834022817753219</v>
      </c>
      <c r="AH72" s="33">
        <v>4.9455958542156759</v>
      </c>
      <c r="AI72" s="33">
        <v>4.9678224994676903</v>
      </c>
      <c r="AJ72" s="33">
        <v>4.9583105973035364</v>
      </c>
      <c r="AK72" s="33">
        <v>4.8832421689524708</v>
      </c>
      <c r="AL72" s="33">
        <v>4.7073800333764</v>
      </c>
      <c r="AM72" s="33">
        <v>4.7913225800171713</v>
      </c>
      <c r="AN72" s="33">
        <v>5.1667076119474142</v>
      </c>
      <c r="AO72" s="33">
        <v>5.2142806421462131</v>
      </c>
      <c r="AP72" s="33">
        <v>5.3217418986318012</v>
      </c>
      <c r="AQ72" s="33">
        <v>5.5163810658743095</v>
      </c>
      <c r="AR72" s="33">
        <v>5.5523615482066013</v>
      </c>
      <c r="AS72" s="33">
        <v>5.5918325138882174</v>
      </c>
      <c r="AT72" s="33">
        <v>5.9248374309883092</v>
      </c>
      <c r="AU72" s="33">
        <v>6.0710191337571136</v>
      </c>
      <c r="AV72" s="33">
        <v>6.1811332746953758</v>
      </c>
      <c r="AW72" s="33">
        <v>6.130079234163011</v>
      </c>
      <c r="AX72" s="33">
        <v>6.1155069849707671</v>
      </c>
      <c r="AY72" s="33">
        <v>6.0435009324082438</v>
      </c>
    </row>
    <row r="73" spans="1:51">
      <c r="A73" s="7" t="s">
        <v>139</v>
      </c>
      <c r="B73" s="7" t="s">
        <v>140</v>
      </c>
      <c r="C73" s="33">
        <v>0.46116121691859041</v>
      </c>
      <c r="D73" s="33">
        <v>0.51217808129455078</v>
      </c>
      <c r="E73" s="33">
        <v>0.53071893078849963</v>
      </c>
      <c r="F73" s="33">
        <v>0.59321842905055167</v>
      </c>
      <c r="G73" s="33">
        <v>0.62850751491182555</v>
      </c>
      <c r="H73" s="33">
        <v>0.71598912488861688</v>
      </c>
      <c r="I73" s="33">
        <v>0.77222386400343168</v>
      </c>
      <c r="J73" s="33">
        <v>0.86076639966032209</v>
      </c>
      <c r="K73" s="33">
        <v>0.961086678945692</v>
      </c>
      <c r="L73" s="33">
        <v>1.1205320082033796</v>
      </c>
      <c r="M73" s="33">
        <v>1.3547176190770986</v>
      </c>
      <c r="N73" s="33">
        <v>1.4711542918400784</v>
      </c>
      <c r="O73" s="33">
        <v>1.5926003398036077</v>
      </c>
      <c r="P73" s="33">
        <v>1.7652321815870109</v>
      </c>
      <c r="Q73" s="33">
        <v>2.3191017323069354</v>
      </c>
      <c r="R73" s="33">
        <v>2.7214228164900227</v>
      </c>
      <c r="S73" s="33">
        <v>3.0339739090256597</v>
      </c>
      <c r="T73" s="33">
        <v>3.2633293176897125</v>
      </c>
      <c r="U73" s="33">
        <v>3.4872687507975337</v>
      </c>
      <c r="V73" s="33">
        <v>3.6027394050354102</v>
      </c>
      <c r="W73" s="33">
        <v>3.8910647225614929</v>
      </c>
      <c r="X73" s="33">
        <v>4.0801480025184631</v>
      </c>
      <c r="Y73" s="33">
        <v>4.1430652187721391</v>
      </c>
      <c r="Z73" s="33">
        <v>4.1888784228542768</v>
      </c>
      <c r="AA73" s="33">
        <v>4.4345907258414776</v>
      </c>
      <c r="AB73" s="33">
        <v>4.6633441587469626</v>
      </c>
      <c r="AC73" s="33">
        <v>4.8215798773516267</v>
      </c>
      <c r="AD73" s="33">
        <v>4.8698109215047101</v>
      </c>
      <c r="AE73" s="33">
        <v>4.8443428551648084</v>
      </c>
      <c r="AF73" s="33">
        <v>4.9114526243393435</v>
      </c>
      <c r="AG73" s="33">
        <v>4.7579834744447069</v>
      </c>
      <c r="AH73" s="33">
        <v>4.839217065490284</v>
      </c>
      <c r="AI73" s="33">
        <v>5.0230838218347609</v>
      </c>
      <c r="AJ73" s="33">
        <v>4.9344335891402453</v>
      </c>
      <c r="AK73" s="33">
        <v>4.9228728493254827</v>
      </c>
      <c r="AL73" s="33">
        <v>4.8821714306717805</v>
      </c>
      <c r="AM73" s="33">
        <v>4.9924167280933869</v>
      </c>
      <c r="AN73" s="33">
        <v>5.2315600803226516</v>
      </c>
      <c r="AO73" s="33">
        <v>5.3771208020246046</v>
      </c>
      <c r="AP73" s="33">
        <v>5.3640609875948009</v>
      </c>
      <c r="AQ73" s="33">
        <v>5.4863776802885145</v>
      </c>
      <c r="AR73" s="33">
        <v>5.4867315577261628</v>
      </c>
      <c r="AS73" s="33">
        <v>5.5731938377859249</v>
      </c>
      <c r="AT73" s="33">
        <v>5.9368426104713041</v>
      </c>
      <c r="AU73" s="33">
        <v>6.2242076600907188</v>
      </c>
      <c r="AV73" s="33">
        <v>6.2417337130827404</v>
      </c>
      <c r="AW73" s="33">
        <v>6.3277077261237897</v>
      </c>
      <c r="AX73" s="33">
        <v>6.4083478212326153</v>
      </c>
      <c r="AY73" s="33">
        <v>6.3787130406904637</v>
      </c>
    </row>
    <row r="74" spans="1:51">
      <c r="A74" s="7" t="s">
        <v>141</v>
      </c>
      <c r="B74" s="7" t="s">
        <v>142</v>
      </c>
      <c r="C74" s="33">
        <v>0.39334289447525683</v>
      </c>
      <c r="D74" s="33">
        <v>0.43617100246239571</v>
      </c>
      <c r="E74" s="33">
        <v>0.44783069201846631</v>
      </c>
      <c r="F74" s="33">
        <v>0.50618231714071393</v>
      </c>
      <c r="G74" s="33">
        <v>0.58470614515170183</v>
      </c>
      <c r="H74" s="33">
        <v>0.64588667825681179</v>
      </c>
      <c r="I74" s="33">
        <v>0.73429779314813226</v>
      </c>
      <c r="J74" s="33">
        <v>0.90943005703676916</v>
      </c>
      <c r="K74" s="33">
        <v>1.0668327204781347</v>
      </c>
      <c r="L74" s="33">
        <v>1.2039751899836793</v>
      </c>
      <c r="M74" s="33">
        <v>1.3266326402003839</v>
      </c>
      <c r="N74" s="33">
        <v>1.4266555156425305</v>
      </c>
      <c r="O74" s="33">
        <v>1.6261138508811668</v>
      </c>
      <c r="P74" s="33">
        <v>1.7947428636095366</v>
      </c>
      <c r="Q74" s="33">
        <v>2.3452805704202628</v>
      </c>
      <c r="R74" s="33">
        <v>2.639187745954052</v>
      </c>
      <c r="S74" s="33">
        <v>2.9623905617710262</v>
      </c>
      <c r="T74" s="33">
        <v>3.1841079792153102</v>
      </c>
      <c r="U74" s="33">
        <v>3.4019907690453643</v>
      </c>
      <c r="V74" s="33">
        <v>3.660602640382892</v>
      </c>
      <c r="W74" s="33">
        <v>3.9367874839893844</v>
      </c>
      <c r="X74" s="33">
        <v>4.189682177082716</v>
      </c>
      <c r="Y74" s="33">
        <v>4.5407629098716349</v>
      </c>
      <c r="Z74" s="33">
        <v>4.795123372780095</v>
      </c>
      <c r="AA74" s="33">
        <v>4.9415315812157337</v>
      </c>
      <c r="AB74" s="33">
        <v>5.2234324911291043</v>
      </c>
      <c r="AC74" s="33">
        <v>5.6585021505325468</v>
      </c>
      <c r="AD74" s="33">
        <v>5.6362022451309883</v>
      </c>
      <c r="AE74" s="33">
        <v>5.5313522181230299</v>
      </c>
      <c r="AF74" s="33">
        <v>5.7046056142907213</v>
      </c>
      <c r="AG74" s="33">
        <v>5.5059162754027833</v>
      </c>
      <c r="AH74" s="33">
        <v>5.5851605040849668</v>
      </c>
      <c r="AI74" s="33">
        <v>5.4320853436350758</v>
      </c>
      <c r="AJ74" s="33">
        <v>4.8372848469825094</v>
      </c>
      <c r="AK74" s="33">
        <v>4.672172562347555</v>
      </c>
      <c r="AL74" s="33">
        <v>4.5958832569800006</v>
      </c>
      <c r="AM74" s="33">
        <v>4.6341034296858892</v>
      </c>
      <c r="AN74" s="33">
        <v>4.8811299972279052</v>
      </c>
      <c r="AO74" s="33">
        <v>5.0983666605977955</v>
      </c>
      <c r="AP74" s="33">
        <v>5.190449326448447</v>
      </c>
      <c r="AQ74" s="33">
        <v>5.3449481846610869</v>
      </c>
      <c r="AR74" s="33">
        <v>5.4110391072700219</v>
      </c>
      <c r="AS74" s="33">
        <v>5.5950403607629564</v>
      </c>
      <c r="AT74" s="33">
        <v>5.9426849331904048</v>
      </c>
      <c r="AU74" s="33">
        <v>6.1326758005377497</v>
      </c>
      <c r="AV74" s="33">
        <v>6.2302624556524586</v>
      </c>
      <c r="AW74" s="33">
        <v>6.3319267432681343</v>
      </c>
      <c r="AX74" s="33">
        <v>6.3437103958398238</v>
      </c>
      <c r="AY74" s="33">
        <v>6.1593400125104258</v>
      </c>
    </row>
    <row r="75" spans="1:51">
      <c r="A75" s="7" t="s">
        <v>143</v>
      </c>
      <c r="B75" s="7" t="s">
        <v>144</v>
      </c>
      <c r="C75" s="33">
        <v>0.36928070831109316</v>
      </c>
      <c r="D75" s="33">
        <v>0.4173233457494</v>
      </c>
      <c r="E75" s="33">
        <v>0.44031571506769879</v>
      </c>
      <c r="F75" s="33">
        <v>0.51445633314241368</v>
      </c>
      <c r="G75" s="33">
        <v>0.56183401476483619</v>
      </c>
      <c r="H75" s="33">
        <v>0.6330766443778969</v>
      </c>
      <c r="I75" s="33">
        <v>0.71728339686279829</v>
      </c>
      <c r="J75" s="33">
        <v>0.84364525748872388</v>
      </c>
      <c r="K75" s="33">
        <v>1.0280147985784729</v>
      </c>
      <c r="L75" s="33">
        <v>1.2278164193851595</v>
      </c>
      <c r="M75" s="33">
        <v>1.4309447127429211</v>
      </c>
      <c r="N75" s="33">
        <v>1.5830750798532229</v>
      </c>
      <c r="O75" s="33">
        <v>1.7387217513884887</v>
      </c>
      <c r="P75" s="33">
        <v>1.9074178718199883</v>
      </c>
      <c r="Q75" s="33">
        <v>2.4130366931599578</v>
      </c>
      <c r="R75" s="33">
        <v>2.806706872056163</v>
      </c>
      <c r="S75" s="33">
        <v>3.1801916244754396</v>
      </c>
      <c r="T75" s="33">
        <v>3.4339619244725288</v>
      </c>
      <c r="U75" s="33">
        <v>3.601481297334618</v>
      </c>
      <c r="V75" s="33">
        <v>3.8463735936497061</v>
      </c>
      <c r="W75" s="33">
        <v>4.0800532266830949</v>
      </c>
      <c r="X75" s="33">
        <v>4.2627049601255527</v>
      </c>
      <c r="Y75" s="33">
        <v>4.5529528774149135</v>
      </c>
      <c r="Z75" s="33">
        <v>4.7570426598450561</v>
      </c>
      <c r="AA75" s="33">
        <v>4.8852048195074831</v>
      </c>
      <c r="AB75" s="33">
        <v>5.1884269703552217</v>
      </c>
      <c r="AC75" s="33">
        <v>5.3476986614955928</v>
      </c>
      <c r="AD75" s="33">
        <v>5.3128168836439817</v>
      </c>
      <c r="AE75" s="33">
        <v>5.4368857234358963</v>
      </c>
      <c r="AF75" s="33">
        <v>5.4979796167494115</v>
      </c>
      <c r="AG75" s="33">
        <v>5.4442157858233582</v>
      </c>
      <c r="AH75" s="33">
        <v>5.3341758847448304</v>
      </c>
      <c r="AI75" s="33">
        <v>5.3854248105451781</v>
      </c>
      <c r="AJ75" s="33">
        <v>5.4761070958639237</v>
      </c>
      <c r="AK75" s="33">
        <v>5.61150253053294</v>
      </c>
      <c r="AL75" s="33">
        <v>5.5999824900269406</v>
      </c>
      <c r="AM75" s="33">
        <v>5.7182741864248596</v>
      </c>
      <c r="AN75" s="33">
        <v>5.775473739732794</v>
      </c>
      <c r="AO75" s="33">
        <v>5.8341494376677838</v>
      </c>
      <c r="AP75" s="33">
        <v>5.8642869843239156</v>
      </c>
      <c r="AQ75" s="33">
        <v>5.9727860661906353</v>
      </c>
      <c r="AR75" s="33">
        <v>5.9690869885682334</v>
      </c>
      <c r="AS75" s="33">
        <v>5.9557368128652506</v>
      </c>
      <c r="AT75" s="33">
        <v>6.0369490591283492</v>
      </c>
      <c r="AU75" s="33">
        <v>6.2453419604518317</v>
      </c>
      <c r="AV75" s="33">
        <v>6.0914176279873331</v>
      </c>
      <c r="AW75" s="33">
        <v>6.1918168472857236</v>
      </c>
      <c r="AX75" s="33">
        <v>6.2640463457088753</v>
      </c>
      <c r="AY75" s="33">
        <v>6.1504170254525388</v>
      </c>
    </row>
    <row r="76" spans="1:51">
      <c r="A76" s="7" t="s">
        <v>145</v>
      </c>
      <c r="B76" s="7" t="s">
        <v>146</v>
      </c>
      <c r="C76" s="33">
        <v>0.32694330163998475</v>
      </c>
      <c r="D76" s="33">
        <v>0.36997775611809008</v>
      </c>
      <c r="E76" s="33">
        <v>0.38831148620826711</v>
      </c>
      <c r="F76" s="33">
        <v>0.46520102691254778</v>
      </c>
      <c r="G76" s="33">
        <v>0.51204029256326911</v>
      </c>
      <c r="H76" s="33">
        <v>0.55279650963248961</v>
      </c>
      <c r="I76" s="33">
        <v>0.63358411364219425</v>
      </c>
      <c r="J76" s="33">
        <v>0.78133519420891095</v>
      </c>
      <c r="K76" s="33">
        <v>0.97714929091300828</v>
      </c>
      <c r="L76" s="33">
        <v>1.1337762442687622</v>
      </c>
      <c r="M76" s="33">
        <v>1.341343618283463</v>
      </c>
      <c r="N76" s="33">
        <v>1.4832898323400705</v>
      </c>
      <c r="O76" s="33">
        <v>1.6502439674862519</v>
      </c>
      <c r="P76" s="33">
        <v>1.8698594486747491</v>
      </c>
      <c r="Q76" s="33">
        <v>2.4561547433510462</v>
      </c>
      <c r="R76" s="33">
        <v>2.7138106286815904</v>
      </c>
      <c r="S76" s="33">
        <v>2.9776223183118828</v>
      </c>
      <c r="T76" s="33">
        <v>3.178014608335721</v>
      </c>
      <c r="U76" s="33">
        <v>3.4766102631556866</v>
      </c>
      <c r="V76" s="33">
        <v>3.6910559635059852</v>
      </c>
      <c r="W76" s="33">
        <v>3.977936918348338</v>
      </c>
      <c r="X76" s="33">
        <v>4.2550984202252558</v>
      </c>
      <c r="Y76" s="33">
        <v>4.4965742775272464</v>
      </c>
      <c r="Z76" s="33">
        <v>4.6702186343531675</v>
      </c>
      <c r="AA76" s="33">
        <v>4.8654143356640436</v>
      </c>
      <c r="AB76" s="33">
        <v>5.1412456162686819</v>
      </c>
      <c r="AC76" s="33">
        <v>5.3239056815041002</v>
      </c>
      <c r="AD76" s="33">
        <v>5.3286379014213487</v>
      </c>
      <c r="AE76" s="33">
        <v>5.4001914107472757</v>
      </c>
      <c r="AF76" s="33">
        <v>5.5069563345643466</v>
      </c>
      <c r="AG76" s="33">
        <v>5.5599351505182595</v>
      </c>
      <c r="AH76" s="33">
        <v>5.5820092235276038</v>
      </c>
      <c r="AI76" s="33">
        <v>5.7178701191163714</v>
      </c>
      <c r="AJ76" s="33">
        <v>5.7654042956340295</v>
      </c>
      <c r="AK76" s="33">
        <v>5.7300567647903708</v>
      </c>
      <c r="AL76" s="33">
        <v>5.6838706219051902</v>
      </c>
      <c r="AM76" s="33">
        <v>5.8130812145254245</v>
      </c>
      <c r="AN76" s="33">
        <v>5.9387416456746802</v>
      </c>
      <c r="AO76" s="33">
        <v>5.9082928158689674</v>
      </c>
      <c r="AP76" s="33">
        <v>5.9473482126753723</v>
      </c>
      <c r="AQ76" s="33">
        <v>6.0380705108936636</v>
      </c>
      <c r="AR76" s="33">
        <v>5.9059874475397285</v>
      </c>
      <c r="AS76" s="33">
        <v>5.8598908728619348</v>
      </c>
      <c r="AT76" s="33">
        <v>6.0914326774079859</v>
      </c>
      <c r="AU76" s="33">
        <v>6.273848900582597</v>
      </c>
      <c r="AV76" s="33">
        <v>6.351480970951803</v>
      </c>
      <c r="AW76" s="33">
        <v>6.407796105793663</v>
      </c>
      <c r="AX76" s="33">
        <v>6.3487778487360265</v>
      </c>
      <c r="AY76" s="33">
        <v>6.2846316563721283</v>
      </c>
    </row>
    <row r="77" spans="1:51">
      <c r="A77" s="7" t="s">
        <v>147</v>
      </c>
      <c r="B77" s="7" t="s">
        <v>148</v>
      </c>
      <c r="C77" s="33">
        <v>0.61714272441545914</v>
      </c>
      <c r="D77" s="33">
        <v>0.67268839163051908</v>
      </c>
      <c r="E77" s="33">
        <v>0.68509424740974012</v>
      </c>
      <c r="F77" s="33">
        <v>0.75525338708409573</v>
      </c>
      <c r="G77" s="33">
        <v>0.81647106507566991</v>
      </c>
      <c r="H77" s="33">
        <v>0.93014190227425952</v>
      </c>
      <c r="I77" s="33">
        <v>1.015295057448157</v>
      </c>
      <c r="J77" s="33">
        <v>1.1332861892970656</v>
      </c>
      <c r="K77" s="33">
        <v>1.2756483864118353</v>
      </c>
      <c r="L77" s="33">
        <v>1.4357637003814083</v>
      </c>
      <c r="M77" s="33">
        <v>1.6355563530040338</v>
      </c>
      <c r="N77" s="33">
        <v>1.7799481356801594</v>
      </c>
      <c r="O77" s="33">
        <v>1.9331046975964807</v>
      </c>
      <c r="P77" s="33">
        <v>2.0965499293247993</v>
      </c>
      <c r="Q77" s="33">
        <v>2.5916667508698246</v>
      </c>
      <c r="R77" s="33">
        <v>2.8584858299281755</v>
      </c>
      <c r="S77" s="33">
        <v>3.1588681684858755</v>
      </c>
      <c r="T77" s="33">
        <v>3.3608348118487794</v>
      </c>
      <c r="U77" s="33">
        <v>3.5527506255296495</v>
      </c>
      <c r="V77" s="33">
        <v>3.7397833406966634</v>
      </c>
      <c r="W77" s="33">
        <v>4.0114674618676922</v>
      </c>
      <c r="X77" s="33">
        <v>4.1562134015214163</v>
      </c>
      <c r="Y77" s="33">
        <v>4.3792458399231791</v>
      </c>
      <c r="Z77" s="33">
        <v>4.5864410658960821</v>
      </c>
      <c r="AA77" s="33">
        <v>4.8456238518206032</v>
      </c>
      <c r="AB77" s="33">
        <v>5.0818884288694868</v>
      </c>
      <c r="AC77" s="33">
        <v>5.2342417591154442</v>
      </c>
      <c r="AD77" s="33">
        <v>5.1836621629220305</v>
      </c>
      <c r="AE77" s="33">
        <v>4.9004626173393282</v>
      </c>
      <c r="AF77" s="33">
        <v>4.7756088270956338</v>
      </c>
      <c r="AG77" s="33">
        <v>4.9466166805204805</v>
      </c>
      <c r="AH77" s="33">
        <v>4.9999044823800256</v>
      </c>
      <c r="AI77" s="33">
        <v>5.1633653610875863</v>
      </c>
      <c r="AJ77" s="33">
        <v>5.2078061990460087</v>
      </c>
      <c r="AK77" s="33">
        <v>5.205502571441059</v>
      </c>
      <c r="AL77" s="33">
        <v>5.2162550043795815</v>
      </c>
      <c r="AM77" s="33">
        <v>5.3626221679089605</v>
      </c>
      <c r="AN77" s="33">
        <v>5.4799948386650401</v>
      </c>
      <c r="AO77" s="33">
        <v>5.6622984132899248</v>
      </c>
      <c r="AP77" s="33">
        <v>5.7698666418361562</v>
      </c>
      <c r="AQ77" s="33">
        <v>5.8500018697513854</v>
      </c>
      <c r="AR77" s="33">
        <v>5.8997321650239929</v>
      </c>
      <c r="AS77" s="33">
        <v>5.9712285543403461</v>
      </c>
      <c r="AT77" s="33">
        <v>6.2095223052338184</v>
      </c>
      <c r="AU77" s="33">
        <v>6.352546094184671</v>
      </c>
      <c r="AV77" s="33">
        <v>6.3500237764603362</v>
      </c>
      <c r="AW77" s="33">
        <v>6.4738951758952661</v>
      </c>
      <c r="AX77" s="33">
        <v>6.5304950524451977</v>
      </c>
      <c r="AY77" s="33">
        <v>6.5474557005720619</v>
      </c>
    </row>
    <row r="78" spans="1:51">
      <c r="A78" s="7" t="s">
        <v>149</v>
      </c>
      <c r="B78" s="7" t="s">
        <v>150</v>
      </c>
      <c r="C78" s="33">
        <v>0.31454635387755153</v>
      </c>
      <c r="D78" s="33">
        <v>0.34839937428871148</v>
      </c>
      <c r="E78" s="33">
        <v>0.36842644100782534</v>
      </c>
      <c r="F78" s="33">
        <v>0.42781038048544806</v>
      </c>
      <c r="G78" s="33">
        <v>0.46037053665766431</v>
      </c>
      <c r="H78" s="33">
        <v>0.50346517182350115</v>
      </c>
      <c r="I78" s="33">
        <v>0.551331498931524</v>
      </c>
      <c r="J78" s="33">
        <v>0.6341184893592281</v>
      </c>
      <c r="K78" s="33">
        <v>0.7964428464863188</v>
      </c>
      <c r="L78" s="33">
        <v>0.93377642249689019</v>
      </c>
      <c r="M78" s="33">
        <v>1.0819020802530321</v>
      </c>
      <c r="N78" s="33">
        <v>1.2176465060953821</v>
      </c>
      <c r="O78" s="33">
        <v>1.3834710636530194</v>
      </c>
      <c r="P78" s="33">
        <v>1.5211062227985288</v>
      </c>
      <c r="Q78" s="33">
        <v>2.0049641966377858</v>
      </c>
      <c r="R78" s="33">
        <v>2.2493266892072379</v>
      </c>
      <c r="S78" s="33">
        <v>2.5283111370575155</v>
      </c>
      <c r="T78" s="33">
        <v>2.8321812664106258</v>
      </c>
      <c r="U78" s="33">
        <v>3.25275440809996</v>
      </c>
      <c r="V78" s="33">
        <v>3.4504659325050051</v>
      </c>
      <c r="W78" s="33">
        <v>4.0236620290842602</v>
      </c>
      <c r="X78" s="33">
        <v>4.141000321720826</v>
      </c>
      <c r="Y78" s="33">
        <v>4.2451561969471054</v>
      </c>
      <c r="Z78" s="33">
        <v>4.3351083605248251</v>
      </c>
      <c r="AA78" s="33">
        <v>3.9870213219975374</v>
      </c>
      <c r="AB78" s="33">
        <v>4.1002118680366584</v>
      </c>
      <c r="AC78" s="33">
        <v>4.0705137130801692</v>
      </c>
      <c r="AD78" s="33">
        <v>3.8811410688277919</v>
      </c>
      <c r="AE78" s="33">
        <v>3.7038690282498883</v>
      </c>
      <c r="AF78" s="33">
        <v>3.7657586035033979</v>
      </c>
      <c r="AG78" s="33">
        <v>3.711249031156354</v>
      </c>
      <c r="AH78" s="33">
        <v>3.6687041038374888</v>
      </c>
      <c r="AI78" s="33">
        <v>3.8294325455877747</v>
      </c>
      <c r="AJ78" s="33">
        <v>3.7687623942624411</v>
      </c>
      <c r="AK78" s="33">
        <v>3.7610706756308101</v>
      </c>
      <c r="AL78" s="33">
        <v>3.9632891979885243</v>
      </c>
      <c r="AM78" s="33">
        <v>4.2149705762370564</v>
      </c>
      <c r="AN78" s="33">
        <v>4.08647106046873</v>
      </c>
      <c r="AO78" s="33">
        <v>4.3794260526251252</v>
      </c>
      <c r="AP78" s="33">
        <v>4.8023822421420705</v>
      </c>
      <c r="AQ78" s="33">
        <v>5.2821264258221214</v>
      </c>
      <c r="AR78" s="33">
        <v>5.3559917999899032</v>
      </c>
      <c r="AS78" s="33">
        <v>5.3956128570897883</v>
      </c>
      <c r="AT78" s="33">
        <v>5.561921581802685</v>
      </c>
      <c r="AU78" s="33">
        <v>5.9387028154816326</v>
      </c>
      <c r="AV78" s="33">
        <v>5.8449390515505311</v>
      </c>
      <c r="AW78" s="33">
        <v>5.7961348298056583</v>
      </c>
      <c r="AX78" s="33">
        <v>5.7485837514391251</v>
      </c>
      <c r="AY78" s="33">
        <v>5.584310806622276</v>
      </c>
    </row>
    <row r="79" spans="1:51">
      <c r="A79" s="7" t="s">
        <v>151</v>
      </c>
      <c r="B79" s="7" t="s">
        <v>152</v>
      </c>
      <c r="C79" s="33">
        <v>0.40255595984108006</v>
      </c>
      <c r="D79" s="33">
        <v>0.46478357569562329</v>
      </c>
      <c r="E79" s="33">
        <v>0.483986021282585</v>
      </c>
      <c r="F79" s="33">
        <v>0.5454726882741191</v>
      </c>
      <c r="G79" s="33">
        <v>0.60477472944031585</v>
      </c>
      <c r="H79" s="33">
        <v>0.66117531883402003</v>
      </c>
      <c r="I79" s="33">
        <v>0.74822083187624655</v>
      </c>
      <c r="J79" s="33">
        <v>0.86158400172760963</v>
      </c>
      <c r="K79" s="33">
        <v>0.97313400546086171</v>
      </c>
      <c r="L79" s="33">
        <v>1.1443720475318344</v>
      </c>
      <c r="M79" s="33">
        <v>1.3774519545946851</v>
      </c>
      <c r="N79" s="33">
        <v>1.4657605010211705</v>
      </c>
      <c r="O79" s="33">
        <v>1.6314762712310897</v>
      </c>
      <c r="P79" s="33">
        <v>1.8497385193393832</v>
      </c>
      <c r="Q79" s="33">
        <v>2.3375821873740734</v>
      </c>
      <c r="R79" s="33">
        <v>2.7061956103653806</v>
      </c>
      <c r="S79" s="33">
        <v>3.1101298069956198</v>
      </c>
      <c r="T79" s="33">
        <v>3.319700572024546</v>
      </c>
      <c r="U79" s="33">
        <v>3.475087433958465</v>
      </c>
      <c r="V79" s="33">
        <v>3.7154212778954632</v>
      </c>
      <c r="W79" s="33">
        <v>3.9474547614972799</v>
      </c>
      <c r="X79" s="33">
        <v>4.1668625573818305</v>
      </c>
      <c r="Y79" s="33">
        <v>4.3670558723799004</v>
      </c>
      <c r="Z79" s="33">
        <v>4.3914678156686833</v>
      </c>
      <c r="AA79" s="33">
        <v>4.4406801054856118</v>
      </c>
      <c r="AB79" s="33">
        <v>4.7774925960531052</v>
      </c>
      <c r="AC79" s="33">
        <v>4.9529503316222723</v>
      </c>
      <c r="AD79" s="33">
        <v>4.905054924938332</v>
      </c>
      <c r="AE79" s="33">
        <v>5.0051541838142786</v>
      </c>
      <c r="AF79" s="33">
        <v>5.1474610195031891</v>
      </c>
      <c r="AG79" s="33">
        <v>5.1028821691791464</v>
      </c>
      <c r="AH79" s="33">
        <v>5.0724693423230223</v>
      </c>
      <c r="AI79" s="33">
        <v>5.2374155903613708</v>
      </c>
      <c r="AJ79" s="33">
        <v>4.9976898294070464</v>
      </c>
      <c r="AK79" s="33">
        <v>5.0661810745329845</v>
      </c>
      <c r="AL79" s="33">
        <v>5.1751488995520454</v>
      </c>
      <c r="AM79" s="33">
        <v>5.3794922297177781</v>
      </c>
      <c r="AN79" s="33">
        <v>5.4886905743024421</v>
      </c>
      <c r="AO79" s="33">
        <v>5.4644722394635847</v>
      </c>
      <c r="AP79" s="33">
        <v>5.4778460257817168</v>
      </c>
      <c r="AQ79" s="33">
        <v>5.6605706671650493</v>
      </c>
      <c r="AR79" s="33">
        <v>5.6705698478261652</v>
      </c>
      <c r="AS79" s="33">
        <v>5.7378246292261199</v>
      </c>
      <c r="AT79" s="33">
        <v>5.8215025682501844</v>
      </c>
      <c r="AU79" s="33">
        <v>5.9341828648823904</v>
      </c>
      <c r="AV79" s="33">
        <v>6.0171525767440679</v>
      </c>
      <c r="AW79" s="33">
        <v>6.1516554502425329</v>
      </c>
      <c r="AX79" s="33">
        <v>6.1620835950374984</v>
      </c>
      <c r="AY79" s="33">
        <v>6.0686997010733013</v>
      </c>
    </row>
    <row r="80" spans="1:51">
      <c r="A80" s="7" t="s">
        <v>153</v>
      </c>
      <c r="B80" s="7" t="s">
        <v>154</v>
      </c>
      <c r="C80" s="33">
        <v>0.46799427668741683</v>
      </c>
      <c r="D80" s="33">
        <v>0.5160849213850216</v>
      </c>
      <c r="E80" s="33">
        <v>0.53432901625629858</v>
      </c>
      <c r="F80" s="33">
        <v>0.59315748111326017</v>
      </c>
      <c r="G80" s="33">
        <v>0.65119590955014761</v>
      </c>
      <c r="H80" s="33">
        <v>0.69874466746721964</v>
      </c>
      <c r="I80" s="33">
        <v>0.76674360671418706</v>
      </c>
      <c r="J80" s="33">
        <v>0.87654577884123497</v>
      </c>
      <c r="K80" s="33">
        <v>1.0173057540801753</v>
      </c>
      <c r="L80" s="33">
        <v>1.1748361147402351</v>
      </c>
      <c r="M80" s="33">
        <v>1.4884501504963998</v>
      </c>
      <c r="N80" s="33">
        <v>1.6235290244586837</v>
      </c>
      <c r="O80" s="33">
        <v>1.7132516378856193</v>
      </c>
      <c r="P80" s="33">
        <v>1.8671762885242822</v>
      </c>
      <c r="Q80" s="33">
        <v>2.413036902480941</v>
      </c>
      <c r="R80" s="33">
        <v>2.7960477272466226</v>
      </c>
      <c r="S80" s="33">
        <v>3.067482120174208</v>
      </c>
      <c r="T80" s="33">
        <v>3.2892314875370392</v>
      </c>
      <c r="U80" s="33">
        <v>3.452244261497285</v>
      </c>
      <c r="V80" s="33">
        <v>3.6819183654414003</v>
      </c>
      <c r="W80" s="33">
        <v>3.8346710434366398</v>
      </c>
      <c r="X80" s="33">
        <v>3.9584433641137355</v>
      </c>
      <c r="Y80" s="33">
        <v>4.1826826132877972</v>
      </c>
      <c r="Z80" s="33">
        <v>4.4021304152904932</v>
      </c>
      <c r="AA80" s="33">
        <v>4.5396325247028084</v>
      </c>
      <c r="AB80" s="33">
        <v>4.7013936378490122</v>
      </c>
      <c r="AC80" s="33">
        <v>4.8714945787104158</v>
      </c>
      <c r="AD80" s="33">
        <v>4.5817724097439401</v>
      </c>
      <c r="AE80" s="33">
        <v>4.7793618639125333</v>
      </c>
      <c r="AF80" s="33">
        <v>4.8630066019428027</v>
      </c>
      <c r="AG80" s="33">
        <v>4.7170363347821009</v>
      </c>
      <c r="AH80" s="33">
        <v>4.7643286384755577</v>
      </c>
      <c r="AI80" s="33">
        <v>4.9395680449902812</v>
      </c>
      <c r="AJ80" s="33">
        <v>4.7951156749558166</v>
      </c>
      <c r="AK80" s="33">
        <v>4.8677983989532114</v>
      </c>
      <c r="AL80" s="33">
        <v>4.8949798119475991</v>
      </c>
      <c r="AM80" s="33">
        <v>5.0336630230002708</v>
      </c>
      <c r="AN80" s="33">
        <v>5.3338088965988835</v>
      </c>
      <c r="AO80" s="33">
        <v>5.4058195920702712</v>
      </c>
      <c r="AP80" s="33">
        <v>5.406958431768623</v>
      </c>
      <c r="AQ80" s="33">
        <v>5.4972035982087295</v>
      </c>
      <c r="AR80" s="33">
        <v>5.4740335478819686</v>
      </c>
      <c r="AS80" s="33">
        <v>5.4898402899227943</v>
      </c>
      <c r="AT80" s="33">
        <v>5.842576679318217</v>
      </c>
      <c r="AU80" s="33">
        <v>5.9955893723170091</v>
      </c>
      <c r="AV80" s="33">
        <v>6.0996005899546129</v>
      </c>
      <c r="AW80" s="33">
        <v>6.1114276932064167</v>
      </c>
      <c r="AX80" s="33">
        <v>6.1699531930404987</v>
      </c>
      <c r="AY80" s="33">
        <v>6.1897438150468318</v>
      </c>
    </row>
    <row r="81" spans="1:51">
      <c r="A81" s="7" t="s">
        <v>155</v>
      </c>
      <c r="B81" s="7" t="s">
        <v>156</v>
      </c>
      <c r="C81" s="33">
        <v>0.50173308803731476</v>
      </c>
      <c r="D81" s="33">
        <v>0.55640245575565994</v>
      </c>
      <c r="E81" s="33">
        <v>0.56040810713275002</v>
      </c>
      <c r="F81" s="33">
        <v>0.67441298716801301</v>
      </c>
      <c r="G81" s="33">
        <v>0.75446008407417076</v>
      </c>
      <c r="H81" s="33">
        <v>0.82867223250450572</v>
      </c>
      <c r="I81" s="33">
        <v>0.88163734741887945</v>
      </c>
      <c r="J81" s="33">
        <v>1.0167651734255343</v>
      </c>
      <c r="K81" s="33">
        <v>1.1270683593978217</v>
      </c>
      <c r="L81" s="33">
        <v>1.3165586367746256</v>
      </c>
      <c r="M81" s="33">
        <v>1.4924616665490864</v>
      </c>
      <c r="N81" s="33">
        <v>1.637013035002111</v>
      </c>
      <c r="O81" s="33">
        <v>1.7816197892353884</v>
      </c>
      <c r="P81" s="33">
        <v>1.9624131828002973</v>
      </c>
      <c r="Q81" s="33">
        <v>2.5223714587296842</v>
      </c>
      <c r="R81" s="33">
        <v>2.8645777747144141</v>
      </c>
      <c r="S81" s="33">
        <v>3.1969455491419994</v>
      </c>
      <c r="T81" s="33">
        <v>3.4750973752519752</v>
      </c>
      <c r="U81" s="33">
        <v>3.6882812588840568</v>
      </c>
      <c r="V81" s="33">
        <v>3.9164183247562767</v>
      </c>
      <c r="W81" s="33">
        <v>4.1593058837215624</v>
      </c>
      <c r="X81" s="33">
        <v>4.4513471496528796</v>
      </c>
      <c r="Y81" s="33">
        <v>4.7038037257629988</v>
      </c>
      <c r="Z81" s="33">
        <v>4.7920769157452936</v>
      </c>
      <c r="AA81" s="33">
        <v>4.9430539261267672</v>
      </c>
      <c r="AB81" s="33">
        <v>5.1884269703552208</v>
      </c>
      <c r="AC81" s="33">
        <v>5.3302462862811497</v>
      </c>
      <c r="AD81" s="33">
        <v>5.3916752871337854</v>
      </c>
      <c r="AE81" s="33">
        <v>5.4769553603443528</v>
      </c>
      <c r="AF81" s="33">
        <v>5.5987173330004554</v>
      </c>
      <c r="AG81" s="33">
        <v>5.5744533123151321</v>
      </c>
      <c r="AH81" s="33">
        <v>5.5056175277185675</v>
      </c>
      <c r="AI81" s="33">
        <v>5.5897103748490409</v>
      </c>
      <c r="AJ81" s="33">
        <v>5.5629440132192745</v>
      </c>
      <c r="AK81" s="33">
        <v>5.7277960530177623</v>
      </c>
      <c r="AL81" s="33">
        <v>5.9121820541711294</v>
      </c>
      <c r="AM81" s="33">
        <v>6.0505427821757074</v>
      </c>
      <c r="AN81" s="33">
        <v>6.1328673836346521</v>
      </c>
      <c r="AO81" s="33">
        <v>6.2260619279025189</v>
      </c>
      <c r="AP81" s="33">
        <v>6.3886777101883139</v>
      </c>
      <c r="AQ81" s="33">
        <v>6.4956235212653004</v>
      </c>
      <c r="AR81" s="33">
        <v>6.5250364176176632</v>
      </c>
      <c r="AS81" s="33">
        <v>6.6489478427085436</v>
      </c>
      <c r="AT81" s="33">
        <v>6.6696990515059245</v>
      </c>
      <c r="AU81" s="33">
        <v>6.9677679153209588</v>
      </c>
      <c r="AV81" s="33">
        <v>6.9162275437904261</v>
      </c>
      <c r="AW81" s="33">
        <v>6.9781992197050595</v>
      </c>
      <c r="AX81" s="33">
        <v>6.8300881371233935</v>
      </c>
      <c r="AY81" s="33">
        <v>6.5673094867210215</v>
      </c>
    </row>
    <row r="82" spans="1:51">
      <c r="A82" s="7" t="s">
        <v>157</v>
      </c>
      <c r="B82" s="7" t="s">
        <v>158</v>
      </c>
      <c r="C82" s="33">
        <v>0.54976587248131714</v>
      </c>
      <c r="D82" s="33">
        <v>0.58427417473739063</v>
      </c>
      <c r="E82" s="33">
        <v>0.58075288381708412</v>
      </c>
      <c r="F82" s="33">
        <v>0.66236129912967701</v>
      </c>
      <c r="G82" s="33">
        <v>0.72965366234093643</v>
      </c>
      <c r="H82" s="33">
        <v>0.80799432761976275</v>
      </c>
      <c r="I82" s="33">
        <v>0.90272085765335308</v>
      </c>
      <c r="J82" s="33">
        <v>1.0057059702764755</v>
      </c>
      <c r="K82" s="33">
        <v>1.1324222117646963</v>
      </c>
      <c r="L82" s="33">
        <v>1.2794721866163419</v>
      </c>
      <c r="M82" s="33">
        <v>1.4202462051479368</v>
      </c>
      <c r="N82" s="33">
        <v>1.5628480635207567</v>
      </c>
      <c r="O82" s="33">
        <v>1.6971638956849509</v>
      </c>
      <c r="P82" s="33">
        <v>1.8980283078445621</v>
      </c>
      <c r="Q82" s="33">
        <v>2.4037972154436464</v>
      </c>
      <c r="R82" s="33">
        <v>2.7183784375806317</v>
      </c>
      <c r="S82" s="33">
        <v>3.0294063615523346</v>
      </c>
      <c r="T82" s="33">
        <v>3.2861838112962736</v>
      </c>
      <c r="U82" s="33">
        <v>3.4842238590213626</v>
      </c>
      <c r="V82" s="33">
        <v>3.6803969704005288</v>
      </c>
      <c r="W82" s="33">
        <v>3.8453393293212339</v>
      </c>
      <c r="X82" s="33">
        <v>4.1318724738404713</v>
      </c>
      <c r="Y82" s="33">
        <v>4.3518184129508013</v>
      </c>
      <c r="Z82" s="33">
        <v>4.5483603529610432</v>
      </c>
      <c r="AA82" s="33">
        <v>4.693389360717223</v>
      </c>
      <c r="AB82" s="33">
        <v>4.9281685332972147</v>
      </c>
      <c r="AC82" s="33">
        <v>5.0838443781827927</v>
      </c>
      <c r="AD82" s="33">
        <v>5.1889537956696943</v>
      </c>
      <c r="AE82" s="33">
        <v>5.1298121494909834</v>
      </c>
      <c r="AF82" s="33">
        <v>5.3352987967123759</v>
      </c>
      <c r="AG82" s="33">
        <v>5.3433296311697296</v>
      </c>
      <c r="AH82" s="33">
        <v>5.3452241375542533</v>
      </c>
      <c r="AI82" s="33">
        <v>5.6347143404034234</v>
      </c>
      <c r="AJ82" s="33">
        <v>5.6134379387126874</v>
      </c>
      <c r="AK82" s="33">
        <v>5.7319967663306226</v>
      </c>
      <c r="AL82" s="33">
        <v>5.8563476343204748</v>
      </c>
      <c r="AM82" s="33">
        <v>5.9354796097326803</v>
      </c>
      <c r="AN82" s="33">
        <v>6.0169853926000334</v>
      </c>
      <c r="AO82" s="33">
        <v>6.1083162681095846</v>
      </c>
      <c r="AP82" s="33">
        <v>6.2429811766094705</v>
      </c>
      <c r="AQ82" s="33">
        <v>6.3271829940295081</v>
      </c>
      <c r="AR82" s="33">
        <v>6.4107538326432607</v>
      </c>
      <c r="AS82" s="33">
        <v>6.5282255070891715</v>
      </c>
      <c r="AT82" s="33">
        <v>6.7086551407106576</v>
      </c>
      <c r="AU82" s="33">
        <v>6.9686249346749198</v>
      </c>
      <c r="AV82" s="33">
        <v>7.1066329444740362</v>
      </c>
      <c r="AW82" s="33">
        <v>7.2248114615156824</v>
      </c>
      <c r="AX82" s="33">
        <v>7.2871369710549008</v>
      </c>
      <c r="AY82" s="33">
        <v>7.0731630511908499</v>
      </c>
    </row>
    <row r="83" spans="1:51">
      <c r="A83" s="7" t="s">
        <v>159</v>
      </c>
      <c r="B83" s="7" t="s">
        <v>160</v>
      </c>
      <c r="C83" s="33">
        <v>0.75882969309950932</v>
      </c>
      <c r="D83" s="33">
        <v>0.81653323189396743</v>
      </c>
      <c r="E83" s="33">
        <v>0.8481368860221854</v>
      </c>
      <c r="F83" s="33">
        <v>0.93931713921543347</v>
      </c>
      <c r="G83" s="33">
        <v>1.0004437977136511</v>
      </c>
      <c r="H83" s="33">
        <v>1.0745671334770768</v>
      </c>
      <c r="I83" s="33">
        <v>1.1495913140296361</v>
      </c>
      <c r="J83" s="33">
        <v>1.2485454925201958</v>
      </c>
      <c r="K83" s="33">
        <v>1.355962025500677</v>
      </c>
      <c r="L83" s="33">
        <v>1.4953663392506371</v>
      </c>
      <c r="M83" s="33">
        <v>1.6542791176429237</v>
      </c>
      <c r="N83" s="33">
        <v>1.7880388508586926</v>
      </c>
      <c r="O83" s="33">
        <v>1.9129962949696209</v>
      </c>
      <c r="P83" s="33">
        <v>2.0871603818769104</v>
      </c>
      <c r="Q83" s="33">
        <v>2.6039857962448321</v>
      </c>
      <c r="R83" s="33">
        <v>2.9194017541475725</v>
      </c>
      <c r="S83" s="33">
        <v>3.2868068180265411</v>
      </c>
      <c r="T83" s="33">
        <v>3.5817416441485448</v>
      </c>
      <c r="U83" s="33">
        <v>3.8207679933105561</v>
      </c>
      <c r="V83" s="33">
        <v>4.0732572246407921</v>
      </c>
      <c r="W83" s="33">
        <v>4.2659944607824665</v>
      </c>
      <c r="X83" s="33">
        <v>4.4711241533936468</v>
      </c>
      <c r="Y83" s="33">
        <v>4.7159936933062783</v>
      </c>
      <c r="Z83" s="33">
        <v>4.9611552811768638</v>
      </c>
      <c r="AA83" s="33">
        <v>5.1921161803555895</v>
      </c>
      <c r="AB83" s="33">
        <v>5.4842426697792659</v>
      </c>
      <c r="AC83" s="33">
        <v>5.7016954858386981</v>
      </c>
      <c r="AD83" s="33">
        <v>5.7414730484729857</v>
      </c>
      <c r="AE83" s="33">
        <v>5.88458045740171</v>
      </c>
      <c r="AF83" s="33">
        <v>5.9757199305693822</v>
      </c>
      <c r="AG83" s="33">
        <v>6.0162784247847014</v>
      </c>
      <c r="AH83" s="33">
        <v>6.0530410165320232</v>
      </c>
      <c r="AI83" s="33">
        <v>6.1361731839793761</v>
      </c>
      <c r="AJ83" s="33">
        <v>6.2522944192400534</v>
      </c>
      <c r="AK83" s="33">
        <v>6.1735657284988879</v>
      </c>
      <c r="AL83" s="33">
        <v>6.160455853166674</v>
      </c>
      <c r="AM83" s="33">
        <v>6.3311993963210975</v>
      </c>
      <c r="AN83" s="33">
        <v>6.4459599810039876</v>
      </c>
      <c r="AO83" s="33">
        <v>6.5425963593554082</v>
      </c>
      <c r="AP83" s="33">
        <v>6.557746543769146</v>
      </c>
      <c r="AQ83" s="33">
        <v>6.6433512050493473</v>
      </c>
      <c r="AR83" s="33">
        <v>6.6288643940218748</v>
      </c>
      <c r="AS83" s="33">
        <v>6.6392189872895013</v>
      </c>
      <c r="AT83" s="33">
        <v>6.6789932491558055</v>
      </c>
      <c r="AU83" s="33">
        <v>6.728877637692297</v>
      </c>
      <c r="AV83" s="33">
        <v>6.6775398614839467</v>
      </c>
      <c r="AW83" s="33">
        <v>6.8075378036005079</v>
      </c>
      <c r="AX83" s="33">
        <v>6.9236519111512917</v>
      </c>
      <c r="AY83" s="33">
        <v>6.8847508505958546</v>
      </c>
    </row>
    <row r="84" spans="1:51">
      <c r="A84" s="7" t="s">
        <v>161</v>
      </c>
      <c r="B84" s="7" t="s">
        <v>162</v>
      </c>
      <c r="C84" s="33">
        <v>0.47378081758258944</v>
      </c>
      <c r="D84" s="33">
        <v>0.5207018681981842</v>
      </c>
      <c r="E84" s="33">
        <v>0.53186625185189917</v>
      </c>
      <c r="F84" s="33">
        <v>0.59332584352296025</v>
      </c>
      <c r="G84" s="33">
        <v>0.6426365270073755</v>
      </c>
      <c r="H84" s="33">
        <v>0.71539122506328678</v>
      </c>
      <c r="I84" s="33">
        <v>0.81305672489621106</v>
      </c>
      <c r="J84" s="33">
        <v>0.96647220788298582</v>
      </c>
      <c r="K84" s="33">
        <v>1.1123439246276534</v>
      </c>
      <c r="L84" s="33">
        <v>1.2860943899612596</v>
      </c>
      <c r="M84" s="33">
        <v>1.5004860787738843</v>
      </c>
      <c r="N84" s="33">
        <v>1.6545424863667726</v>
      </c>
      <c r="O84" s="33">
        <v>1.8419457968957453</v>
      </c>
      <c r="P84" s="33">
        <v>2.0388711453548898</v>
      </c>
      <c r="Q84" s="33">
        <v>2.5115911213897384</v>
      </c>
      <c r="R84" s="33">
        <v>2.7229477371874466</v>
      </c>
      <c r="S84" s="33">
        <v>3.1314527721100092</v>
      </c>
      <c r="T84" s="33">
        <v>3.3486469267908205</v>
      </c>
      <c r="U84" s="33">
        <v>3.5085888974612947</v>
      </c>
      <c r="V84" s="33">
        <v>3.7199873603081697</v>
      </c>
      <c r="W84" s="33">
        <v>3.9596472673068774</v>
      </c>
      <c r="X84" s="33">
        <v>4.1531707855612989</v>
      </c>
      <c r="Y84" s="33">
        <v>4.3761983480373603</v>
      </c>
      <c r="Z84" s="33">
        <v>4.648893435109545</v>
      </c>
      <c r="AA84" s="33">
        <v>4.8075652290447586</v>
      </c>
      <c r="AB84" s="33">
        <v>5.0347070747829488</v>
      </c>
      <c r="AC84" s="33">
        <v>5.1974123193426109</v>
      </c>
      <c r="AD84" s="33">
        <v>5.2184601533790405</v>
      </c>
      <c r="AE84" s="33">
        <v>5.285138227156696</v>
      </c>
      <c r="AF84" s="33">
        <v>5.3569726358127205</v>
      </c>
      <c r="AG84" s="33">
        <v>5.3603285401434979</v>
      </c>
      <c r="AH84" s="33">
        <v>5.3108825680720013</v>
      </c>
      <c r="AI84" s="33">
        <v>5.3728821672391405</v>
      </c>
      <c r="AJ84" s="33">
        <v>5.2752454024211399</v>
      </c>
      <c r="AK84" s="33">
        <v>5.3524522737394538</v>
      </c>
      <c r="AL84" s="33">
        <v>5.4615782117890825</v>
      </c>
      <c r="AM84" s="33">
        <v>5.7092172538370605</v>
      </c>
      <c r="AN84" s="33">
        <v>5.8765773477813781</v>
      </c>
      <c r="AO84" s="33">
        <v>5.9231797242723108</v>
      </c>
      <c r="AP84" s="33">
        <v>6.0120978434996175</v>
      </c>
      <c r="AQ84" s="33">
        <v>5.9381472340047781</v>
      </c>
      <c r="AR84" s="33">
        <v>5.9257662061537761</v>
      </c>
      <c r="AS84" s="33">
        <v>5.6838586280640397</v>
      </c>
      <c r="AT84" s="33">
        <v>5.5556039073740209</v>
      </c>
      <c r="AU84" s="33">
        <v>5.8100399843812136</v>
      </c>
      <c r="AV84" s="33">
        <v>5.8148912032797817</v>
      </c>
      <c r="AW84" s="33">
        <v>6.0280532080891698</v>
      </c>
      <c r="AX84" s="33">
        <v>6.2384552612602029</v>
      </c>
      <c r="AY84" s="33">
        <v>6.3548721049683738</v>
      </c>
    </row>
    <row r="85" spans="1:51">
      <c r="A85" s="7" t="s">
        <v>163</v>
      </c>
      <c r="B85" s="7" t="s">
        <v>164</v>
      </c>
      <c r="C85" s="33">
        <v>0.42926721384426331</v>
      </c>
      <c r="D85" s="33">
        <v>0.46610673345685988</v>
      </c>
      <c r="E85" s="33">
        <v>0.49171472219781359</v>
      </c>
      <c r="F85" s="33">
        <v>0.53765655533199319</v>
      </c>
      <c r="G85" s="33">
        <v>0.59610263618636505</v>
      </c>
      <c r="H85" s="33">
        <v>0.69292756041069381</v>
      </c>
      <c r="I85" s="33">
        <v>0.81111180210417655</v>
      </c>
      <c r="J85" s="33">
        <v>0.9371834621895484</v>
      </c>
      <c r="K85" s="33">
        <v>1.0507705456538103</v>
      </c>
      <c r="L85" s="33">
        <v>1.2357637881817123</v>
      </c>
      <c r="M85" s="33">
        <v>1.5151967964787756</v>
      </c>
      <c r="N85" s="33">
        <v>1.6585880674337234</v>
      </c>
      <c r="O85" s="33">
        <v>1.811113372050043</v>
      </c>
      <c r="P85" s="33">
        <v>2.0160683706672806</v>
      </c>
      <c r="Q85" s="33">
        <v>2.462314327850939</v>
      </c>
      <c r="R85" s="33">
        <v>2.7701567253246648</v>
      </c>
      <c r="S85" s="33">
        <v>3.1238373315216865</v>
      </c>
      <c r="T85" s="33">
        <v>3.354739752809841</v>
      </c>
      <c r="U85" s="33">
        <v>3.5283862729637829</v>
      </c>
      <c r="V85" s="33">
        <v>3.747395778423086</v>
      </c>
      <c r="W85" s="33">
        <v>3.9886047433699332</v>
      </c>
      <c r="X85" s="33">
        <v>4.1181807020199397</v>
      </c>
      <c r="Y85" s="33">
        <v>4.2573461644903858</v>
      </c>
      <c r="Z85" s="33">
        <v>4.3503406456988412</v>
      </c>
      <c r="AA85" s="33">
        <v>4.528976110325571</v>
      </c>
      <c r="AB85" s="33">
        <v>4.7135694711616667</v>
      </c>
      <c r="AC85" s="33">
        <v>4.7887949404213668</v>
      </c>
      <c r="AD85" s="33">
        <v>5.0200709754267328</v>
      </c>
      <c r="AE85" s="33">
        <v>5.1733743713188627</v>
      </c>
      <c r="AF85" s="33">
        <v>5.1372707354774745</v>
      </c>
      <c r="AG85" s="33">
        <v>5.1661533699520321</v>
      </c>
      <c r="AH85" s="33">
        <v>5.4329787360972164</v>
      </c>
      <c r="AI85" s="33">
        <v>5.6815337259672596</v>
      </c>
      <c r="AJ85" s="33">
        <v>5.7486179504156114</v>
      </c>
      <c r="AK85" s="33">
        <v>5.8684763248121135</v>
      </c>
      <c r="AL85" s="33">
        <v>5.9422447303531847</v>
      </c>
      <c r="AM85" s="33">
        <v>6.0697013392443022</v>
      </c>
      <c r="AN85" s="33">
        <v>6.218330163218627</v>
      </c>
      <c r="AO85" s="33">
        <v>6.2909569202247413</v>
      </c>
      <c r="AP85" s="33">
        <v>6.2753617196858391</v>
      </c>
      <c r="AQ85" s="33">
        <v>6.3281049912136416</v>
      </c>
      <c r="AR85" s="33">
        <v>6.2795982208040648</v>
      </c>
      <c r="AS85" s="33">
        <v>6.3846748996542981</v>
      </c>
      <c r="AT85" s="33">
        <v>6.6656455492700957</v>
      </c>
      <c r="AU85" s="33">
        <v>6.8627575892589325</v>
      </c>
      <c r="AV85" s="33">
        <v>6.8700639925213416</v>
      </c>
      <c r="AW85" s="33">
        <v>7.0354572870042293</v>
      </c>
      <c r="AX85" s="33">
        <v>7.0209632328502778</v>
      </c>
      <c r="AY85" s="33">
        <v>6.9777747469987723</v>
      </c>
    </row>
    <row r="86" spans="1:51">
      <c r="A86" s="7" t="s">
        <v>165</v>
      </c>
      <c r="B86" s="7" t="s">
        <v>166</v>
      </c>
      <c r="C86" s="33">
        <v>0.49713588897967559</v>
      </c>
      <c r="D86" s="33">
        <v>0.55941467052602833</v>
      </c>
      <c r="E86" s="33">
        <v>0.60066192975123434</v>
      </c>
      <c r="F86" s="33">
        <v>0.69346612002142183</v>
      </c>
      <c r="G86" s="33">
        <v>0.85248147968709387</v>
      </c>
      <c r="H86" s="33">
        <v>0.9365230525674173</v>
      </c>
      <c r="I86" s="33">
        <v>1.065564874730017</v>
      </c>
      <c r="J86" s="33">
        <v>1.2682721746634089</v>
      </c>
      <c r="K86" s="33">
        <v>1.3653320793749544</v>
      </c>
      <c r="L86" s="33">
        <v>1.5417240112770962</v>
      </c>
      <c r="M86" s="33">
        <v>1.7692896668605265</v>
      </c>
      <c r="N86" s="33">
        <v>1.9053538185022605</v>
      </c>
      <c r="O86" s="33">
        <v>2.041691041292077</v>
      </c>
      <c r="P86" s="33">
        <v>2.2467828244286463</v>
      </c>
      <c r="Q86" s="33">
        <v>2.7518166324569355</v>
      </c>
      <c r="R86" s="33">
        <v>3.0960581707853678</v>
      </c>
      <c r="S86" s="33">
        <v>3.4208374580776644</v>
      </c>
      <c r="T86" s="33">
        <v>3.7417084436092849</v>
      </c>
      <c r="U86" s="33">
        <v>3.9121377899284098</v>
      </c>
      <c r="V86" s="33">
        <v>4.1433023604169614</v>
      </c>
      <c r="W86" s="33">
        <v>4.3559170278196024</v>
      </c>
      <c r="X86" s="33">
        <v>4.5243699326957154</v>
      </c>
      <c r="Y86" s="33">
        <v>4.8104659417666955</v>
      </c>
      <c r="Z86" s="33">
        <v>4.9337371678636357</v>
      </c>
      <c r="AA86" s="33">
        <v>5.0587521393653363</v>
      </c>
      <c r="AB86" s="33">
        <v>5.3162732201381004</v>
      </c>
      <c r="AC86" s="33">
        <v>5.36167977934804</v>
      </c>
      <c r="AD86" s="33">
        <v>5.4849544042596898</v>
      </c>
      <c r="AE86" s="33">
        <v>5.5377850273802514</v>
      </c>
      <c r="AF86" s="33">
        <v>5.6100878995171684</v>
      </c>
      <c r="AG86" s="33">
        <v>5.6403969079274878</v>
      </c>
      <c r="AH86" s="33">
        <v>5.6155126753812343</v>
      </c>
      <c r="AI86" s="33">
        <v>5.6685416422166819</v>
      </c>
      <c r="AJ86" s="33">
        <v>5.6563918969371905</v>
      </c>
      <c r="AK86" s="33">
        <v>5.5773325801306939</v>
      </c>
      <c r="AL86" s="33">
        <v>5.6248460699868614</v>
      </c>
      <c r="AM86" s="33">
        <v>5.7950568138103433</v>
      </c>
      <c r="AN86" s="33">
        <v>6.0175031684759492</v>
      </c>
      <c r="AO86" s="33">
        <v>6.0502283349588151</v>
      </c>
      <c r="AP86" s="33">
        <v>6.0383871621131151</v>
      </c>
      <c r="AQ86" s="33">
        <v>6.0957409656424248</v>
      </c>
      <c r="AR86" s="33">
        <v>6.0528728129999019</v>
      </c>
      <c r="AS86" s="33">
        <v>6.1414731682764208</v>
      </c>
      <c r="AT86" s="33">
        <v>6.2856966584533893</v>
      </c>
      <c r="AU86" s="33">
        <v>6.4900264154313945</v>
      </c>
      <c r="AV86" s="33">
        <v>6.5323500206224479</v>
      </c>
      <c r="AW86" s="33">
        <v>6.6012748417956137</v>
      </c>
      <c r="AX86" s="33">
        <v>6.6021035700358324</v>
      </c>
      <c r="AY86" s="33">
        <v>6.4368051926893042</v>
      </c>
    </row>
    <row r="87" spans="1:51">
      <c r="A87" s="7" t="s">
        <v>167</v>
      </c>
      <c r="B87" s="7" t="s">
        <v>168</v>
      </c>
      <c r="C87" s="33">
        <v>0.40907596404718838</v>
      </c>
      <c r="D87" s="33">
        <v>0.46126218169957084</v>
      </c>
      <c r="E87" s="33">
        <v>0.46307933254907591</v>
      </c>
      <c r="F87" s="33">
        <v>0.5308305001877317</v>
      </c>
      <c r="G87" s="33">
        <v>0.56872458164599693</v>
      </c>
      <c r="H87" s="33">
        <v>0.62279985096251667</v>
      </c>
      <c r="I87" s="33">
        <v>0.70619422283798305</v>
      </c>
      <c r="J87" s="33">
        <v>0.80884385519564683</v>
      </c>
      <c r="K87" s="33">
        <v>0.92762332752915932</v>
      </c>
      <c r="L87" s="33">
        <v>1.1178827183793196</v>
      </c>
      <c r="M87" s="33">
        <v>1.3841372149805371</v>
      </c>
      <c r="N87" s="33">
        <v>1.5102605639111359</v>
      </c>
      <c r="O87" s="33">
        <v>1.655607215240902</v>
      </c>
      <c r="P87" s="33">
        <v>1.8135231243838394</v>
      </c>
      <c r="Q87" s="33">
        <v>2.4099588872234374</v>
      </c>
      <c r="R87" s="33">
        <v>2.8127975712097464</v>
      </c>
      <c r="S87" s="33">
        <v>3.137544172663842</v>
      </c>
      <c r="T87" s="33">
        <v>3.34407518706207</v>
      </c>
      <c r="U87" s="33">
        <v>3.5055440283758874</v>
      </c>
      <c r="V87" s="33">
        <v>3.7062841940464009</v>
      </c>
      <c r="W87" s="33">
        <v>3.9002044257648887</v>
      </c>
      <c r="X87" s="33">
        <v>4.0907971583788765</v>
      </c>
      <c r="Y87" s="33">
        <v>4.2253474996892768</v>
      </c>
      <c r="Z87" s="33">
        <v>4.2574237061373461</v>
      </c>
      <c r="AA87" s="33">
        <v>4.3797863090442588</v>
      </c>
      <c r="AB87" s="33">
        <v>4.5476737422767375</v>
      </c>
      <c r="AC87" s="33">
        <v>4.6855841587094478</v>
      </c>
      <c r="AD87" s="33">
        <v>4.7194094867905143</v>
      </c>
      <c r="AE87" s="33">
        <v>4.6769544931321727</v>
      </c>
      <c r="AF87" s="33">
        <v>4.739721988023434</v>
      </c>
      <c r="AG87" s="33">
        <v>4.6381312627695994</v>
      </c>
      <c r="AH87" s="33">
        <v>4.7706753234736201</v>
      </c>
      <c r="AI87" s="33">
        <v>4.8820160889477444</v>
      </c>
      <c r="AJ87" s="33">
        <v>4.7751451431493948</v>
      </c>
      <c r="AK87" s="33">
        <v>4.8000120592370141</v>
      </c>
      <c r="AL87" s="33">
        <v>4.9161407650053297</v>
      </c>
      <c r="AM87" s="33">
        <v>4.9502305964098712</v>
      </c>
      <c r="AN87" s="33">
        <v>5.0879744494769366</v>
      </c>
      <c r="AO87" s="33">
        <v>5.1644646300324268</v>
      </c>
      <c r="AP87" s="33">
        <v>5.1895052414533254</v>
      </c>
      <c r="AQ87" s="33">
        <v>5.3065378856913483</v>
      </c>
      <c r="AR87" s="33">
        <v>5.3184901997547005</v>
      </c>
      <c r="AS87" s="33">
        <v>5.516377723683429</v>
      </c>
      <c r="AT87" s="33">
        <v>5.8632587346992358</v>
      </c>
      <c r="AU87" s="33">
        <v>5.9180722255249583</v>
      </c>
      <c r="AV87" s="33">
        <v>6.0658388257959848</v>
      </c>
      <c r="AW87" s="33">
        <v>6.0377051590388442</v>
      </c>
      <c r="AX87" s="33">
        <v>6.0492585163607036</v>
      </c>
      <c r="AY87" s="33">
        <v>6.0389869059787689</v>
      </c>
    </row>
    <row r="88" spans="1:51">
      <c r="A88" s="7" t="s">
        <v>169</v>
      </c>
      <c r="B88" s="7" t="s">
        <v>170</v>
      </c>
      <c r="C88" s="33">
        <v>0.41999981190549807</v>
      </c>
      <c r="D88" s="33">
        <v>0.44998950681854227</v>
      </c>
      <c r="E88" s="33">
        <v>0.48141798733474567</v>
      </c>
      <c r="F88" s="33">
        <v>0.54708935274213499</v>
      </c>
      <c r="G88" s="33">
        <v>0.62775011646405565</v>
      </c>
      <c r="H88" s="33">
        <v>0.6834403940439816</v>
      </c>
      <c r="I88" s="33">
        <v>0.76197983994191909</v>
      </c>
      <c r="J88" s="33">
        <v>0.85839380209798233</v>
      </c>
      <c r="K88" s="33">
        <v>1.0320303107003554</v>
      </c>
      <c r="L88" s="33">
        <v>1.219869778450837</v>
      </c>
      <c r="M88" s="33">
        <v>1.4322824384295001</v>
      </c>
      <c r="N88" s="33">
        <v>1.5520612151291915</v>
      </c>
      <c r="O88" s="33">
        <v>1.7105703062003104</v>
      </c>
      <c r="P88" s="33">
        <v>1.8792501035167917</v>
      </c>
      <c r="Q88" s="33">
        <v>2.3652998147495672</v>
      </c>
      <c r="R88" s="33">
        <v>2.6209134533536402</v>
      </c>
      <c r="S88" s="33">
        <v>2.9456371303237701</v>
      </c>
      <c r="T88" s="33">
        <v>3.1414501925615617</v>
      </c>
      <c r="U88" s="33">
        <v>3.3821933209099648</v>
      </c>
      <c r="V88" s="33">
        <v>3.6073084648726099</v>
      </c>
      <c r="W88" s="33">
        <v>3.7554169199897434</v>
      </c>
      <c r="X88" s="33">
        <v>3.9706138279542085</v>
      </c>
      <c r="Y88" s="33">
        <v>4.11106655397103</v>
      </c>
      <c r="Z88" s="33">
        <v>4.217819764684906</v>
      </c>
      <c r="AA88" s="33">
        <v>4.4026214827097663</v>
      </c>
      <c r="AB88" s="33">
        <v>4.596377075527359</v>
      </c>
      <c r="AC88" s="33">
        <v>4.8145725543604954</v>
      </c>
      <c r="AD88" s="33">
        <v>4.8296400689996162</v>
      </c>
      <c r="AE88" s="33">
        <v>4.8518940228461851</v>
      </c>
      <c r="AF88" s="33">
        <v>5.1010536327955167</v>
      </c>
      <c r="AG88" s="33">
        <v>5.1858053082053708</v>
      </c>
      <c r="AH88" s="33">
        <v>5.3152701681286088</v>
      </c>
      <c r="AI88" s="33">
        <v>5.4288560875024405</v>
      </c>
      <c r="AJ88" s="33">
        <v>5.4604308125127448</v>
      </c>
      <c r="AK88" s="33">
        <v>5.5196536338319877</v>
      </c>
      <c r="AL88" s="33">
        <v>5.4731878499826525</v>
      </c>
      <c r="AM88" s="33">
        <v>5.7262003014811755</v>
      </c>
      <c r="AN88" s="33">
        <v>5.9471595462526627</v>
      </c>
      <c r="AO88" s="33">
        <v>6.0158891389373084</v>
      </c>
      <c r="AP88" s="33">
        <v>6.0964504155858812</v>
      </c>
      <c r="AQ88" s="33">
        <v>6.1085885300048837</v>
      </c>
      <c r="AR88" s="33">
        <v>6.0690643577951882</v>
      </c>
      <c r="AS88" s="33">
        <v>6.1156248298936458</v>
      </c>
      <c r="AT88" s="33">
        <v>6.3030208222189028</v>
      </c>
      <c r="AU88" s="33">
        <v>6.6157633126399382</v>
      </c>
      <c r="AV88" s="33">
        <v>6.5389143029398031</v>
      </c>
      <c r="AW88" s="33">
        <v>6.5669055046215803</v>
      </c>
      <c r="AX88" s="33">
        <v>6.6081783904180469</v>
      </c>
      <c r="AY88" s="33">
        <v>6.5493773818192791</v>
      </c>
    </row>
    <row r="89" spans="1:51">
      <c r="A89" s="7" t="s">
        <v>171</v>
      </c>
      <c r="B89" s="7" t="s">
        <v>172</v>
      </c>
      <c r="C89" s="33">
        <v>0.4408891014652952</v>
      </c>
      <c r="D89" s="33">
        <v>0.51002532852905502</v>
      </c>
      <c r="E89" s="33">
        <v>0.51877923188881314</v>
      </c>
      <c r="F89" s="33">
        <v>0.58873925446891695</v>
      </c>
      <c r="G89" s="33">
        <v>0.64674274996889913</v>
      </c>
      <c r="H89" s="33">
        <v>0.72239282602607124</v>
      </c>
      <c r="I89" s="33">
        <v>0.78351823573311041</v>
      </c>
      <c r="J89" s="33">
        <v>0.8643457842762361</v>
      </c>
      <c r="K89" s="33">
        <v>0.99187286434179434</v>
      </c>
      <c r="L89" s="33">
        <v>1.1880819837181968</v>
      </c>
      <c r="M89" s="33">
        <v>1.3453549029202885</v>
      </c>
      <c r="N89" s="33">
        <v>1.4765475465601337</v>
      </c>
      <c r="O89" s="33">
        <v>1.6207503731887543</v>
      </c>
      <c r="P89" s="33">
        <v>1.8416909549264702</v>
      </c>
      <c r="Q89" s="33">
        <v>2.4823349052394508</v>
      </c>
      <c r="R89" s="33">
        <v>2.8721915381636927</v>
      </c>
      <c r="S89" s="33">
        <v>3.2989930506741492</v>
      </c>
      <c r="T89" s="33">
        <v>3.5040427063997788</v>
      </c>
      <c r="U89" s="33">
        <v>3.7233059646260962</v>
      </c>
      <c r="V89" s="33">
        <v>3.9088064633323993</v>
      </c>
      <c r="W89" s="33">
        <v>4.1760701235483069</v>
      </c>
      <c r="X89" s="33">
        <v>4.4117931421713426</v>
      </c>
      <c r="Y89" s="33">
        <v>4.5742853206156546</v>
      </c>
      <c r="Z89" s="33">
        <v>4.6077662651397038</v>
      </c>
      <c r="AA89" s="33">
        <v>4.8090875739557912</v>
      </c>
      <c r="AB89" s="33">
        <v>4.7622728044122873</v>
      </c>
      <c r="AC89" s="33">
        <v>4.7928011859285018</v>
      </c>
      <c r="AD89" s="33">
        <v>4.8004459923492897</v>
      </c>
      <c r="AE89" s="33">
        <v>4.3304381319011105</v>
      </c>
      <c r="AF89" s="33">
        <v>4.5070106682871662</v>
      </c>
      <c r="AG89" s="33">
        <v>4.4764968188055816</v>
      </c>
      <c r="AH89" s="33">
        <v>4.4721815133157623</v>
      </c>
      <c r="AI89" s="33">
        <v>4.6120255382564483</v>
      </c>
      <c r="AJ89" s="33">
        <v>4.5350271968581248</v>
      </c>
      <c r="AK89" s="33">
        <v>4.5266921043787862</v>
      </c>
      <c r="AL89" s="33">
        <v>4.5688951592616673</v>
      </c>
      <c r="AM89" s="33">
        <v>4.6897794582805474</v>
      </c>
      <c r="AN89" s="33">
        <v>4.8168154747888963</v>
      </c>
      <c r="AO89" s="33">
        <v>4.910828054647733</v>
      </c>
      <c r="AP89" s="33">
        <v>4.8535829167613418</v>
      </c>
      <c r="AQ89" s="33">
        <v>4.8460491204779288</v>
      </c>
      <c r="AR89" s="33">
        <v>4.9112599535515686</v>
      </c>
      <c r="AS89" s="33">
        <v>5.0330335876751304</v>
      </c>
      <c r="AT89" s="33">
        <v>5.0729796646376855</v>
      </c>
      <c r="AU89" s="33">
        <v>5.4299949762125035</v>
      </c>
      <c r="AV89" s="33">
        <v>5.4622905421292129</v>
      </c>
      <c r="AW89" s="33">
        <v>5.4721402038105635</v>
      </c>
      <c r="AX89" s="33">
        <v>5.4622325651119183</v>
      </c>
      <c r="AY89" s="33">
        <v>5.5364683855745769</v>
      </c>
    </row>
    <row r="90" spans="1:51">
      <c r="A90" s="7" t="s">
        <v>173</v>
      </c>
      <c r="B90" s="7" t="s">
        <v>174</v>
      </c>
      <c r="C90" s="33">
        <v>0.39348604237698476</v>
      </c>
      <c r="D90" s="33">
        <v>0.45651828894762947</v>
      </c>
      <c r="E90" s="33">
        <v>0.46627228796614872</v>
      </c>
      <c r="F90" s="33">
        <v>0.52416238784776548</v>
      </c>
      <c r="G90" s="33">
        <v>0.56136640373499769</v>
      </c>
      <c r="H90" s="33">
        <v>0.61122828038400967</v>
      </c>
      <c r="I90" s="33">
        <v>0.6799250079980611</v>
      </c>
      <c r="J90" s="33">
        <v>0.81714140666124302</v>
      </c>
      <c r="K90" s="33">
        <v>0.97714816084945999</v>
      </c>
      <c r="L90" s="33">
        <v>1.1351016541328087</v>
      </c>
      <c r="M90" s="33">
        <v>1.3306439006119857</v>
      </c>
      <c r="N90" s="33">
        <v>1.4387893637367875</v>
      </c>
      <c r="O90" s="33">
        <v>1.5805350364864772</v>
      </c>
      <c r="P90" s="33">
        <v>1.8591266381453311</v>
      </c>
      <c r="Q90" s="33">
        <v>2.3976366135486296</v>
      </c>
      <c r="R90" s="33">
        <v>2.6437564684327994</v>
      </c>
      <c r="S90" s="33">
        <v>3.0354966848182019</v>
      </c>
      <c r="T90" s="33">
        <v>3.2404764842944567</v>
      </c>
      <c r="U90" s="33">
        <v>3.4354943242990124</v>
      </c>
      <c r="V90" s="33">
        <v>3.6621251613076082</v>
      </c>
      <c r="W90" s="33">
        <v>3.9276392536545486</v>
      </c>
      <c r="X90" s="33">
        <v>4.2429279563847846</v>
      </c>
      <c r="Y90" s="33">
        <v>4.6443776339895111</v>
      </c>
      <c r="Z90" s="33">
        <v>4.7235316324622225</v>
      </c>
      <c r="AA90" s="33">
        <v>4.6949117056282574</v>
      </c>
      <c r="AB90" s="33">
        <v>4.6983496795208479</v>
      </c>
      <c r="AC90" s="33">
        <v>4.8762370406891549</v>
      </c>
      <c r="AD90" s="33">
        <v>4.9653768123027069</v>
      </c>
      <c r="AE90" s="33">
        <v>4.8312832004528943</v>
      </c>
      <c r="AF90" s="33">
        <v>4.8563733298438949</v>
      </c>
      <c r="AG90" s="33">
        <v>4.7370441186171748</v>
      </c>
      <c r="AH90" s="33">
        <v>4.8659667524785011</v>
      </c>
      <c r="AI90" s="33">
        <v>4.991339244759331</v>
      </c>
      <c r="AJ90" s="33">
        <v>4.9701562924902314</v>
      </c>
      <c r="AK90" s="33">
        <v>4.8978515723718159</v>
      </c>
      <c r="AL90" s="33">
        <v>4.9111730134473426</v>
      </c>
      <c r="AM90" s="33">
        <v>5.0040640817180986</v>
      </c>
      <c r="AN90" s="33">
        <v>5.2800402739909931</v>
      </c>
      <c r="AO90" s="33">
        <v>5.4327166687860533</v>
      </c>
      <c r="AP90" s="33">
        <v>5.4119274098746075</v>
      </c>
      <c r="AQ90" s="33">
        <v>5.5727201202289338</v>
      </c>
      <c r="AR90" s="33">
        <v>5.8977479462448752</v>
      </c>
      <c r="AS90" s="33">
        <v>6.0033401638897077</v>
      </c>
      <c r="AT90" s="33">
        <v>6.2907680895856322</v>
      </c>
      <c r="AU90" s="33">
        <v>6.5010140176853826</v>
      </c>
      <c r="AV90" s="33">
        <v>6.4578377458157217</v>
      </c>
      <c r="AW90" s="33">
        <v>6.4822097932811662</v>
      </c>
      <c r="AX90" s="33">
        <v>6.4193927541322093</v>
      </c>
      <c r="AY90" s="33">
        <v>6.3269035361660517</v>
      </c>
    </row>
    <row r="91" spans="1:51">
      <c r="A91" s="7" t="s">
        <v>175</v>
      </c>
      <c r="B91" s="7" t="s">
        <v>176</v>
      </c>
      <c r="C91" s="33">
        <v>0.45067456272627432</v>
      </c>
      <c r="D91" s="33">
        <v>0.4864254368665748</v>
      </c>
      <c r="E91" s="33">
        <v>0.49543549218195537</v>
      </c>
      <c r="F91" s="33">
        <v>0.56089008429466458</v>
      </c>
      <c r="G91" s="33">
        <v>0.6104448291186434</v>
      </c>
      <c r="H91" s="33">
        <v>0.69643093970547787</v>
      </c>
      <c r="I91" s="33">
        <v>0.80065806705356812</v>
      </c>
      <c r="J91" s="33">
        <v>0.92758024277067719</v>
      </c>
      <c r="K91" s="33">
        <v>1.0949425463967728</v>
      </c>
      <c r="L91" s="33">
        <v>1.3377504350806542</v>
      </c>
      <c r="M91" s="33">
        <v>1.5740394725824824</v>
      </c>
      <c r="N91" s="33">
        <v>1.7152227840327923</v>
      </c>
      <c r="O91" s="33">
        <v>1.8540113478435989</v>
      </c>
      <c r="P91" s="33">
        <v>2.0603327718985458</v>
      </c>
      <c r="Q91" s="33">
        <v>2.5885862550306618</v>
      </c>
      <c r="R91" s="33">
        <v>2.905695399803065</v>
      </c>
      <c r="S91" s="33">
        <v>3.2213140415668891</v>
      </c>
      <c r="T91" s="33">
        <v>3.4034919799701093</v>
      </c>
      <c r="U91" s="33">
        <v>3.6151863165182689</v>
      </c>
      <c r="V91" s="33">
        <v>3.7991690728810155</v>
      </c>
      <c r="W91" s="33">
        <v>4.0846252643184942</v>
      </c>
      <c r="X91" s="33">
        <v>4.3205146633677982</v>
      </c>
      <c r="Y91" s="33">
        <v>4.5681903368440127</v>
      </c>
      <c r="Z91" s="33">
        <v>4.8194950290585199</v>
      </c>
      <c r="AA91" s="33">
        <v>4.91565171772816</v>
      </c>
      <c r="AB91" s="33">
        <v>5.1518994704172556</v>
      </c>
      <c r="AC91" s="33">
        <v>5.1787463679016135</v>
      </c>
      <c r="AD91" s="33">
        <v>5.1967893020143965</v>
      </c>
      <c r="AE91" s="33">
        <v>5.3903928732660953</v>
      </c>
      <c r="AF91" s="33">
        <v>5.4860295268327022</v>
      </c>
      <c r="AG91" s="33">
        <v>5.4143065671791453</v>
      </c>
      <c r="AH91" s="33">
        <v>5.3034839877032471</v>
      </c>
      <c r="AI91" s="33">
        <v>5.3419738216257846</v>
      </c>
      <c r="AJ91" s="33">
        <v>5.4219518857467657</v>
      </c>
      <c r="AK91" s="33">
        <v>5.4824851059272106</v>
      </c>
      <c r="AL91" s="33">
        <v>5.5865171773312037</v>
      </c>
      <c r="AM91" s="33">
        <v>5.7578555971285814</v>
      </c>
      <c r="AN91" s="33">
        <v>5.9561815727504195</v>
      </c>
      <c r="AO91" s="33">
        <v>6.099968023043103</v>
      </c>
      <c r="AP91" s="33">
        <v>6.1900387708407756</v>
      </c>
      <c r="AQ91" s="33">
        <v>6.1731340271341146</v>
      </c>
      <c r="AR91" s="33">
        <v>6.2157994272257495</v>
      </c>
      <c r="AS91" s="33">
        <v>6.287797003239552</v>
      </c>
      <c r="AT91" s="33">
        <v>6.4622598761488268</v>
      </c>
      <c r="AU91" s="33">
        <v>6.8985384252351629</v>
      </c>
      <c r="AV91" s="33">
        <v>6.924914900841272</v>
      </c>
      <c r="AW91" s="33">
        <v>6.9498520554977441</v>
      </c>
      <c r="AX91" s="33">
        <v>7.0091134010890599</v>
      </c>
      <c r="AY91" s="33">
        <v>6.8157497737316923</v>
      </c>
    </row>
    <row r="92" spans="1:51">
      <c r="A92" s="7" t="s">
        <v>177</v>
      </c>
      <c r="B92" s="7" t="s">
        <v>178</v>
      </c>
      <c r="C92" s="33">
        <v>0.43070167073203691</v>
      </c>
      <c r="D92" s="33">
        <v>0.48830670128900017</v>
      </c>
      <c r="E92" s="33">
        <v>0.49566948838595154</v>
      </c>
      <c r="F92" s="33">
        <v>0.57365354298039006</v>
      </c>
      <c r="G92" s="33">
        <v>0.60845637895329874</v>
      </c>
      <c r="H92" s="33">
        <v>0.67186699121400617</v>
      </c>
      <c r="I92" s="33">
        <v>0.77435696445074009</v>
      </c>
      <c r="J92" s="33">
        <v>0.90604937258145402</v>
      </c>
      <c r="K92" s="33">
        <v>1.0494319201588209</v>
      </c>
      <c r="L92" s="33">
        <v>1.2092730213902299</v>
      </c>
      <c r="M92" s="33">
        <v>1.4389683617702129</v>
      </c>
      <c r="N92" s="33">
        <v>1.5871202638826043</v>
      </c>
      <c r="O92" s="33">
        <v>1.7507873248072525</v>
      </c>
      <c r="P92" s="33">
        <v>1.8993702067245812</v>
      </c>
      <c r="Q92" s="33">
        <v>2.3837785860963447</v>
      </c>
      <c r="R92" s="33">
        <v>2.7259934347145953</v>
      </c>
      <c r="S92" s="33">
        <v>3.0552990024550928</v>
      </c>
      <c r="T92" s="33">
        <v>3.3075118098426675</v>
      </c>
      <c r="U92" s="33">
        <v>3.502498188309715</v>
      </c>
      <c r="V92" s="33">
        <v>3.7671916668672552</v>
      </c>
      <c r="W92" s="33">
        <v>4.0282328418709428</v>
      </c>
      <c r="X92" s="33">
        <v>4.1531707855612989</v>
      </c>
      <c r="Y92" s="33">
        <v>4.4219107263246578</v>
      </c>
      <c r="Z92" s="33">
        <v>4.5651158666524596</v>
      </c>
      <c r="AA92" s="33">
        <v>4.6766435666958515</v>
      </c>
      <c r="AB92" s="33">
        <v>5.0042674915013103</v>
      </c>
      <c r="AC92" s="33">
        <v>5.0246330306526241</v>
      </c>
      <c r="AD92" s="33">
        <v>5.0148356525824331</v>
      </c>
      <c r="AE92" s="33">
        <v>4.8735280373201864</v>
      </c>
      <c r="AF92" s="33">
        <v>4.8788283874173679</v>
      </c>
      <c r="AG92" s="33">
        <v>4.8745199475363403</v>
      </c>
      <c r="AH92" s="33">
        <v>4.9779309192399239</v>
      </c>
      <c r="AI92" s="33">
        <v>5.1602724059513472</v>
      </c>
      <c r="AJ92" s="33">
        <v>5.1796646603095713</v>
      </c>
      <c r="AK92" s="33">
        <v>5.1917613883221394</v>
      </c>
      <c r="AL92" s="33">
        <v>5.2328576707626597</v>
      </c>
      <c r="AM92" s="33">
        <v>5.3485501852346733</v>
      </c>
      <c r="AN92" s="33">
        <v>5.4580657639657169</v>
      </c>
      <c r="AO92" s="33">
        <v>5.4832632727697712</v>
      </c>
      <c r="AP92" s="33">
        <v>5.5618537511212516</v>
      </c>
      <c r="AQ92" s="33">
        <v>5.6312865786217889</v>
      </c>
      <c r="AR92" s="33">
        <v>5.6592264068895588</v>
      </c>
      <c r="AS92" s="33">
        <v>5.7715449886939805</v>
      </c>
      <c r="AT92" s="33">
        <v>5.8707244436132768</v>
      </c>
      <c r="AU92" s="33">
        <v>6.0962708597469994</v>
      </c>
      <c r="AV92" s="33">
        <v>6.0341938382325138</v>
      </c>
      <c r="AW92" s="33">
        <v>6.143720462637507</v>
      </c>
      <c r="AX92" s="33">
        <v>6.044038717185674</v>
      </c>
      <c r="AY92" s="33">
        <v>6.0040226367202996</v>
      </c>
    </row>
    <row r="93" spans="1:51">
      <c r="A93" s="7" t="s">
        <v>179</v>
      </c>
      <c r="B93" s="7" t="s">
        <v>180</v>
      </c>
      <c r="C93" s="33">
        <v>0.43203302368048196</v>
      </c>
      <c r="D93" s="33">
        <v>0.49335508639599612</v>
      </c>
      <c r="E93" s="33">
        <v>0.50315411020215284</v>
      </c>
      <c r="F93" s="33">
        <v>0.5676367213181851</v>
      </c>
      <c r="G93" s="33">
        <v>0.61935186916169904</v>
      </c>
      <c r="H93" s="33">
        <v>0.68402135638745687</v>
      </c>
      <c r="I93" s="33">
        <v>0.75172885223012742</v>
      </c>
      <c r="J93" s="33">
        <v>0.86105194568666277</v>
      </c>
      <c r="K93" s="33">
        <v>0.97447229598385887</v>
      </c>
      <c r="L93" s="33">
        <v>1.1086109293301227</v>
      </c>
      <c r="M93" s="33">
        <v>1.2865123726497278</v>
      </c>
      <c r="N93" s="33">
        <v>1.4563207157210267</v>
      </c>
      <c r="O93" s="33">
        <v>1.5966205680184413</v>
      </c>
      <c r="P93" s="33">
        <v>1.7612089109420996</v>
      </c>
      <c r="Q93" s="33">
        <v>2.2467274833776369</v>
      </c>
      <c r="R93" s="33">
        <v>2.6072067191935138</v>
      </c>
      <c r="S93" s="33">
        <v>2.8740533149721239</v>
      </c>
      <c r="T93" s="33">
        <v>3.2023920357494307</v>
      </c>
      <c r="U93" s="33">
        <v>3.4400611619550046</v>
      </c>
      <c r="V93" s="33">
        <v>3.6636466279253344</v>
      </c>
      <c r="W93" s="33">
        <v>3.9002082737481678</v>
      </c>
      <c r="X93" s="33">
        <v>4.0147317593759224</v>
      </c>
      <c r="Y93" s="33">
        <v>4.1034478242564809</v>
      </c>
      <c r="Z93" s="33">
        <v>4.1827855087846704</v>
      </c>
      <c r="AA93" s="33">
        <v>4.3386829964463471</v>
      </c>
      <c r="AB93" s="33">
        <v>4.619206762988588</v>
      </c>
      <c r="AC93" s="33">
        <v>4.7771785031317782</v>
      </c>
      <c r="AD93" s="33">
        <v>4.9395034666177082</v>
      </c>
      <c r="AE93" s="33">
        <v>4.4756207395964083</v>
      </c>
      <c r="AF93" s="33">
        <v>5.0450638489584669</v>
      </c>
      <c r="AG93" s="33">
        <v>5.0790304803852235</v>
      </c>
      <c r="AH93" s="33">
        <v>5.1723116532358304</v>
      </c>
      <c r="AI93" s="33">
        <v>5.3411431918026979</v>
      </c>
      <c r="AJ93" s="33">
        <v>5.238982357809828</v>
      </c>
      <c r="AK93" s="33">
        <v>5.2939851061467804</v>
      </c>
      <c r="AL93" s="33">
        <v>5.4999899658400997</v>
      </c>
      <c r="AM93" s="33">
        <v>5.5648455795526299</v>
      </c>
      <c r="AN93" s="33">
        <v>5.7643257691089467</v>
      </c>
      <c r="AO93" s="33">
        <v>5.9160318071537557</v>
      </c>
      <c r="AP93" s="33">
        <v>5.9634453974487043</v>
      </c>
      <c r="AQ93" s="33">
        <v>6.0653170945849935</v>
      </c>
      <c r="AR93" s="33">
        <v>6.0735140041853182</v>
      </c>
      <c r="AS93" s="33">
        <v>6.1976637007701312</v>
      </c>
      <c r="AT93" s="33">
        <v>6.3575316802201556</v>
      </c>
      <c r="AU93" s="33">
        <v>6.4662240969856839</v>
      </c>
      <c r="AV93" s="33">
        <v>6.4922975256498985</v>
      </c>
      <c r="AW93" s="33">
        <v>6.3871364768732528</v>
      </c>
      <c r="AX93" s="33">
        <v>6.3278188474700299</v>
      </c>
      <c r="AY93" s="33">
        <v>6.2233814261231428</v>
      </c>
    </row>
    <row r="94" spans="1:51">
      <c r="A94" s="7" t="s">
        <v>181</v>
      </c>
      <c r="B94" s="7" t="s">
        <v>182</v>
      </c>
      <c r="C94" s="33">
        <v>0.45911493180709312</v>
      </c>
      <c r="D94" s="33">
        <v>0.50361255841211217</v>
      </c>
      <c r="E94" s="33">
        <v>0.50806709097532476</v>
      </c>
      <c r="F94" s="33">
        <v>0.60606326753147466</v>
      </c>
      <c r="G94" s="33">
        <v>0.68897198767750389</v>
      </c>
      <c r="H94" s="33">
        <v>0.78051718831467287</v>
      </c>
      <c r="I94" s="33">
        <v>0.86118707734591993</v>
      </c>
      <c r="J94" s="33">
        <v>1.0133132862400562</v>
      </c>
      <c r="K94" s="33">
        <v>1.1819488259380679</v>
      </c>
      <c r="L94" s="33">
        <v>1.3562940137588386</v>
      </c>
      <c r="M94" s="33">
        <v>1.5472924753557555</v>
      </c>
      <c r="N94" s="33">
        <v>1.666679686975032</v>
      </c>
      <c r="O94" s="33">
        <v>1.82988123941986</v>
      </c>
      <c r="P94" s="33">
        <v>2.0267986391522492</v>
      </c>
      <c r="Q94" s="33">
        <v>2.5146717268870487</v>
      </c>
      <c r="R94" s="33">
        <v>2.7808165409532681</v>
      </c>
      <c r="S94" s="33">
        <v>3.117745437448042</v>
      </c>
      <c r="T94" s="33">
        <v>3.3806397663505172</v>
      </c>
      <c r="U94" s="33">
        <v>3.5420906986498721</v>
      </c>
      <c r="V94" s="33">
        <v>3.719988575063272</v>
      </c>
      <c r="W94" s="33">
        <v>3.886491321349514</v>
      </c>
      <c r="X94" s="33">
        <v>4.1181807020199397</v>
      </c>
      <c r="Y94" s="33">
        <v>4.2802023536340341</v>
      </c>
      <c r="Z94" s="33">
        <v>4.4021304152904932</v>
      </c>
      <c r="AA94" s="33">
        <v>4.5685570780124509</v>
      </c>
      <c r="AB94" s="33">
        <v>4.8201080126474007</v>
      </c>
      <c r="AC94" s="33">
        <v>4.8824533013763389</v>
      </c>
      <c r="AD94" s="33">
        <v>4.9060581970239339</v>
      </c>
      <c r="AE94" s="33">
        <v>4.679141166197466</v>
      </c>
      <c r="AF94" s="33">
        <v>4.8024300887751563</v>
      </c>
      <c r="AG94" s="33">
        <v>4.6588231354935141</v>
      </c>
      <c r="AH94" s="33">
        <v>4.777078615492738</v>
      </c>
      <c r="AI94" s="33">
        <v>4.9313580735417073</v>
      </c>
      <c r="AJ94" s="33">
        <v>4.7484649687327991</v>
      </c>
      <c r="AK94" s="33">
        <v>4.7832545155130255</v>
      </c>
      <c r="AL94" s="33">
        <v>4.7315324448281055</v>
      </c>
      <c r="AM94" s="33">
        <v>4.9241173385638639</v>
      </c>
      <c r="AN94" s="33">
        <v>5.2611940680608065</v>
      </c>
      <c r="AO94" s="33">
        <v>5.3310666455309628</v>
      </c>
      <c r="AP94" s="33">
        <v>5.4175515252895217</v>
      </c>
      <c r="AQ94" s="33">
        <v>5.4646165064564194</v>
      </c>
      <c r="AR94" s="33">
        <v>5.395948325858142</v>
      </c>
      <c r="AS94" s="33">
        <v>5.4569729183017746</v>
      </c>
      <c r="AT94" s="33">
        <v>5.787941146569894</v>
      </c>
      <c r="AU94" s="33">
        <v>5.9981266330590373</v>
      </c>
      <c r="AV94" s="33">
        <v>6.1190656988787415</v>
      </c>
      <c r="AW94" s="33">
        <v>6.0404271987682465</v>
      </c>
      <c r="AX94" s="33">
        <v>6.0734053891227795</v>
      </c>
      <c r="AY94" s="33">
        <v>6.1256620965255131</v>
      </c>
    </row>
    <row r="95" spans="1:51">
      <c r="A95" s="7" t="s">
        <v>183</v>
      </c>
      <c r="B95" s="7" t="s">
        <v>184</v>
      </c>
      <c r="C95" s="33">
        <v>0.50445870401635473</v>
      </c>
      <c r="D95" s="33">
        <v>0.54664927120508333</v>
      </c>
      <c r="E95" s="33">
        <v>0.547025030219919</v>
      </c>
      <c r="F95" s="33">
        <v>0.63036396248063886</v>
      </c>
      <c r="G95" s="33">
        <v>0.7066987456883641</v>
      </c>
      <c r="H95" s="33">
        <v>0.84714568214032215</v>
      </c>
      <c r="I95" s="33">
        <v>0.88155652682653751</v>
      </c>
      <c r="J95" s="33">
        <v>1.0033451588264379</v>
      </c>
      <c r="K95" s="33">
        <v>1.1859649753822561</v>
      </c>
      <c r="L95" s="33">
        <v>1.3496712496907795</v>
      </c>
      <c r="M95" s="33">
        <v>1.519209391652331</v>
      </c>
      <c r="N95" s="33">
        <v>1.6612844981454995</v>
      </c>
      <c r="O95" s="33">
        <v>1.888865548422723</v>
      </c>
      <c r="P95" s="33">
        <v>2.1153298728377838</v>
      </c>
      <c r="Q95" s="33">
        <v>2.6779013297244387</v>
      </c>
      <c r="R95" s="33">
        <v>3.0351434736272553</v>
      </c>
      <c r="S95" s="33">
        <v>3.3020380502368347</v>
      </c>
      <c r="T95" s="33">
        <v>3.5878371755392506</v>
      </c>
      <c r="U95" s="33">
        <v>3.7750828736503999</v>
      </c>
      <c r="V95" s="33">
        <v>3.9483964180254771</v>
      </c>
      <c r="W95" s="33">
        <v>4.0724319231955519</v>
      </c>
      <c r="X95" s="33">
        <v>4.3068228915472666</v>
      </c>
      <c r="Y95" s="33">
        <v>4.5529528774149153</v>
      </c>
      <c r="Z95" s="33">
        <v>4.6793580054575763</v>
      </c>
      <c r="AA95" s="33">
        <v>4.7832077104682185</v>
      </c>
      <c r="AB95" s="33">
        <v>5.0910203038539787</v>
      </c>
      <c r="AC95" s="33">
        <v>5.0854317453452831</v>
      </c>
      <c r="AD95" s="33">
        <v>5.1362778127797855</v>
      </c>
      <c r="AE95" s="33">
        <v>5.2531681898371749</v>
      </c>
      <c r="AF95" s="33">
        <v>5.4004579843588445</v>
      </c>
      <c r="AG95" s="33">
        <v>5.4736293055878553</v>
      </c>
      <c r="AH95" s="33">
        <v>5.4404659685036885</v>
      </c>
      <c r="AI95" s="33">
        <v>5.5103346527370807</v>
      </c>
      <c r="AJ95" s="33">
        <v>5.4758082681961229</v>
      </c>
      <c r="AK95" s="33">
        <v>5.4149697633082123</v>
      </c>
      <c r="AL95" s="33">
        <v>5.2776043434037989</v>
      </c>
      <c r="AM95" s="33">
        <v>5.0581568218485202</v>
      </c>
      <c r="AN95" s="33">
        <v>5.4450579126702898</v>
      </c>
      <c r="AO95" s="33">
        <v>5.4994649122527139</v>
      </c>
      <c r="AP95" s="33">
        <v>5.6675290926601223</v>
      </c>
      <c r="AQ95" s="33">
        <v>5.7826402743641045</v>
      </c>
      <c r="AR95" s="33">
        <v>5.9638640312851408</v>
      </c>
      <c r="AS95" s="33">
        <v>6.2045742596729303</v>
      </c>
      <c r="AT95" s="33">
        <v>6.3247930354454258</v>
      </c>
      <c r="AU95" s="33">
        <v>6.4970018016614635</v>
      </c>
      <c r="AV95" s="33">
        <v>6.7299379348207964</v>
      </c>
      <c r="AW95" s="33">
        <v>6.6921318805737364</v>
      </c>
      <c r="AX95" s="33">
        <v>6.6546221782218131</v>
      </c>
      <c r="AY95" s="33">
        <v>6.4395863379072535</v>
      </c>
    </row>
    <row r="96" spans="1:51">
      <c r="A96" s="7" t="s">
        <v>185</v>
      </c>
      <c r="B96" s="7" t="s">
        <v>186</v>
      </c>
      <c r="C96" s="33">
        <v>0.34736116307221171</v>
      </c>
      <c r="D96" s="33">
        <v>0.39995219496860329</v>
      </c>
      <c r="E96" s="33">
        <v>0.4101454958663282</v>
      </c>
      <c r="F96" s="33">
        <v>0.48187209472174503</v>
      </c>
      <c r="G96" s="33">
        <v>0.51688560285490748</v>
      </c>
      <c r="H96" s="33">
        <v>0.57399666578302233</v>
      </c>
      <c r="I96" s="33">
        <v>0.63473751155644254</v>
      </c>
      <c r="J96" s="33">
        <v>0.74184835915771574</v>
      </c>
      <c r="K96" s="33">
        <v>0.86872563479982823</v>
      </c>
      <c r="L96" s="33">
        <v>1.0225183441025645</v>
      </c>
      <c r="M96" s="33">
        <v>1.2183087179581407</v>
      </c>
      <c r="N96" s="33">
        <v>1.3268700531945163</v>
      </c>
      <c r="O96" s="33">
        <v>1.4692665400649385</v>
      </c>
      <c r="P96" s="33">
        <v>1.612317439587053</v>
      </c>
      <c r="Q96" s="33">
        <v>2.105054636100733</v>
      </c>
      <c r="R96" s="33">
        <v>2.4016139167408825</v>
      </c>
      <c r="S96" s="33">
        <v>2.7826664973943913</v>
      </c>
      <c r="T96" s="33">
        <v>3.0546128879760501</v>
      </c>
      <c r="U96" s="33">
        <v>3.3593506460705829</v>
      </c>
      <c r="V96" s="33">
        <v>3.5692369083380613</v>
      </c>
      <c r="W96" s="33">
        <v>3.8300977742837032</v>
      </c>
      <c r="X96" s="33">
        <v>4.1014463142392898</v>
      </c>
      <c r="Y96" s="33">
        <v>4.2756311158053038</v>
      </c>
      <c r="Z96" s="33">
        <v>4.4904776692997839</v>
      </c>
      <c r="AA96" s="33">
        <v>4.3919650683325298</v>
      </c>
      <c r="AB96" s="33">
        <v>4.6953057211926827</v>
      </c>
      <c r="AC96" s="33">
        <v>4.8529195691315223</v>
      </c>
      <c r="AD96" s="33">
        <v>4.8127328270926073</v>
      </c>
      <c r="AE96" s="33">
        <v>4.9857723041602275</v>
      </c>
      <c r="AF96" s="33">
        <v>4.8374812577968758</v>
      </c>
      <c r="AG96" s="33">
        <v>4.881087221211831</v>
      </c>
      <c r="AH96" s="33">
        <v>4.8538247381871846</v>
      </c>
      <c r="AI96" s="33">
        <v>5.0922132208827637</v>
      </c>
      <c r="AJ96" s="33">
        <v>4.9454750827021563</v>
      </c>
      <c r="AK96" s="33">
        <v>5.0130369817312328</v>
      </c>
      <c r="AL96" s="33">
        <v>5.1543341546765982</v>
      </c>
      <c r="AM96" s="33">
        <v>5.372706795685807</v>
      </c>
      <c r="AN96" s="33">
        <v>5.3641440397686928</v>
      </c>
      <c r="AO96" s="33">
        <v>5.3154574377615846</v>
      </c>
      <c r="AP96" s="33">
        <v>5.3561887800714398</v>
      </c>
      <c r="AQ96" s="33">
        <v>5.4257114137861358</v>
      </c>
      <c r="AR96" s="33">
        <v>5.4977370503474372</v>
      </c>
      <c r="AS96" s="33">
        <v>5.5862799292781613</v>
      </c>
      <c r="AT96" s="33">
        <v>5.7094984862557459</v>
      </c>
      <c r="AU96" s="33">
        <v>5.8102296336506978</v>
      </c>
      <c r="AV96" s="33">
        <v>6.0210560780032845</v>
      </c>
      <c r="AW96" s="33">
        <v>6.3426739462715709</v>
      </c>
      <c r="AX96" s="33">
        <v>6.2889810807985782</v>
      </c>
      <c r="AY96" s="33">
        <v>6.0210849340129862</v>
      </c>
    </row>
    <row r="97" spans="1:51">
      <c r="A97" s="7" t="s">
        <v>187</v>
      </c>
      <c r="B97" s="7" t="s">
        <v>188</v>
      </c>
      <c r="C97" s="33">
        <v>0.40496955932511663</v>
      </c>
      <c r="D97" s="33">
        <v>0.44918882627395301</v>
      </c>
      <c r="E97" s="33">
        <v>0.45282150236463931</v>
      </c>
      <c r="F97" s="33">
        <v>0.53520643521941857</v>
      </c>
      <c r="G97" s="33">
        <v>0.58869837920192103</v>
      </c>
      <c r="H97" s="33">
        <v>0.6863381205425837</v>
      </c>
      <c r="I97" s="33">
        <v>0.81803470730113836</v>
      </c>
      <c r="J97" s="33">
        <v>0.96161774084445784</v>
      </c>
      <c r="K97" s="33">
        <v>1.0654940706215361</v>
      </c>
      <c r="L97" s="33">
        <v>1.2370872379667341</v>
      </c>
      <c r="M97" s="33">
        <v>1.4229208868840468</v>
      </c>
      <c r="N97" s="33">
        <v>1.5857726925110009</v>
      </c>
      <c r="O97" s="33">
        <v>1.7494472129164433</v>
      </c>
      <c r="P97" s="33">
        <v>1.9235130632766826</v>
      </c>
      <c r="Q97" s="33">
        <v>2.4392173222200531</v>
      </c>
      <c r="R97" s="33">
        <v>2.6818307483456687</v>
      </c>
      <c r="S97" s="33">
        <v>2.997422750625649</v>
      </c>
      <c r="T97" s="33">
        <v>3.2663772462590499</v>
      </c>
      <c r="U97" s="33">
        <v>3.4491962048539309</v>
      </c>
      <c r="V97" s="33">
        <v>3.6651693774978726</v>
      </c>
      <c r="W97" s="33">
        <v>3.9169686536089525</v>
      </c>
      <c r="X97" s="33">
        <v>4.0816693104985218</v>
      </c>
      <c r="Y97" s="33">
        <v>4.264964894204935</v>
      </c>
      <c r="Z97" s="33">
        <v>4.4067001008426985</v>
      </c>
      <c r="AA97" s="33">
        <v>4.4117555521759684</v>
      </c>
      <c r="AB97" s="33">
        <v>4.521800096487345</v>
      </c>
      <c r="AC97" s="33">
        <v>4.559607277271172</v>
      </c>
      <c r="AD97" s="33">
        <v>4.679935368122293</v>
      </c>
      <c r="AE97" s="33">
        <v>4.8496043180285158</v>
      </c>
      <c r="AF97" s="33">
        <v>4.8602758355848126</v>
      </c>
      <c r="AG97" s="33">
        <v>5.0312349975884834</v>
      </c>
      <c r="AH97" s="33">
        <v>5.1190463709985403</v>
      </c>
      <c r="AI97" s="33">
        <v>5.3028288306090117</v>
      </c>
      <c r="AJ97" s="33">
        <v>5.1612401183181387</v>
      </c>
      <c r="AK97" s="33">
        <v>5.2889758063452526</v>
      </c>
      <c r="AL97" s="33">
        <v>5.3132182492984521</v>
      </c>
      <c r="AM97" s="33">
        <v>5.5397532844575279</v>
      </c>
      <c r="AN97" s="33">
        <v>5.6636903989546816</v>
      </c>
      <c r="AO97" s="33">
        <v>5.6213519140807247</v>
      </c>
      <c r="AP97" s="33">
        <v>5.6606651453905332</v>
      </c>
      <c r="AQ97" s="33">
        <v>5.8678240691056844</v>
      </c>
      <c r="AR97" s="33">
        <v>5.8142050467303132</v>
      </c>
      <c r="AS97" s="33">
        <v>6.0781905417549096</v>
      </c>
      <c r="AT97" s="33">
        <v>6.0587725066541411</v>
      </c>
      <c r="AU97" s="33">
        <v>6.2976639059665294</v>
      </c>
      <c r="AV97" s="33">
        <v>6.4869720585695054</v>
      </c>
      <c r="AW97" s="33">
        <v>6.3854978901575761</v>
      </c>
      <c r="AX97" s="33">
        <v>6.3141436748164503</v>
      </c>
      <c r="AY97" s="33">
        <v>6.3148069210556175</v>
      </c>
    </row>
    <row r="98" spans="1:51">
      <c r="A98" s="7" t="s">
        <v>189</v>
      </c>
      <c r="B98" s="7" t="s">
        <v>190</v>
      </c>
      <c r="C98" s="33">
        <v>0.42797290434528246</v>
      </c>
      <c r="D98" s="33">
        <v>0.48785482443784911</v>
      </c>
      <c r="E98" s="33">
        <v>0.49144316018071355</v>
      </c>
      <c r="F98" s="33">
        <v>0.55929547786143408</v>
      </c>
      <c r="G98" s="33">
        <v>0.58190401553354565</v>
      </c>
      <c r="H98" s="33">
        <v>0.68613556135425768</v>
      </c>
      <c r="I98" s="33">
        <v>0.8559670187948657</v>
      </c>
      <c r="J98" s="33">
        <v>0.97337473790430118</v>
      </c>
      <c r="K98" s="33">
        <v>1.1083279096445136</v>
      </c>
      <c r="L98" s="33">
        <v>1.3019870646784288</v>
      </c>
      <c r="M98" s="33">
        <v>1.4884520536389514</v>
      </c>
      <c r="N98" s="33">
        <v>1.6761190278254896</v>
      </c>
      <c r="O98" s="33">
        <v>1.8245176676140646</v>
      </c>
      <c r="P98" s="33">
        <v>1.9825364938255063</v>
      </c>
      <c r="Q98" s="33">
        <v>2.5331520745245508</v>
      </c>
      <c r="R98" s="33">
        <v>2.9224464797289826</v>
      </c>
      <c r="S98" s="33">
        <v>3.3066055253330604</v>
      </c>
      <c r="T98" s="33">
        <v>3.5817414557144156</v>
      </c>
      <c r="U98" s="33">
        <v>3.7156964519105196</v>
      </c>
      <c r="V98" s="33">
        <v>3.9529619125584579</v>
      </c>
      <c r="W98" s="33">
        <v>4.0571943848248999</v>
      </c>
      <c r="X98" s="33">
        <v>4.1546920935413567</v>
      </c>
      <c r="Y98" s="33">
        <v>4.2451561969471046</v>
      </c>
      <c r="Z98" s="33">
        <v>4.3412012745944315</v>
      </c>
      <c r="AA98" s="33">
        <v>4.4361130707525094</v>
      </c>
      <c r="AB98" s="33">
        <v>4.6694320754032912</v>
      </c>
      <c r="AC98" s="33">
        <v>4.6811109016901478</v>
      </c>
      <c r="AD98" s="33">
        <v>4.5987068135168654</v>
      </c>
      <c r="AE98" s="33">
        <v>4.525389056616083</v>
      </c>
      <c r="AF98" s="33">
        <v>4.5636730031218944</v>
      </c>
      <c r="AG98" s="33">
        <v>4.5815876329401561</v>
      </c>
      <c r="AH98" s="33">
        <v>4.5282488806173768</v>
      </c>
      <c r="AI98" s="33">
        <v>4.5744666767334961</v>
      </c>
      <c r="AJ98" s="33">
        <v>4.6109568863976707</v>
      </c>
      <c r="AK98" s="33">
        <v>4.6723363360301304</v>
      </c>
      <c r="AL98" s="33">
        <v>4.7263181342391754</v>
      </c>
      <c r="AM98" s="33">
        <v>5.044260108205191</v>
      </c>
      <c r="AN98" s="33">
        <v>5.4960908954213972</v>
      </c>
      <c r="AO98" s="33">
        <v>5.9909677252565263</v>
      </c>
      <c r="AP98" s="33">
        <v>6.141887199286745</v>
      </c>
      <c r="AQ98" s="33">
        <v>6.2421347165625463</v>
      </c>
      <c r="AR98" s="33">
        <v>6.1825515112697937</v>
      </c>
      <c r="AS98" s="33">
        <v>6.1005106260979902</v>
      </c>
      <c r="AT98" s="33">
        <v>6.3683398328331515</v>
      </c>
      <c r="AU98" s="33">
        <v>6.1778956488552561</v>
      </c>
      <c r="AV98" s="33">
        <v>5.7307073609659813</v>
      </c>
      <c r="AW98" s="33">
        <v>6.0582281030527003</v>
      </c>
      <c r="AX98" s="33">
        <v>6.3261321905209504</v>
      </c>
      <c r="AY98" s="33">
        <v>6.5276125324560157</v>
      </c>
    </row>
    <row r="99" spans="1:51">
      <c r="A99" s="7" t="s">
        <v>191</v>
      </c>
      <c r="B99" s="7" t="s">
        <v>192</v>
      </c>
      <c r="C99" s="33">
        <v>0.42303686780184035</v>
      </c>
      <c r="D99" s="33">
        <v>0.46753100531315051</v>
      </c>
      <c r="E99" s="33">
        <v>0.49072632345021849</v>
      </c>
      <c r="F99" s="33">
        <v>0.55774792580182009</v>
      </c>
      <c r="G99" s="33">
        <v>0.66742081053854463</v>
      </c>
      <c r="H99" s="33">
        <v>0.77152266474262299</v>
      </c>
      <c r="I99" s="33">
        <v>0.87732547033095876</v>
      </c>
      <c r="J99" s="33">
        <v>1.0550345256243285</v>
      </c>
      <c r="K99" s="33">
        <v>1.2368299156450524</v>
      </c>
      <c r="L99" s="33">
        <v>1.4158961449112424</v>
      </c>
      <c r="M99" s="33">
        <v>1.6168339536183909</v>
      </c>
      <c r="N99" s="33">
        <v>1.7475852970207935</v>
      </c>
      <c r="O99" s="33">
        <v>1.8714389499545736</v>
      </c>
      <c r="P99" s="33">
        <v>2.0764295951828733</v>
      </c>
      <c r="Q99" s="33">
        <v>2.5500894223636941</v>
      </c>
      <c r="R99" s="33">
        <v>2.8280273192594314</v>
      </c>
      <c r="S99" s="33">
        <v>3.0750987529542577</v>
      </c>
      <c r="T99" s="33">
        <v>3.2770423106697333</v>
      </c>
      <c r="U99" s="33">
        <v>3.435493570997612</v>
      </c>
      <c r="V99" s="33">
        <v>3.599693800860853</v>
      </c>
      <c r="W99" s="33">
        <v>3.851436415270046</v>
      </c>
      <c r="X99" s="33">
        <v>3.940187668353027</v>
      </c>
      <c r="Y99" s="33">
        <v>4.1369702350004989</v>
      </c>
      <c r="Z99" s="33">
        <v>4.3320619034900227</v>
      </c>
      <c r="AA99" s="33">
        <v>4.3767416192221917</v>
      </c>
      <c r="AB99" s="33">
        <v>4.6329045754653251</v>
      </c>
      <c r="AC99" s="33">
        <v>4.8205029262121251</v>
      </c>
      <c r="AD99" s="33">
        <v>4.8068728159740557</v>
      </c>
      <c r="AE99" s="33">
        <v>4.8001278563337371</v>
      </c>
      <c r="AF99" s="33">
        <v>4.9016703750579689</v>
      </c>
      <c r="AG99" s="33">
        <v>4.9274744547651244</v>
      </c>
      <c r="AH99" s="33">
        <v>4.9609052432825536</v>
      </c>
      <c r="AI99" s="33">
        <v>5.0833872806818601</v>
      </c>
      <c r="AJ99" s="33">
        <v>4.9824496040853763</v>
      </c>
      <c r="AK99" s="33">
        <v>5.1192359148402513</v>
      </c>
      <c r="AL99" s="33">
        <v>5.1143746192716417</v>
      </c>
      <c r="AM99" s="33">
        <v>4.9851418759537793</v>
      </c>
      <c r="AN99" s="33">
        <v>5.1199652263428073</v>
      </c>
      <c r="AO99" s="33">
        <v>5.1774759450689194</v>
      </c>
      <c r="AP99" s="33">
        <v>5.1180944832799833</v>
      </c>
      <c r="AQ99" s="33">
        <v>5.1993040312729777</v>
      </c>
      <c r="AR99" s="33">
        <v>5.2054941556166705</v>
      </c>
      <c r="AS99" s="33">
        <v>5.2851051075701774</v>
      </c>
      <c r="AT99" s="33">
        <v>5.4478475618815265</v>
      </c>
      <c r="AU99" s="33">
        <v>5.5779283888228743</v>
      </c>
      <c r="AV99" s="33">
        <v>5.6584406978915132</v>
      </c>
      <c r="AW99" s="33">
        <v>5.7335538287439451</v>
      </c>
      <c r="AX99" s="33">
        <v>5.6479672583819962</v>
      </c>
      <c r="AY99" s="33">
        <v>5.5962080915583083</v>
      </c>
    </row>
    <row r="100" spans="1:51">
      <c r="A100" s="7" t="s">
        <v>193</v>
      </c>
      <c r="B100" s="7" t="s">
        <v>194</v>
      </c>
      <c r="C100" s="33">
        <v>0.43401273961008802</v>
      </c>
      <c r="D100" s="33">
        <v>0.47235764815159109</v>
      </c>
      <c r="E100" s="33">
        <v>0.51041079558198443</v>
      </c>
      <c r="F100" s="33">
        <v>0.57015669639751021</v>
      </c>
      <c r="G100" s="33">
        <v>0.64496981930448039</v>
      </c>
      <c r="H100" s="33">
        <v>0.71433968105566703</v>
      </c>
      <c r="I100" s="33">
        <v>0.83679371319191886</v>
      </c>
      <c r="J100" s="33">
        <v>0.96108245002723647</v>
      </c>
      <c r="K100" s="33">
        <v>1.0882501104074997</v>
      </c>
      <c r="L100" s="33">
        <v>1.2609288998661865</v>
      </c>
      <c r="M100" s="33">
        <v>1.4576914308306348</v>
      </c>
      <c r="N100" s="33">
        <v>1.5736362370902128</v>
      </c>
      <c r="O100" s="33">
        <v>1.6663315212481746</v>
      </c>
      <c r="P100" s="33">
        <v>1.845715370981194</v>
      </c>
      <c r="Q100" s="33">
        <v>2.3283417848397736</v>
      </c>
      <c r="R100" s="33">
        <v>2.7914777642688247</v>
      </c>
      <c r="S100" s="33">
        <v>3.1360223628648418</v>
      </c>
      <c r="T100" s="33">
        <v>3.3638820450126152</v>
      </c>
      <c r="U100" s="33">
        <v>3.5283860156516629</v>
      </c>
      <c r="V100" s="33">
        <v>3.7458745601208592</v>
      </c>
      <c r="W100" s="33">
        <v>3.9703176721605855</v>
      </c>
      <c r="X100" s="33">
        <v>4.1105741621196445</v>
      </c>
      <c r="Y100" s="33">
        <v>4.3122010184351431</v>
      </c>
      <c r="Z100" s="33">
        <v>4.4097465578775017</v>
      </c>
      <c r="AA100" s="33">
        <v>4.541154869613842</v>
      </c>
      <c r="AB100" s="33">
        <v>4.5613715547534746</v>
      </c>
      <c r="AC100" s="33">
        <v>4.9300427880508835</v>
      </c>
      <c r="AD100" s="33">
        <v>5.0200725819861844</v>
      </c>
      <c r="AE100" s="33">
        <v>5.0313716260543702</v>
      </c>
      <c r="AF100" s="33">
        <v>5.0248660295173826</v>
      </c>
      <c r="AG100" s="33">
        <v>4.9568760542423824</v>
      </c>
      <c r="AH100" s="33">
        <v>4.9585752109191885</v>
      </c>
      <c r="AI100" s="33">
        <v>5.1287987155724633</v>
      </c>
      <c r="AJ100" s="33">
        <v>5.1170635113929688</v>
      </c>
      <c r="AK100" s="33">
        <v>5.1563356698019431</v>
      </c>
      <c r="AL100" s="33">
        <v>5.2728702241627117</v>
      </c>
      <c r="AM100" s="33">
        <v>5.477551419424123</v>
      </c>
      <c r="AN100" s="33">
        <v>5.6696906754574705</v>
      </c>
      <c r="AO100" s="33">
        <v>5.7070475117348236</v>
      </c>
      <c r="AP100" s="33">
        <v>5.6871825892778993</v>
      </c>
      <c r="AQ100" s="33">
        <v>5.8374768208783916</v>
      </c>
      <c r="AR100" s="33">
        <v>5.9190825439611103</v>
      </c>
      <c r="AS100" s="33">
        <v>6.0056936343482263</v>
      </c>
      <c r="AT100" s="33">
        <v>6.0672225169582914</v>
      </c>
      <c r="AU100" s="33">
        <v>6.2904017064795452</v>
      </c>
      <c r="AV100" s="33">
        <v>6.3366629795016216</v>
      </c>
      <c r="AW100" s="33">
        <v>6.4256300589207411</v>
      </c>
      <c r="AX100" s="33">
        <v>6.4224088498588614</v>
      </c>
      <c r="AY100" s="33">
        <v>6.2218790385446887</v>
      </c>
    </row>
    <row r="101" spans="1:51">
      <c r="A101" s="7" t="s">
        <v>195</v>
      </c>
      <c r="B101" s="7" t="s">
        <v>196</v>
      </c>
      <c r="C101" s="33">
        <v>0.44178569240188398</v>
      </c>
      <c r="D101" s="33">
        <v>0.48321927469298259</v>
      </c>
      <c r="E101" s="33">
        <v>0.52157224064856245</v>
      </c>
      <c r="F101" s="33">
        <v>0.5774305542804048</v>
      </c>
      <c r="G101" s="33">
        <v>0.63363722723650073</v>
      </c>
      <c r="H101" s="33">
        <v>0.73498171268900758</v>
      </c>
      <c r="I101" s="33">
        <v>0.84610071354586647</v>
      </c>
      <c r="J101" s="33">
        <v>1.123003096711424</v>
      </c>
      <c r="K101" s="33">
        <v>1.2876954593096464</v>
      </c>
      <c r="L101" s="33">
        <v>1.4490089294310067</v>
      </c>
      <c r="M101" s="33">
        <v>1.6261949549498325</v>
      </c>
      <c r="N101" s="33">
        <v>1.8082656742789678</v>
      </c>
      <c r="O101" s="33">
        <v>2.0001337483341817</v>
      </c>
      <c r="P101" s="33">
        <v>2.179714198761225</v>
      </c>
      <c r="Q101" s="33">
        <v>2.6270849252655069</v>
      </c>
      <c r="R101" s="33">
        <v>2.9757487510967251</v>
      </c>
      <c r="S101" s="33">
        <v>3.2974687081628602</v>
      </c>
      <c r="T101" s="33">
        <v>3.4415799081482148</v>
      </c>
      <c r="U101" s="33">
        <v>3.5938669294327359</v>
      </c>
      <c r="V101" s="33">
        <v>3.8250554614533958</v>
      </c>
      <c r="W101" s="33">
        <v>4.0145162107638912</v>
      </c>
      <c r="X101" s="33">
        <v>4.116659394039881</v>
      </c>
      <c r="Y101" s="33">
        <v>4.2344899753467358</v>
      </c>
      <c r="Z101" s="33">
        <v>4.4021304152904932</v>
      </c>
      <c r="AA101" s="33">
        <v>4.5792134923896866</v>
      </c>
      <c r="AB101" s="33">
        <v>4.7409650961151399</v>
      </c>
      <c r="AC101" s="33">
        <v>4.779922474289064</v>
      </c>
      <c r="AD101" s="33">
        <v>4.8658771960711009</v>
      </c>
      <c r="AE101" s="33">
        <v>4.8774562664809675</v>
      </c>
      <c r="AF101" s="33">
        <v>5.0135049463411994</v>
      </c>
      <c r="AG101" s="33">
        <v>5.0658771772620428</v>
      </c>
      <c r="AH101" s="33">
        <v>5.086019583050553</v>
      </c>
      <c r="AI101" s="33">
        <v>5.1980805078973296</v>
      </c>
      <c r="AJ101" s="33">
        <v>5.2504236304469094</v>
      </c>
      <c r="AK101" s="33">
        <v>5.261104746684123</v>
      </c>
      <c r="AL101" s="33">
        <v>5.2656102813025294</v>
      </c>
      <c r="AM101" s="33">
        <v>5.334053401289232</v>
      </c>
      <c r="AN101" s="33">
        <v>5.4710979547472727</v>
      </c>
      <c r="AO101" s="33">
        <v>5.4570315002176697</v>
      </c>
      <c r="AP101" s="33">
        <v>5.4809695430897323</v>
      </c>
      <c r="AQ101" s="33">
        <v>5.5053796135383966</v>
      </c>
      <c r="AR101" s="33">
        <v>5.5737386381087646</v>
      </c>
      <c r="AS101" s="33">
        <v>5.5952963656546499</v>
      </c>
      <c r="AT101" s="33">
        <v>5.6647398359064143</v>
      </c>
      <c r="AU101" s="33">
        <v>5.829896395827638</v>
      </c>
      <c r="AV101" s="33">
        <v>5.9116922074579676</v>
      </c>
      <c r="AW101" s="33">
        <v>5.9813902350355583</v>
      </c>
      <c r="AX101" s="33">
        <v>6.0675543039625186</v>
      </c>
      <c r="AY101" s="33">
        <v>6.2321774491490798</v>
      </c>
    </row>
    <row r="102" spans="1:51">
      <c r="A102" s="7" t="s">
        <v>197</v>
      </c>
      <c r="B102" s="7" t="s">
        <v>198</v>
      </c>
      <c r="C102" s="33">
        <v>0.47949927276046772</v>
      </c>
      <c r="D102" s="33">
        <v>0.52588219389427182</v>
      </c>
      <c r="E102" s="33">
        <v>0.55861801454682913</v>
      </c>
      <c r="F102" s="33">
        <v>0.61699166219643264</v>
      </c>
      <c r="G102" s="33">
        <v>0.6950832537431757</v>
      </c>
      <c r="H102" s="33">
        <v>0.86434719777195346</v>
      </c>
      <c r="I102" s="33">
        <v>1.0364326656264031</v>
      </c>
      <c r="J102" s="33">
        <v>1.1672474700821724</v>
      </c>
      <c r="K102" s="33">
        <v>1.3024194417422605</v>
      </c>
      <c r="L102" s="33">
        <v>1.4384124592010461</v>
      </c>
      <c r="M102" s="33">
        <v>1.674339114299926</v>
      </c>
      <c r="N102" s="33">
        <v>1.8824303327414196</v>
      </c>
      <c r="O102" s="33">
        <v>2.0443727081979031</v>
      </c>
      <c r="P102" s="33">
        <v>2.2065415311358589</v>
      </c>
      <c r="Q102" s="33">
        <v>2.6979197410493088</v>
      </c>
      <c r="R102" s="33">
        <v>2.9787951632556027</v>
      </c>
      <c r="S102" s="33">
        <v>3.2730994105211551</v>
      </c>
      <c r="T102" s="33">
        <v>3.4827139970787506</v>
      </c>
      <c r="U102" s="33">
        <v>3.6578253770619762</v>
      </c>
      <c r="V102" s="33">
        <v>3.8829180987124849</v>
      </c>
      <c r="W102" s="33">
        <v>4.0663352716157499</v>
      </c>
      <c r="X102" s="33">
        <v>4.2140231047636618</v>
      </c>
      <c r="Y102" s="33">
        <v>4.2329662294038259</v>
      </c>
      <c r="Z102" s="33">
        <v>4.639754064005138</v>
      </c>
      <c r="AA102" s="33">
        <v>4.790819435023387</v>
      </c>
      <c r="AB102" s="33">
        <v>4.9662180123992625</v>
      </c>
      <c r="AC102" s="33">
        <v>4.9926118927034286</v>
      </c>
      <c r="AD102" s="33">
        <v>5.0811994892181556</v>
      </c>
      <c r="AE102" s="33">
        <v>5.3951269143010308</v>
      </c>
      <c r="AF102" s="33">
        <v>5.5699789872052605</v>
      </c>
      <c r="AG102" s="33">
        <v>5.5449745782475803</v>
      </c>
      <c r="AH102" s="33">
        <v>5.5456564414870657</v>
      </c>
      <c r="AI102" s="33">
        <v>5.6971144872809525</v>
      </c>
      <c r="AJ102" s="33">
        <v>5.6642124406383179</v>
      </c>
      <c r="AK102" s="33">
        <v>5.8774655697110454</v>
      </c>
      <c r="AL102" s="33">
        <v>5.9044676613433928</v>
      </c>
      <c r="AM102" s="33">
        <v>5.9275573311398677</v>
      </c>
      <c r="AN102" s="33">
        <v>6.1813445029192442</v>
      </c>
      <c r="AO102" s="33">
        <v>6.155690785724893</v>
      </c>
      <c r="AP102" s="33">
        <v>6.1317353455261143</v>
      </c>
      <c r="AQ102" s="33">
        <v>6.2006623674488344</v>
      </c>
      <c r="AR102" s="33">
        <v>6.1485399904166425</v>
      </c>
      <c r="AS102" s="33">
        <v>6.0239022854840769</v>
      </c>
      <c r="AT102" s="33">
        <v>6.1104473137112221</v>
      </c>
      <c r="AU102" s="33">
        <v>6.2940567577371143</v>
      </c>
      <c r="AV102" s="33">
        <v>6.3358557528575306</v>
      </c>
      <c r="AW102" s="33">
        <v>6.5893661952309301</v>
      </c>
      <c r="AX102" s="33">
        <v>6.5658728189246256</v>
      </c>
      <c r="AY102" s="33">
        <v>6.4348037870726378</v>
      </c>
    </row>
    <row r="103" spans="1:51">
      <c r="A103" s="7" t="s">
        <v>199</v>
      </c>
      <c r="B103" s="7" t="s">
        <v>200</v>
      </c>
      <c r="C103" s="33">
        <v>0.44740350766501369</v>
      </c>
      <c r="D103" s="33">
        <v>0.49897610800131131</v>
      </c>
      <c r="E103" s="33">
        <v>0.54765911729699523</v>
      </c>
      <c r="F103" s="33">
        <v>0.62653197551841111</v>
      </c>
      <c r="G103" s="33">
        <v>0.72192351722530756</v>
      </c>
      <c r="H103" s="33">
        <v>0.88516157800265027</v>
      </c>
      <c r="I103" s="33">
        <v>1.0625530481395427</v>
      </c>
      <c r="J103" s="33">
        <v>1.2193741807732268</v>
      </c>
      <c r="K103" s="33">
        <v>1.3439149333417086</v>
      </c>
      <c r="L103" s="33">
        <v>1.4900683022224301</v>
      </c>
      <c r="M103" s="33">
        <v>1.6850377212804064</v>
      </c>
      <c r="N103" s="33">
        <v>1.8392799594197307</v>
      </c>
      <c r="O103" s="33">
        <v>1.977343492335071</v>
      </c>
      <c r="P103" s="33">
        <v>2.1636179250040937</v>
      </c>
      <c r="Q103" s="33">
        <v>2.6440231783679318</v>
      </c>
      <c r="R103" s="33">
        <v>2.9894557188137396</v>
      </c>
      <c r="S103" s="33">
        <v>3.3264065593274554</v>
      </c>
      <c r="T103" s="33">
        <v>3.5680296190066345</v>
      </c>
      <c r="U103" s="33">
        <v>3.6913274308609387</v>
      </c>
      <c r="V103" s="33">
        <v>3.9057593121027692</v>
      </c>
      <c r="W103" s="33">
        <v>4.1501622448542976</v>
      </c>
      <c r="X103" s="33">
        <v>4.4041866022710474</v>
      </c>
      <c r="Y103" s="33">
        <v>4.5422866558145438</v>
      </c>
      <c r="Z103" s="33">
        <v>4.6656489488009623</v>
      </c>
      <c r="AA103" s="33">
        <v>4.751238467336508</v>
      </c>
      <c r="AB103" s="33">
        <v>4.9464322832661978</v>
      </c>
      <c r="AC103" s="33">
        <v>4.9858435303792303</v>
      </c>
      <c r="AD103" s="33">
        <v>5.0127695205036842</v>
      </c>
      <c r="AE103" s="33">
        <v>4.5236913711895586</v>
      </c>
      <c r="AF103" s="33">
        <v>5.2176471184346305</v>
      </c>
      <c r="AG103" s="33">
        <v>5.2411290544274047</v>
      </c>
      <c r="AH103" s="33">
        <v>5.1395719779765257</v>
      </c>
      <c r="AI103" s="33">
        <v>5.2628611942535288</v>
      </c>
      <c r="AJ103" s="33">
        <v>5.1417817827817229</v>
      </c>
      <c r="AK103" s="33">
        <v>5.2506539855313816</v>
      </c>
      <c r="AL103" s="33">
        <v>5.3748638828844282</v>
      </c>
      <c r="AM103" s="33">
        <v>5.3779949567118539</v>
      </c>
      <c r="AN103" s="33">
        <v>5.4573539956848611</v>
      </c>
      <c r="AO103" s="33">
        <v>5.4876632616597654</v>
      </c>
      <c r="AP103" s="33">
        <v>5.5252526201666221</v>
      </c>
      <c r="AQ103" s="33">
        <v>5.6059400233279293</v>
      </c>
      <c r="AR103" s="33">
        <v>5.6231860880024493</v>
      </c>
      <c r="AS103" s="33">
        <v>5.5648386099695077</v>
      </c>
      <c r="AT103" s="33">
        <v>5.3904545312516765</v>
      </c>
      <c r="AU103" s="33">
        <v>5.5436090231989299</v>
      </c>
      <c r="AV103" s="33">
        <v>5.612581665927971</v>
      </c>
      <c r="AW103" s="33">
        <v>5.7097091876726989</v>
      </c>
      <c r="AX103" s="33">
        <v>5.8034297371919736</v>
      </c>
      <c r="AY103" s="33">
        <v>5.7655344534670148</v>
      </c>
    </row>
    <row r="104" spans="1:51" s="2" customFormat="1">
      <c r="A104" s="9"/>
      <c r="B104" s="9" t="s">
        <v>201</v>
      </c>
      <c r="C104" s="34">
        <v>0.51113522904659381</v>
      </c>
      <c r="D104" s="34">
        <v>0.56575786303122411</v>
      </c>
      <c r="E104" s="34">
        <v>0.58795122237437336</v>
      </c>
      <c r="F104" s="34">
        <v>0.66857970345764062</v>
      </c>
      <c r="G104" s="34">
        <v>0.72914123292207611</v>
      </c>
      <c r="H104" s="34">
        <v>0.80355897143466581</v>
      </c>
      <c r="I104" s="34">
        <v>0.89137541678917276</v>
      </c>
      <c r="J104" s="34">
        <v>1.0178233116448452</v>
      </c>
      <c r="K104" s="34">
        <v>1.1550026661790722</v>
      </c>
      <c r="L104" s="34">
        <v>1.3197626420452804</v>
      </c>
      <c r="M104" s="34">
        <v>1.5103941493556268</v>
      </c>
      <c r="N104" s="34">
        <v>1.6463506937094403</v>
      </c>
      <c r="O104" s="34">
        <v>1.8023887590025163</v>
      </c>
      <c r="P104" s="34">
        <v>1.9763917028693359</v>
      </c>
      <c r="Q104" s="34">
        <v>2.4552824367308617</v>
      </c>
      <c r="R104" s="34">
        <v>2.7972687361795625</v>
      </c>
      <c r="S104" s="34">
        <v>3.1233733096844341</v>
      </c>
      <c r="T104" s="34">
        <v>3.375840568381673</v>
      </c>
      <c r="U104" s="34">
        <v>3.5762929740001046</v>
      </c>
      <c r="V104" s="34">
        <v>3.8035385883274042</v>
      </c>
      <c r="W104" s="34">
        <v>4.0192193036093622</v>
      </c>
      <c r="X104" s="34">
        <v>4.2168920350960573</v>
      </c>
      <c r="Y104" s="34">
        <v>4.4387069992356984</v>
      </c>
      <c r="Z104" s="34">
        <v>4.6382628676964286</v>
      </c>
      <c r="AA104" s="34">
        <v>4.7840068645606184</v>
      </c>
      <c r="AB104" s="34">
        <v>5.0357272374974489</v>
      </c>
      <c r="AC104" s="34">
        <v>5.1797353085428384</v>
      </c>
      <c r="AD104" s="34">
        <v>5.1906338798313207</v>
      </c>
      <c r="AE104" s="34">
        <v>5.2525759546014683</v>
      </c>
      <c r="AF104" s="34">
        <v>5.2990671328031898</v>
      </c>
      <c r="AG104" s="34">
        <v>5.3091653898878146</v>
      </c>
      <c r="AH104" s="34">
        <v>5.2939582008273929</v>
      </c>
      <c r="AI104" s="34">
        <v>5.3752163242138549</v>
      </c>
      <c r="AJ104" s="34">
        <v>5.3640763346647038</v>
      </c>
      <c r="AK104" s="34">
        <v>5.3931258562055193</v>
      </c>
      <c r="AL104" s="34">
        <v>5.4466995071268984</v>
      </c>
      <c r="AM104" s="34">
        <v>5.5854393255641153</v>
      </c>
      <c r="AN104" s="34">
        <v>5.7426611643772292</v>
      </c>
      <c r="AO104" s="34">
        <v>5.8201011381855006</v>
      </c>
      <c r="AP104" s="34">
        <v>5.8748291133569461</v>
      </c>
      <c r="AQ104" s="34">
        <v>5.9368493833818068</v>
      </c>
      <c r="AR104" s="34">
        <v>5.9493755085920679</v>
      </c>
      <c r="AS104" s="34">
        <v>6.0054770679875578</v>
      </c>
      <c r="AT104" s="34">
        <v>6.136356524600421</v>
      </c>
      <c r="AU104" s="34">
        <v>6.3251421832125247</v>
      </c>
      <c r="AV104" s="34">
        <v>6.3293818518951808</v>
      </c>
      <c r="AW104" s="34">
        <v>6.4173939758140151</v>
      </c>
      <c r="AX104" s="34">
        <v>6.4564343661020072</v>
      </c>
      <c r="AY104" s="34">
        <v>6.3774912877073335</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sheetPr codeName="Feuil12"/>
  <dimension ref="A1:AY104"/>
  <sheetViews>
    <sheetView workbookViewId="0"/>
  </sheetViews>
  <sheetFormatPr baseColWidth="10" defaultColWidth="4.7109375" defaultRowHeight="12"/>
  <cols>
    <col min="1" max="1" width="4.7109375" style="1" customWidth="1"/>
    <col min="2" max="2" width="26.140625" style="1" bestFit="1" customWidth="1"/>
    <col min="3" max="3" width="5.42578125" style="4" customWidth="1"/>
    <col min="4" max="12" width="5.42578125" style="4" bestFit="1" customWidth="1"/>
    <col min="13" max="13" width="5.42578125" style="4" customWidth="1"/>
    <col min="14" max="51" width="5.42578125" style="1" bestFit="1" customWidth="1"/>
    <col min="52"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207</v>
      </c>
    </row>
    <row r="6" spans="1:51" ht="3" customHeight="1"/>
    <row r="7" spans="1:51" s="2" customFormat="1">
      <c r="A7" s="5"/>
      <c r="B7" s="5"/>
      <c r="C7" s="6" t="s">
        <v>272</v>
      </c>
      <c r="D7" s="6" t="s">
        <v>273</v>
      </c>
      <c r="E7" s="6" t="s">
        <v>274</v>
      </c>
      <c r="F7" s="6" t="s">
        <v>275</v>
      </c>
      <c r="G7" s="6" t="s">
        <v>276</v>
      </c>
      <c r="H7" s="6" t="s">
        <v>277</v>
      </c>
      <c r="I7" s="6" t="s">
        <v>278</v>
      </c>
      <c r="J7" s="6" t="s">
        <v>279</v>
      </c>
      <c r="K7" s="6" t="s">
        <v>280</v>
      </c>
      <c r="L7" s="6" t="s">
        <v>281</v>
      </c>
      <c r="M7" s="6" t="s">
        <v>282</v>
      </c>
      <c r="N7" s="6" t="s">
        <v>283</v>
      </c>
      <c r="O7" s="6" t="s">
        <v>284</v>
      </c>
      <c r="P7" s="6" t="s">
        <v>285</v>
      </c>
      <c r="Q7" s="6" t="s">
        <v>286</v>
      </c>
      <c r="R7" s="6" t="s">
        <v>287</v>
      </c>
      <c r="S7" s="6" t="s">
        <v>288</v>
      </c>
      <c r="T7" s="6" t="s">
        <v>289</v>
      </c>
      <c r="U7" s="6" t="s">
        <v>290</v>
      </c>
      <c r="V7" s="6" t="s">
        <v>291</v>
      </c>
      <c r="W7" s="6" t="s">
        <v>292</v>
      </c>
      <c r="X7" s="6" t="s">
        <v>293</v>
      </c>
      <c r="Y7" s="6" t="s">
        <v>294</v>
      </c>
      <c r="Z7" s="6" t="s">
        <v>295</v>
      </c>
      <c r="AA7" s="6" t="s">
        <v>296</v>
      </c>
      <c r="AB7" s="6" t="s">
        <v>297</v>
      </c>
      <c r="AC7" s="6" t="s">
        <v>298</v>
      </c>
      <c r="AD7" s="6" t="s">
        <v>299</v>
      </c>
      <c r="AE7" s="6" t="s">
        <v>300</v>
      </c>
      <c r="AF7" s="6" t="s">
        <v>301</v>
      </c>
      <c r="AG7" s="6" t="s">
        <v>302</v>
      </c>
      <c r="AH7" s="6" t="s">
        <v>303</v>
      </c>
      <c r="AI7" s="6" t="s">
        <v>304</v>
      </c>
      <c r="AJ7" s="6" t="s">
        <v>305</v>
      </c>
      <c r="AK7" s="6" t="s">
        <v>306</v>
      </c>
      <c r="AL7" s="6" t="s">
        <v>307</v>
      </c>
      <c r="AM7" s="6" t="s">
        <v>308</v>
      </c>
      <c r="AN7" s="6" t="s">
        <v>0</v>
      </c>
      <c r="AO7" s="6" t="s">
        <v>1</v>
      </c>
      <c r="AP7" s="6" t="s">
        <v>2</v>
      </c>
      <c r="AQ7" s="6" t="s">
        <v>3</v>
      </c>
      <c r="AR7" s="6" t="s">
        <v>4</v>
      </c>
      <c r="AS7" s="6" t="s">
        <v>5</v>
      </c>
      <c r="AT7" s="6" t="s">
        <v>6</v>
      </c>
      <c r="AU7" s="6" t="s">
        <v>7</v>
      </c>
      <c r="AV7" s="6" t="s">
        <v>8</v>
      </c>
      <c r="AW7" s="6" t="s">
        <v>229</v>
      </c>
      <c r="AX7" s="6" t="s">
        <v>270</v>
      </c>
      <c r="AY7" s="6" t="s">
        <v>309</v>
      </c>
    </row>
    <row r="8" spans="1:51">
      <c r="A8" s="7" t="s">
        <v>9</v>
      </c>
      <c r="B8" s="7" t="s">
        <v>10</v>
      </c>
      <c r="C8" s="33">
        <v>2.3661152737412383</v>
      </c>
      <c r="D8" s="33">
        <v>2.1564277755834724</v>
      </c>
      <c r="E8" s="33">
        <v>2.0966038047290882</v>
      </c>
      <c r="F8" s="33">
        <v>1.821374041301413</v>
      </c>
      <c r="G8" s="33">
        <v>1.865077727538009</v>
      </c>
      <c r="H8" s="33">
        <v>1.7642087825928043</v>
      </c>
      <c r="I8" s="33">
        <v>1.6332099968922404</v>
      </c>
      <c r="J8" s="33">
        <v>1.4821542883097771</v>
      </c>
      <c r="K8" s="33">
        <v>1.4166124358194525</v>
      </c>
      <c r="L8" s="33">
        <v>1.4268308555369917</v>
      </c>
      <c r="M8" s="33">
        <v>1.3797018144534725</v>
      </c>
      <c r="N8" s="33">
        <v>1.3007806585794086</v>
      </c>
      <c r="O8" s="33">
        <v>1.3338557202697641</v>
      </c>
      <c r="P8" s="33">
        <v>1.2805627502891168</v>
      </c>
      <c r="Q8" s="33">
        <v>1.0737534526756445</v>
      </c>
      <c r="R8" s="33">
        <v>1.3715102887344808</v>
      </c>
      <c r="S8" s="33">
        <v>2.0273920232440337</v>
      </c>
      <c r="T8" s="33">
        <v>2.0855188332106778</v>
      </c>
      <c r="U8" s="33">
        <v>2.0795620717009626</v>
      </c>
      <c r="V8" s="33">
        <v>1.9510389089067084</v>
      </c>
      <c r="W8" s="33">
        <v>1.9898617973984267</v>
      </c>
      <c r="X8" s="33">
        <v>1.4028672092403904</v>
      </c>
      <c r="Y8" s="33">
        <v>1.2730332339474189</v>
      </c>
      <c r="Z8" s="33">
        <v>1.323683674506744</v>
      </c>
      <c r="AA8" s="33">
        <v>1.3330112112974437</v>
      </c>
      <c r="AB8" s="33">
        <v>1.3240249914807332</v>
      </c>
      <c r="AC8" s="33">
        <v>1.2748594005761975</v>
      </c>
      <c r="AD8" s="33">
        <v>1.4962729741263092</v>
      </c>
      <c r="AE8" s="33">
        <v>1.1895592322178086</v>
      </c>
      <c r="AF8" s="33">
        <v>1.1885943291866401</v>
      </c>
      <c r="AG8" s="33">
        <v>1.2286762279969725</v>
      </c>
      <c r="AH8" s="33">
        <v>1.3242668892037184</v>
      </c>
      <c r="AI8" s="33">
        <v>1.5207988045102567</v>
      </c>
      <c r="AJ8" s="33">
        <v>1.2738486618665943</v>
      </c>
      <c r="AK8" s="33">
        <v>1.3355017757680439</v>
      </c>
      <c r="AL8" s="33">
        <v>1.5311991771304365</v>
      </c>
      <c r="AM8" s="33">
        <v>1.4889688900964544</v>
      </c>
      <c r="AN8" s="33">
        <v>1.1675000882238769</v>
      </c>
      <c r="AO8" s="33">
        <v>1.3904277093552599</v>
      </c>
      <c r="AP8" s="33">
        <v>1.1983652966020382</v>
      </c>
      <c r="AQ8" s="33">
        <v>1.3185107318804523</v>
      </c>
      <c r="AR8" s="33">
        <v>1.2388473863595837</v>
      </c>
      <c r="AS8" s="33">
        <v>1.3408354886533651</v>
      </c>
      <c r="AT8" s="33">
        <v>1.5866370724102621</v>
      </c>
      <c r="AU8" s="33">
        <v>1.6780605685969163</v>
      </c>
      <c r="AV8" s="33">
        <v>1.7976167226795143</v>
      </c>
      <c r="AW8" s="33">
        <v>1.6858740636457656</v>
      </c>
      <c r="AX8" s="33">
        <v>1.6136132447317073</v>
      </c>
      <c r="AY8" s="33">
        <v>1.8184334630204821</v>
      </c>
    </row>
    <row r="9" spans="1:51">
      <c r="A9" s="7" t="s">
        <v>11</v>
      </c>
      <c r="B9" s="7" t="s">
        <v>12</v>
      </c>
      <c r="C9" s="33">
        <v>2.6886920683080211</v>
      </c>
      <c r="D9" s="33">
        <v>2.4985656684327289</v>
      </c>
      <c r="E9" s="33">
        <v>2.4648907189527574</v>
      </c>
      <c r="F9" s="33">
        <v>2.0366329613006129</v>
      </c>
      <c r="G9" s="33">
        <v>2.1628883578662013</v>
      </c>
      <c r="H9" s="33">
        <v>1.9776019953272539</v>
      </c>
      <c r="I9" s="33">
        <v>2.0859023492962603</v>
      </c>
      <c r="J9" s="33">
        <v>2.0396787933960461</v>
      </c>
      <c r="K9" s="33">
        <v>2.005795505205465</v>
      </c>
      <c r="L9" s="33">
        <v>2.0918102430965306</v>
      </c>
      <c r="M9" s="33">
        <v>1.8338240968639836</v>
      </c>
      <c r="N9" s="33">
        <v>1.6048136035155152</v>
      </c>
      <c r="O9" s="33">
        <v>1.9234352697888217</v>
      </c>
      <c r="P9" s="33">
        <v>1.8643950034646142</v>
      </c>
      <c r="Q9" s="33">
        <v>1.7916100155439445</v>
      </c>
      <c r="R9" s="33">
        <v>2.125203663127142</v>
      </c>
      <c r="S9" s="33">
        <v>2.2425772983500947</v>
      </c>
      <c r="T9" s="33">
        <v>2.2113845347116881</v>
      </c>
      <c r="U9" s="33">
        <v>2.0789651103994609</v>
      </c>
      <c r="V9" s="33">
        <v>1.8252823192314176</v>
      </c>
      <c r="W9" s="33">
        <v>1.7903664999906361</v>
      </c>
      <c r="X9" s="33">
        <v>1.2973097994671257</v>
      </c>
      <c r="Y9" s="33">
        <v>1.1051714245575439</v>
      </c>
      <c r="Z9" s="33">
        <v>1.0580149514505515</v>
      </c>
      <c r="AA9" s="33">
        <v>1.1600730751328934</v>
      </c>
      <c r="AB9" s="33">
        <v>1.1021260168670224</v>
      </c>
      <c r="AC9" s="33">
        <v>0.97837355912139212</v>
      </c>
      <c r="AD9" s="33">
        <v>1.2655162593832769</v>
      </c>
      <c r="AE9" s="33">
        <v>1.0759503330795761</v>
      </c>
      <c r="AF9" s="33">
        <v>1.1067198913112448</v>
      </c>
      <c r="AG9" s="33">
        <v>1.1847988772809896</v>
      </c>
      <c r="AH9" s="33">
        <v>1.3195848776318393</v>
      </c>
      <c r="AI9" s="33">
        <v>1.630234285479675</v>
      </c>
      <c r="AJ9" s="33">
        <v>1.284533500546803</v>
      </c>
      <c r="AK9" s="33">
        <v>1.330588121125257</v>
      </c>
      <c r="AL9" s="33">
        <v>1.4503174443212739</v>
      </c>
      <c r="AM9" s="33">
        <v>1.3609496829289232</v>
      </c>
      <c r="AN9" s="33">
        <v>1.23740506199482</v>
      </c>
      <c r="AO9" s="33">
        <v>1.381856064767317</v>
      </c>
      <c r="AP9" s="33">
        <v>1.1217367143942061</v>
      </c>
      <c r="AQ9" s="33">
        <v>1.2661622242391688</v>
      </c>
      <c r="AR9" s="33">
        <v>1.2671513512512271</v>
      </c>
      <c r="AS9" s="33">
        <v>1.5233926686054049</v>
      </c>
      <c r="AT9" s="33">
        <v>1.544090243947617</v>
      </c>
      <c r="AU9" s="33">
        <v>1.5774464222868467</v>
      </c>
      <c r="AV9" s="33">
        <v>1.8286550465852891</v>
      </c>
      <c r="AW9" s="33">
        <v>1.6816066830903735</v>
      </c>
      <c r="AX9" s="33">
        <v>1.5324689277048178</v>
      </c>
      <c r="AY9" s="33">
        <v>1.7891733195028432</v>
      </c>
    </row>
    <row r="10" spans="1:51">
      <c r="A10" s="7" t="s">
        <v>13</v>
      </c>
      <c r="B10" s="7" t="s">
        <v>14</v>
      </c>
      <c r="C10" s="33">
        <v>3.5711388160907349</v>
      </c>
      <c r="D10" s="33">
        <v>3.4042345672943837</v>
      </c>
      <c r="E10" s="33">
        <v>3.2880970059477459</v>
      </c>
      <c r="F10" s="33">
        <v>2.9615220433960361</v>
      </c>
      <c r="G10" s="33">
        <v>2.8808898593393062</v>
      </c>
      <c r="H10" s="33">
        <v>2.7085190656425193</v>
      </c>
      <c r="I10" s="33">
        <v>2.8996527539203925</v>
      </c>
      <c r="J10" s="33">
        <v>2.662761689825214</v>
      </c>
      <c r="K10" s="33">
        <v>2.5677605534795962</v>
      </c>
      <c r="L10" s="33">
        <v>2.5415453243341806</v>
      </c>
      <c r="M10" s="33">
        <v>2.4192163972030043</v>
      </c>
      <c r="N10" s="33">
        <v>2.1539457619593771</v>
      </c>
      <c r="O10" s="33">
        <v>2.159984249721199</v>
      </c>
      <c r="P10" s="33">
        <v>2.203671735483522</v>
      </c>
      <c r="Q10" s="33">
        <v>1.996471670544943</v>
      </c>
      <c r="R10" s="33">
        <v>2.2664971048216893</v>
      </c>
      <c r="S10" s="33">
        <v>2.5901185129065425</v>
      </c>
      <c r="T10" s="33">
        <v>2.4031874019156882</v>
      </c>
      <c r="U10" s="33">
        <v>2.2355295199956706</v>
      </c>
      <c r="V10" s="33">
        <v>1.9983278315926187</v>
      </c>
      <c r="W10" s="33">
        <v>1.9564180962173279</v>
      </c>
      <c r="X10" s="33">
        <v>1.4188907925501384</v>
      </c>
      <c r="Y10" s="33">
        <v>1.2239884094765023</v>
      </c>
      <c r="Z10" s="33">
        <v>1.1635301691146758</v>
      </c>
      <c r="AA10" s="33">
        <v>1.1852068937963882</v>
      </c>
      <c r="AB10" s="33">
        <v>1.0595241466650474</v>
      </c>
      <c r="AC10" s="33">
        <v>1.0439993290654441</v>
      </c>
      <c r="AD10" s="33">
        <v>1.2284671940957759</v>
      </c>
      <c r="AE10" s="33">
        <v>0.99333817897179277</v>
      </c>
      <c r="AF10" s="33">
        <v>1.3098331694326717</v>
      </c>
      <c r="AG10" s="33">
        <v>1.2707754967060318</v>
      </c>
      <c r="AH10" s="33">
        <v>1.3581882159775587</v>
      </c>
      <c r="AI10" s="33">
        <v>1.5884613934167051</v>
      </c>
      <c r="AJ10" s="33">
        <v>1.232808561126244</v>
      </c>
      <c r="AK10" s="33">
        <v>1.2249036177082335</v>
      </c>
      <c r="AL10" s="33">
        <v>1.5511703667603656</v>
      </c>
      <c r="AM10" s="33">
        <v>1.4461782136858503</v>
      </c>
      <c r="AN10" s="33">
        <v>1.3113958562111683</v>
      </c>
      <c r="AO10" s="33">
        <v>1.6051487144234495</v>
      </c>
      <c r="AP10" s="33">
        <v>1.4706161855844406</v>
      </c>
      <c r="AQ10" s="33">
        <v>1.7844924587373121</v>
      </c>
      <c r="AR10" s="33">
        <v>1.642756365035593</v>
      </c>
      <c r="AS10" s="33">
        <v>1.6413775412043865</v>
      </c>
      <c r="AT10" s="33">
        <v>1.6792150323863273</v>
      </c>
      <c r="AU10" s="33">
        <v>1.7672382129510329</v>
      </c>
      <c r="AV10" s="33">
        <v>1.9357170758440558</v>
      </c>
      <c r="AW10" s="33">
        <v>2.0862041825294568</v>
      </c>
      <c r="AX10" s="33">
        <v>1.9612355194347113</v>
      </c>
      <c r="AY10" s="33">
        <v>2.1839665817412244</v>
      </c>
    </row>
    <row r="11" spans="1:51">
      <c r="A11" s="7" t="s">
        <v>15</v>
      </c>
      <c r="B11" s="7" t="s">
        <v>16</v>
      </c>
      <c r="C11" s="33">
        <v>4.0535048133342242</v>
      </c>
      <c r="D11" s="33">
        <v>3.3264194327039585</v>
      </c>
      <c r="E11" s="33">
        <v>3.0919924055222157</v>
      </c>
      <c r="F11" s="33">
        <v>2.6260482955358593</v>
      </c>
      <c r="G11" s="33">
        <v>2.5072939425452949</v>
      </c>
      <c r="H11" s="33">
        <v>2.2751757892627822</v>
      </c>
      <c r="I11" s="33">
        <v>2.1786089964164095</v>
      </c>
      <c r="J11" s="33">
        <v>2.3322487475262528</v>
      </c>
      <c r="K11" s="33">
        <v>2.1921321471233219</v>
      </c>
      <c r="L11" s="33">
        <v>2.4849435718233521</v>
      </c>
      <c r="M11" s="33">
        <v>2.5772343953359838</v>
      </c>
      <c r="N11" s="33">
        <v>2.3804400149761986</v>
      </c>
      <c r="O11" s="33">
        <v>2.7179215175881191</v>
      </c>
      <c r="P11" s="33">
        <v>2.8159455101286661</v>
      </c>
      <c r="Q11" s="33">
        <v>2.830113884502973</v>
      </c>
      <c r="R11" s="33">
        <v>3.154189202808479</v>
      </c>
      <c r="S11" s="33">
        <v>3.8467010447811334</v>
      </c>
      <c r="T11" s="33">
        <v>3.7947559377834517</v>
      </c>
      <c r="U11" s="33">
        <v>3.4003006685255484</v>
      </c>
      <c r="V11" s="33">
        <v>3.1032435247085699</v>
      </c>
      <c r="W11" s="33">
        <v>3.7060335270601672</v>
      </c>
      <c r="X11" s="33">
        <v>2.334150498858699</v>
      </c>
      <c r="Y11" s="33">
        <v>2.1283976856352789</v>
      </c>
      <c r="Z11" s="33">
        <v>2.1173095073358343</v>
      </c>
      <c r="AA11" s="33">
        <v>2.2093535011189847</v>
      </c>
      <c r="AB11" s="33">
        <v>2.0232261048763114</v>
      </c>
      <c r="AC11" s="33">
        <v>1.9867897282305571</v>
      </c>
      <c r="AD11" s="33">
        <v>2.2806323204694268</v>
      </c>
      <c r="AE11" s="33">
        <v>1.8321401557115897</v>
      </c>
      <c r="AF11" s="33">
        <v>2.2223758786480463</v>
      </c>
      <c r="AG11" s="33">
        <v>2.2296486840879615</v>
      </c>
      <c r="AH11" s="33">
        <v>2.5239787619750502</v>
      </c>
      <c r="AI11" s="33">
        <v>2.9899542135696935</v>
      </c>
      <c r="AJ11" s="33">
        <v>2.7180802659768846</v>
      </c>
      <c r="AK11" s="33">
        <v>2.7443125228394751</v>
      </c>
      <c r="AL11" s="33">
        <v>3.2906685965276834</v>
      </c>
      <c r="AM11" s="33">
        <v>3.2385838450570001</v>
      </c>
      <c r="AN11" s="33">
        <v>2.7290373525090454</v>
      </c>
      <c r="AO11" s="33">
        <v>3.1821347434644438</v>
      </c>
      <c r="AP11" s="33">
        <v>2.608535591094387</v>
      </c>
      <c r="AQ11" s="33">
        <v>2.8457447475697712</v>
      </c>
      <c r="AR11" s="33">
        <v>2.734211351520853</v>
      </c>
      <c r="AS11" s="33">
        <v>2.8935967387895891</v>
      </c>
      <c r="AT11" s="33">
        <v>2.9668109125117592</v>
      </c>
      <c r="AU11" s="33">
        <v>3.0307118218877389</v>
      </c>
      <c r="AV11" s="33">
        <v>3.146190028222013</v>
      </c>
      <c r="AW11" s="33">
        <v>2.8047789275634996</v>
      </c>
      <c r="AX11" s="33">
        <v>2.6474443399184699</v>
      </c>
      <c r="AY11" s="33">
        <v>2.928178112260897</v>
      </c>
    </row>
    <row r="12" spans="1:51">
      <c r="A12" s="7" t="s">
        <v>17</v>
      </c>
      <c r="B12" s="7" t="s">
        <v>18</v>
      </c>
      <c r="C12" s="33">
        <v>4.8625340451029526</v>
      </c>
      <c r="D12" s="33">
        <v>4.5448305915677087</v>
      </c>
      <c r="E12" s="33">
        <v>4.4170497875585575</v>
      </c>
      <c r="F12" s="33">
        <v>3.9863601699531541</v>
      </c>
      <c r="G12" s="33">
        <v>4.3305588844100669</v>
      </c>
      <c r="H12" s="33">
        <v>3.9095544176925592</v>
      </c>
      <c r="I12" s="33">
        <v>3.752223751515027</v>
      </c>
      <c r="J12" s="33">
        <v>3.8089525257297807</v>
      </c>
      <c r="K12" s="33">
        <v>3.7512993282524292</v>
      </c>
      <c r="L12" s="33">
        <v>3.9673781301998807</v>
      </c>
      <c r="M12" s="33">
        <v>4.088528934448119</v>
      </c>
      <c r="N12" s="33">
        <v>3.8649931181823782</v>
      </c>
      <c r="O12" s="33">
        <v>4.4109164115943216</v>
      </c>
      <c r="P12" s="33">
        <v>4.2753973541448556</v>
      </c>
      <c r="Q12" s="33">
        <v>3.9213286380508232</v>
      </c>
      <c r="R12" s="33">
        <v>3.9858951175406871</v>
      </c>
      <c r="S12" s="33">
        <v>5.0064813933568093</v>
      </c>
      <c r="T12" s="33">
        <v>4.9967926144475108</v>
      </c>
      <c r="U12" s="33">
        <v>4.9257257066717424</v>
      </c>
      <c r="V12" s="33">
        <v>5.246435709526982</v>
      </c>
      <c r="W12" s="33">
        <v>5.1512896164461788</v>
      </c>
      <c r="X12" s="33">
        <v>4.0388429506341827</v>
      </c>
      <c r="Y12" s="33">
        <v>3.5827401825572021</v>
      </c>
      <c r="Z12" s="33">
        <v>3.4854848826255656</v>
      </c>
      <c r="AA12" s="33">
        <v>3.4600506506195741</v>
      </c>
      <c r="AB12" s="33">
        <v>3.2230853200363265</v>
      </c>
      <c r="AC12" s="33">
        <v>3.1383936451897618</v>
      </c>
      <c r="AD12" s="33">
        <v>3.856451897616946</v>
      </c>
      <c r="AE12" s="33">
        <v>3.5373080317740513</v>
      </c>
      <c r="AF12" s="33">
        <v>3.6432271720241478</v>
      </c>
      <c r="AG12" s="33">
        <v>3.5255355422133272</v>
      </c>
      <c r="AH12" s="33">
        <v>3.5333761602385128</v>
      </c>
      <c r="AI12" s="33">
        <v>4.3896260058145762</v>
      </c>
      <c r="AJ12" s="33">
        <v>3.8493645969741146</v>
      </c>
      <c r="AK12" s="33">
        <v>3.9345489585649691</v>
      </c>
      <c r="AL12" s="33">
        <v>4.7775801151384876</v>
      </c>
      <c r="AM12" s="33">
        <v>4.4042200973488494</v>
      </c>
      <c r="AN12" s="33">
        <v>3.5651997674987763</v>
      </c>
      <c r="AO12" s="33">
        <v>3.9702490210474792</v>
      </c>
      <c r="AP12" s="33">
        <v>3.1659869254100532</v>
      </c>
      <c r="AQ12" s="33">
        <v>3.4755072293059279</v>
      </c>
      <c r="AR12" s="33">
        <v>3.1669145145616775</v>
      </c>
      <c r="AS12" s="33">
        <v>3.119916664212727</v>
      </c>
      <c r="AT12" s="33">
        <v>3.1342133160575987</v>
      </c>
      <c r="AU12" s="33">
        <v>3.1396095291380783</v>
      </c>
      <c r="AV12" s="33">
        <v>3.298978179569481</v>
      </c>
      <c r="AW12" s="33">
        <v>2.9865205100267969</v>
      </c>
      <c r="AX12" s="33">
        <v>2.8376350893724784</v>
      </c>
      <c r="AY12" s="33">
        <v>3.1105229835978681</v>
      </c>
    </row>
    <row r="13" spans="1:51">
      <c r="A13" s="7" t="s">
        <v>19</v>
      </c>
      <c r="B13" s="7" t="s">
        <v>20</v>
      </c>
      <c r="C13" s="33">
        <v>9.3684836650186263</v>
      </c>
      <c r="D13" s="33">
        <v>8.0484786793524172</v>
      </c>
      <c r="E13" s="33">
        <v>7.4867672109352279</v>
      </c>
      <c r="F13" s="33">
        <v>6.961096569584666</v>
      </c>
      <c r="G13" s="33">
        <v>6.7993684822801113</v>
      </c>
      <c r="H13" s="33">
        <v>6.5486587172988768</v>
      </c>
      <c r="I13" s="33">
        <v>6.0772725213394212</v>
      </c>
      <c r="J13" s="33">
        <v>5.7865066041698041</v>
      </c>
      <c r="K13" s="33">
        <v>5.7220787553524568</v>
      </c>
      <c r="L13" s="33">
        <v>5.8949332725997055</v>
      </c>
      <c r="M13" s="33">
        <v>5.7784998059217738</v>
      </c>
      <c r="N13" s="33">
        <v>5.4359352060351593</v>
      </c>
      <c r="O13" s="33">
        <v>5.8152522221038572</v>
      </c>
      <c r="P13" s="33">
        <v>5.2396589642736364</v>
      </c>
      <c r="Q13" s="33">
        <v>4.8857952469252091</v>
      </c>
      <c r="R13" s="33">
        <v>5.0380266410046319</v>
      </c>
      <c r="S13" s="33">
        <v>5.2822634640568866</v>
      </c>
      <c r="T13" s="33">
        <v>5.0860691921679351</v>
      </c>
      <c r="U13" s="33">
        <v>4.8114407885628427</v>
      </c>
      <c r="V13" s="33">
        <v>4.4799625055889827</v>
      </c>
      <c r="W13" s="33">
        <v>4.413269208509325</v>
      </c>
      <c r="X13" s="33">
        <v>3.3984758808085243</v>
      </c>
      <c r="Y13" s="33">
        <v>2.9552832610884407</v>
      </c>
      <c r="Z13" s="33">
        <v>2.9064707032046546</v>
      </c>
      <c r="AA13" s="33">
        <v>2.7612816075328648</v>
      </c>
      <c r="AB13" s="33">
        <v>2.679557325020669</v>
      </c>
      <c r="AC13" s="33">
        <v>2.6448047959054524</v>
      </c>
      <c r="AD13" s="33">
        <v>2.8053330369849019</v>
      </c>
      <c r="AE13" s="33">
        <v>2.6494589068653025</v>
      </c>
      <c r="AF13" s="33">
        <v>2.6608680089308492</v>
      </c>
      <c r="AG13" s="33">
        <v>2.6635179951865173</v>
      </c>
      <c r="AH13" s="33">
        <v>2.8715280730446957</v>
      </c>
      <c r="AI13" s="33">
        <v>3.1081174616295835</v>
      </c>
      <c r="AJ13" s="33">
        <v>2.7561528132372746</v>
      </c>
      <c r="AK13" s="33">
        <v>3.1343780343825829</v>
      </c>
      <c r="AL13" s="33">
        <v>3.5422554151678094</v>
      </c>
      <c r="AM13" s="33">
        <v>3.4704694628636066</v>
      </c>
      <c r="AN13" s="33">
        <v>3.07722161344187</v>
      </c>
      <c r="AO13" s="33">
        <v>3.4024379789486239</v>
      </c>
      <c r="AP13" s="33">
        <v>2.9203808729496803</v>
      </c>
      <c r="AQ13" s="33">
        <v>3.0430720044481512</v>
      </c>
      <c r="AR13" s="33">
        <v>2.8921165786303402</v>
      </c>
      <c r="AS13" s="33">
        <v>3.1322342692984897</v>
      </c>
      <c r="AT13" s="33">
        <v>3.3903243443610416</v>
      </c>
      <c r="AU13" s="33">
        <v>3.6661097210638496</v>
      </c>
      <c r="AV13" s="33">
        <v>3.6788916689834119</v>
      </c>
      <c r="AW13" s="33">
        <v>3.4834380502270412</v>
      </c>
      <c r="AX13" s="33">
        <v>3.3157585024557501</v>
      </c>
      <c r="AY13" s="33">
        <v>3.5001621721805209</v>
      </c>
    </row>
    <row r="14" spans="1:51">
      <c r="A14" s="7" t="s">
        <v>21</v>
      </c>
      <c r="B14" s="7" t="s">
        <v>22</v>
      </c>
      <c r="C14" s="33">
        <v>1.98583644381478</v>
      </c>
      <c r="D14" s="33">
        <v>1.7155767980788317</v>
      </c>
      <c r="E14" s="33">
        <v>1.729604128799231</v>
      </c>
      <c r="F14" s="33">
        <v>1.5063850821439553</v>
      </c>
      <c r="G14" s="33">
        <v>1.448458122346036</v>
      </c>
      <c r="H14" s="33">
        <v>1.2724275767046671</v>
      </c>
      <c r="I14" s="33">
        <v>1.3103495224943107</v>
      </c>
      <c r="J14" s="33">
        <v>1.1429249411627409</v>
      </c>
      <c r="K14" s="33">
        <v>1.1660825083150177</v>
      </c>
      <c r="L14" s="33">
        <v>1.1338027347169004</v>
      </c>
      <c r="M14" s="33">
        <v>1.1141151070740862</v>
      </c>
      <c r="N14" s="33">
        <v>0.92922023612704963</v>
      </c>
      <c r="O14" s="33">
        <v>1.0613580222900822</v>
      </c>
      <c r="P14" s="33">
        <v>1.0099040937418369</v>
      </c>
      <c r="Q14" s="33">
        <v>0.91644587080643358</v>
      </c>
      <c r="R14" s="33">
        <v>1.2283427249318954</v>
      </c>
      <c r="S14" s="33">
        <v>1.5717393738105012</v>
      </c>
      <c r="T14" s="33">
        <v>1.7299660409747359</v>
      </c>
      <c r="U14" s="33">
        <v>1.6050192185692429</v>
      </c>
      <c r="V14" s="33">
        <v>1.6368138224428108</v>
      </c>
      <c r="W14" s="33">
        <v>1.7008396462290556</v>
      </c>
      <c r="X14" s="33">
        <v>1.2610191868362839</v>
      </c>
      <c r="Y14" s="33">
        <v>1.1192310365201499</v>
      </c>
      <c r="Z14" s="33">
        <v>1.1333766203836064</v>
      </c>
      <c r="AA14" s="33">
        <v>1.1907497210495119</v>
      </c>
      <c r="AB14" s="33">
        <v>1.1173781709403663</v>
      </c>
      <c r="AC14" s="33">
        <v>1.0744215202049132</v>
      </c>
      <c r="AD14" s="33">
        <v>1.3247520543553053</v>
      </c>
      <c r="AE14" s="33">
        <v>1.1861582745216712</v>
      </c>
      <c r="AF14" s="33">
        <v>1.2572765127279975</v>
      </c>
      <c r="AG14" s="33">
        <v>1.2231918412155667</v>
      </c>
      <c r="AH14" s="33">
        <v>1.2696636284494605</v>
      </c>
      <c r="AI14" s="33">
        <v>1.4999003576635446</v>
      </c>
      <c r="AJ14" s="33">
        <v>1.2356523776059967</v>
      </c>
      <c r="AK14" s="33">
        <v>1.2843967093555413</v>
      </c>
      <c r="AL14" s="33">
        <v>1.4346503602857112</v>
      </c>
      <c r="AM14" s="33">
        <v>1.4130611873870282</v>
      </c>
      <c r="AN14" s="33">
        <v>1.1815144438819667</v>
      </c>
      <c r="AO14" s="33">
        <v>1.3422146741349184</v>
      </c>
      <c r="AP14" s="33">
        <v>1.176667368246497</v>
      </c>
      <c r="AQ14" s="33">
        <v>1.3506527881420252</v>
      </c>
      <c r="AR14" s="33">
        <v>1.3050150201863651</v>
      </c>
      <c r="AS14" s="33">
        <v>1.3272040768166133</v>
      </c>
      <c r="AT14" s="33">
        <v>1.370938012233001</v>
      </c>
      <c r="AU14" s="33">
        <v>1.3748604812837635</v>
      </c>
      <c r="AV14" s="33">
        <v>1.4888703926933651</v>
      </c>
      <c r="AW14" s="33">
        <v>1.405360069902863</v>
      </c>
      <c r="AX14" s="33">
        <v>1.3997984552487739</v>
      </c>
      <c r="AY14" s="33">
        <v>1.6024338442110098</v>
      </c>
    </row>
    <row r="15" spans="1:51">
      <c r="A15" s="7" t="s">
        <v>23</v>
      </c>
      <c r="B15" s="7" t="s">
        <v>24</v>
      </c>
      <c r="C15" s="33">
        <v>3.2369286961018813</v>
      </c>
      <c r="D15" s="33">
        <v>2.9286185273773353</v>
      </c>
      <c r="E15" s="33">
        <v>2.9486068912017585</v>
      </c>
      <c r="F15" s="33">
        <v>2.5393011830111836</v>
      </c>
      <c r="G15" s="33">
        <v>2.5994246557631393</v>
      </c>
      <c r="H15" s="33">
        <v>2.3548451742194065</v>
      </c>
      <c r="I15" s="33">
        <v>2.4739060994613746</v>
      </c>
      <c r="J15" s="33">
        <v>2.1177862699074703</v>
      </c>
      <c r="K15" s="33">
        <v>2.0087744822279556</v>
      </c>
      <c r="L15" s="33">
        <v>2.1888550496918908</v>
      </c>
      <c r="M15" s="33">
        <v>2.0492683620750971</v>
      </c>
      <c r="N15" s="33">
        <v>1.7999133544127821</v>
      </c>
      <c r="O15" s="33">
        <v>1.9957420806579891</v>
      </c>
      <c r="P15" s="33">
        <v>2.0038665334823937</v>
      </c>
      <c r="Q15" s="33">
        <v>1.7443424247034776</v>
      </c>
      <c r="R15" s="33">
        <v>2.0064067368309639</v>
      </c>
      <c r="S15" s="33">
        <v>2.1192076417784071</v>
      </c>
      <c r="T15" s="33">
        <v>1.8975815147285489</v>
      </c>
      <c r="U15" s="33">
        <v>1.7208984646322989</v>
      </c>
      <c r="V15" s="33">
        <v>1.4452500181915604</v>
      </c>
      <c r="W15" s="33">
        <v>1.3812521085672327</v>
      </c>
      <c r="X15" s="33">
        <v>0.95395958515848656</v>
      </c>
      <c r="Y15" s="33">
        <v>0.90031024739564935</v>
      </c>
      <c r="Z15" s="33">
        <v>0.78583817692709745</v>
      </c>
      <c r="AA15" s="33">
        <v>0.8663465185388658</v>
      </c>
      <c r="AB15" s="33">
        <v>0.79368454438792191</v>
      </c>
      <c r="AC15" s="33">
        <v>0.79396133717104711</v>
      </c>
      <c r="AD15" s="33">
        <v>1.0674153132876902</v>
      </c>
      <c r="AE15" s="33">
        <v>1.0022742840560541</v>
      </c>
      <c r="AF15" s="33">
        <v>1.0752076655292455</v>
      </c>
      <c r="AG15" s="33">
        <v>1.0836314755454453</v>
      </c>
      <c r="AH15" s="33">
        <v>1.1619791128114982</v>
      </c>
      <c r="AI15" s="33">
        <v>1.4952676386447454</v>
      </c>
      <c r="AJ15" s="33">
        <v>1.1894150897873368</v>
      </c>
      <c r="AK15" s="33">
        <v>1.2052493709716334</v>
      </c>
      <c r="AL15" s="33">
        <v>1.343614931237721</v>
      </c>
      <c r="AM15" s="33">
        <v>1.2781511736118292</v>
      </c>
      <c r="AN15" s="33">
        <v>1.1673884048128325</v>
      </c>
      <c r="AO15" s="33">
        <v>1.7883025909057493</v>
      </c>
      <c r="AP15" s="33">
        <v>1.5667640912684966</v>
      </c>
      <c r="AQ15" s="33">
        <v>1.81932325200497</v>
      </c>
      <c r="AR15" s="33">
        <v>1.6983331921382583</v>
      </c>
      <c r="AS15" s="33">
        <v>1.8382045634248276</v>
      </c>
      <c r="AT15" s="33">
        <v>1.8578695075115781</v>
      </c>
      <c r="AU15" s="33">
        <v>1.8013385293120976</v>
      </c>
      <c r="AV15" s="33">
        <v>2.0280625211792613</v>
      </c>
      <c r="AW15" s="33">
        <v>1.8604674968937083</v>
      </c>
      <c r="AX15" s="33">
        <v>1.6698823845024287</v>
      </c>
      <c r="AY15" s="33">
        <v>1.9187139952558454</v>
      </c>
    </row>
    <row r="16" spans="1:51">
      <c r="A16" s="7" t="s">
        <v>25</v>
      </c>
      <c r="B16" s="7" t="s">
        <v>26</v>
      </c>
      <c r="C16" s="33">
        <v>2.4662906743309407</v>
      </c>
      <c r="D16" s="33">
        <v>2.083558399168099</v>
      </c>
      <c r="E16" s="33">
        <v>2.2141856468175449</v>
      </c>
      <c r="F16" s="33">
        <v>1.9027282311991796</v>
      </c>
      <c r="G16" s="33">
        <v>1.6510276000519939</v>
      </c>
      <c r="H16" s="33">
        <v>1.6380652522422334</v>
      </c>
      <c r="I16" s="33">
        <v>1.6653923993703621</v>
      </c>
      <c r="J16" s="33">
        <v>1.6054824927279718</v>
      </c>
      <c r="K16" s="33">
        <v>1.5867819552144613</v>
      </c>
      <c r="L16" s="33">
        <v>1.9022610386124752</v>
      </c>
      <c r="M16" s="33">
        <v>1.6681198633366459</v>
      </c>
      <c r="N16" s="33">
        <v>1.5993021754426688</v>
      </c>
      <c r="O16" s="33">
        <v>1.7363644936419622</v>
      </c>
      <c r="P16" s="33">
        <v>1.7422361392521644</v>
      </c>
      <c r="Q16" s="33">
        <v>1.324656474488856</v>
      </c>
      <c r="R16" s="33">
        <v>1.8988616688156199</v>
      </c>
      <c r="S16" s="33">
        <v>2.3250027629397678</v>
      </c>
      <c r="T16" s="33">
        <v>2.2509486093203166</v>
      </c>
      <c r="U16" s="33">
        <v>2.1444538589058757</v>
      </c>
      <c r="V16" s="33">
        <v>1.8136968134094678</v>
      </c>
      <c r="W16" s="33">
        <v>1.6897992263768651</v>
      </c>
      <c r="X16" s="33">
        <v>1.1895634254604979</v>
      </c>
      <c r="Y16" s="33">
        <v>0.73567870757452947</v>
      </c>
      <c r="Z16" s="33">
        <v>0.66164673971910204</v>
      </c>
      <c r="AA16" s="33">
        <v>0.74194651931695199</v>
      </c>
      <c r="AB16" s="33">
        <v>0.78387590528437523</v>
      </c>
      <c r="AC16" s="33">
        <v>0.70262723974936792</v>
      </c>
      <c r="AD16" s="33">
        <v>0.9754937525191455</v>
      </c>
      <c r="AE16" s="33">
        <v>0.84517972958118059</v>
      </c>
      <c r="AF16" s="33">
        <v>1.117000109325462</v>
      </c>
      <c r="AG16" s="33">
        <v>1.0667978572209467</v>
      </c>
      <c r="AH16" s="33">
        <v>1.1717721657374003</v>
      </c>
      <c r="AI16" s="33">
        <v>1.3883094639408184</v>
      </c>
      <c r="AJ16" s="33">
        <v>1.1126270908494589</v>
      </c>
      <c r="AK16" s="33">
        <v>1.2498815640829415</v>
      </c>
      <c r="AL16" s="33">
        <v>1.4482343937903137</v>
      </c>
      <c r="AM16" s="33">
        <v>1.4635836886410845</v>
      </c>
      <c r="AN16" s="33">
        <v>1.1409470295100794</v>
      </c>
      <c r="AO16" s="33">
        <v>1.2333326497549371</v>
      </c>
      <c r="AP16" s="33">
        <v>1.0469702283661004</v>
      </c>
      <c r="AQ16" s="33">
        <v>1.1150830151472038</v>
      </c>
      <c r="AR16" s="33">
        <v>1.1619672174540256</v>
      </c>
      <c r="AS16" s="33">
        <v>1.0720435159512165</v>
      </c>
      <c r="AT16" s="33">
        <v>1.1550520457658635</v>
      </c>
      <c r="AU16" s="33">
        <v>1.1241025165931033</v>
      </c>
      <c r="AV16" s="33">
        <v>1.1935056942633853</v>
      </c>
      <c r="AW16" s="33">
        <v>0.98376754435305092</v>
      </c>
      <c r="AX16" s="33">
        <v>0.86146495761562236</v>
      </c>
      <c r="AY16" s="33">
        <v>0.98917395130925045</v>
      </c>
    </row>
    <row r="17" spans="1:51">
      <c r="A17" s="7" t="s">
        <v>27</v>
      </c>
      <c r="B17" s="7" t="s">
        <v>28</v>
      </c>
      <c r="C17" s="33">
        <v>3.4639267548321464</v>
      </c>
      <c r="D17" s="33">
        <v>3.0291537963562378</v>
      </c>
      <c r="E17" s="33">
        <v>2.8977896975862389</v>
      </c>
      <c r="F17" s="33">
        <v>2.3749486728937392</v>
      </c>
      <c r="G17" s="33">
        <v>2.4046129658744104</v>
      </c>
      <c r="H17" s="33">
        <v>2.1510219180615926</v>
      </c>
      <c r="I17" s="33">
        <v>2.2484981901040295</v>
      </c>
      <c r="J17" s="33">
        <v>2.2539261225392613</v>
      </c>
      <c r="K17" s="33">
        <v>2.2290615575287109</v>
      </c>
      <c r="L17" s="33">
        <v>2.2821928004409755</v>
      </c>
      <c r="M17" s="33">
        <v>2.0803657008036569</v>
      </c>
      <c r="N17" s="33">
        <v>1.968914027308188</v>
      </c>
      <c r="O17" s="33">
        <v>2.1905709861914242</v>
      </c>
      <c r="P17" s="33">
        <v>2.1638714137573452</v>
      </c>
      <c r="Q17" s="33">
        <v>2.0017594192879362</v>
      </c>
      <c r="R17" s="33">
        <v>2.1855547874179053</v>
      </c>
      <c r="S17" s="33">
        <v>2.1928067749740752</v>
      </c>
      <c r="T17" s="33">
        <v>2.0663048738333911</v>
      </c>
      <c r="U17" s="33">
        <v>2.0832526788800552</v>
      </c>
      <c r="V17" s="33">
        <v>1.9296301417213966</v>
      </c>
      <c r="W17" s="33">
        <v>2.001185620463187</v>
      </c>
      <c r="X17" s="33">
        <v>1.3983609388073057</v>
      </c>
      <c r="Y17" s="33">
        <v>1.4031158321918973</v>
      </c>
      <c r="Z17" s="33">
        <v>1.3865968597284641</v>
      </c>
      <c r="AA17" s="33">
        <v>1.5254269518626533</v>
      </c>
      <c r="AB17" s="33">
        <v>1.4691027693617824</v>
      </c>
      <c r="AC17" s="33">
        <v>1.4702825311973777</v>
      </c>
      <c r="AD17" s="33">
        <v>1.7140352757713333</v>
      </c>
      <c r="AE17" s="33">
        <v>1.5457682559550772</v>
      </c>
      <c r="AF17" s="33">
        <v>1.6779390068154356</v>
      </c>
      <c r="AG17" s="33">
        <v>1.6023701695472237</v>
      </c>
      <c r="AH17" s="33">
        <v>1.6860791905001524</v>
      </c>
      <c r="AI17" s="33">
        <v>1.8623836566471892</v>
      </c>
      <c r="AJ17" s="33">
        <v>1.4478846818721738</v>
      </c>
      <c r="AK17" s="33">
        <v>1.4690293053458894</v>
      </c>
      <c r="AL17" s="33">
        <v>2.0081470299283541</v>
      </c>
      <c r="AM17" s="33">
        <v>1.9569987437142926</v>
      </c>
      <c r="AN17" s="33">
        <v>1.7899060406267517</v>
      </c>
      <c r="AO17" s="33">
        <v>2.0371700077409711</v>
      </c>
      <c r="AP17" s="33">
        <v>1.7598302659430658</v>
      </c>
      <c r="AQ17" s="33">
        <v>1.9704976623650667</v>
      </c>
      <c r="AR17" s="33">
        <v>1.7918845491892461</v>
      </c>
      <c r="AS17" s="33">
        <v>1.8833754261485405</v>
      </c>
      <c r="AT17" s="33">
        <v>1.9546518605463934</v>
      </c>
      <c r="AU17" s="33">
        <v>2.0001912310664758</v>
      </c>
      <c r="AV17" s="33">
        <v>2.1508021813529927</v>
      </c>
      <c r="AW17" s="33">
        <v>2.0049621164663138</v>
      </c>
      <c r="AX17" s="33">
        <v>1.9361321208844107</v>
      </c>
      <c r="AY17" s="33">
        <v>2.2166878779286376</v>
      </c>
    </row>
    <row r="18" spans="1:51">
      <c r="A18" s="7" t="s">
        <v>29</v>
      </c>
      <c r="B18" s="7" t="s">
        <v>30</v>
      </c>
      <c r="C18" s="33">
        <v>5.0493994387815597</v>
      </c>
      <c r="D18" s="33">
        <v>4.2274443721862731</v>
      </c>
      <c r="E18" s="33">
        <v>4.1390434854467655</v>
      </c>
      <c r="F18" s="33">
        <v>3.6549764122979416</v>
      </c>
      <c r="G18" s="33">
        <v>3.3701382925593646</v>
      </c>
      <c r="H18" s="33">
        <v>3.2093395084128873</v>
      </c>
      <c r="I18" s="33">
        <v>3.3205833327214118</v>
      </c>
      <c r="J18" s="33">
        <v>3.1431749924733632</v>
      </c>
      <c r="K18" s="33">
        <v>3.0707981172393031</v>
      </c>
      <c r="L18" s="33">
        <v>3.2022756144305822</v>
      </c>
      <c r="M18" s="33">
        <v>2.8063304524059536</v>
      </c>
      <c r="N18" s="33">
        <v>2.5101334234082082</v>
      </c>
      <c r="O18" s="33">
        <v>2.6499269365486149</v>
      </c>
      <c r="P18" s="33">
        <v>2.551495265171758</v>
      </c>
      <c r="Q18" s="33">
        <v>2.4016587930997626</v>
      </c>
      <c r="R18" s="33">
        <v>2.5357980091632641</v>
      </c>
      <c r="S18" s="33">
        <v>2.805704595170404</v>
      </c>
      <c r="T18" s="33">
        <v>3.1126917623251606</v>
      </c>
      <c r="U18" s="33">
        <v>3.0237917103097409</v>
      </c>
      <c r="V18" s="33">
        <v>2.6995610753653549</v>
      </c>
      <c r="W18" s="33">
        <v>2.4867360680618198</v>
      </c>
      <c r="X18" s="33">
        <v>1.6915911059268778</v>
      </c>
      <c r="Y18" s="33">
        <v>1.3577384489707021</v>
      </c>
      <c r="Z18" s="33">
        <v>1.2617120584141244</v>
      </c>
      <c r="AA18" s="33">
        <v>1.2741432909316559</v>
      </c>
      <c r="AB18" s="33">
        <v>1.2193729158960025</v>
      </c>
      <c r="AC18" s="33">
        <v>1.1954491282573181</v>
      </c>
      <c r="AD18" s="33">
        <v>1.4867196496960282</v>
      </c>
      <c r="AE18" s="33">
        <v>1.4402099681298375</v>
      </c>
      <c r="AF18" s="33">
        <v>1.4037188882073797</v>
      </c>
      <c r="AG18" s="33">
        <v>1.3363301804564678</v>
      </c>
      <c r="AH18" s="33">
        <v>1.4836427026503536</v>
      </c>
      <c r="AI18" s="33">
        <v>1.6974626335668399</v>
      </c>
      <c r="AJ18" s="33">
        <v>1.4579881847822578</v>
      </c>
      <c r="AK18" s="33">
        <v>1.550359944474933</v>
      </c>
      <c r="AL18" s="33">
        <v>1.9386770829970623</v>
      </c>
      <c r="AM18" s="33">
        <v>2.1831875262291378</v>
      </c>
      <c r="AN18" s="33">
        <v>1.7196632475324172</v>
      </c>
      <c r="AO18" s="33">
        <v>1.7983825090463372</v>
      </c>
      <c r="AP18" s="33">
        <v>1.5839538957003221</v>
      </c>
      <c r="AQ18" s="33">
        <v>1.7041951522684897</v>
      </c>
      <c r="AR18" s="33">
        <v>1.7071924967512289</v>
      </c>
      <c r="AS18" s="33">
        <v>2.0376518447369909</v>
      </c>
      <c r="AT18" s="33">
        <v>2.3374371433414316</v>
      </c>
      <c r="AU18" s="33">
        <v>2.4910616419006724</v>
      </c>
      <c r="AV18" s="33">
        <v>2.673422227244477</v>
      </c>
      <c r="AW18" s="33">
        <v>2.5098423639753658</v>
      </c>
      <c r="AX18" s="33">
        <v>2.3735550031075201</v>
      </c>
      <c r="AY18" s="33">
        <v>2.6286117859766089</v>
      </c>
    </row>
    <row r="19" spans="1:51">
      <c r="A19" s="7" t="s">
        <v>31</v>
      </c>
      <c r="B19" s="7" t="s">
        <v>32</v>
      </c>
      <c r="C19" s="33">
        <v>1.8876328275940448</v>
      </c>
      <c r="D19" s="33">
        <v>1.7719165530173884</v>
      </c>
      <c r="E19" s="33">
        <v>1.6845522218433913</v>
      </c>
      <c r="F19" s="33">
        <v>1.4853143823161723</v>
      </c>
      <c r="G19" s="33">
        <v>1.462264888055461</v>
      </c>
      <c r="H19" s="33">
        <v>1.3373323673144675</v>
      </c>
      <c r="I19" s="33">
        <v>1.4296673445775514</v>
      </c>
      <c r="J19" s="33">
        <v>1.3334135807348746</v>
      </c>
      <c r="K19" s="33">
        <v>1.4142670298161018</v>
      </c>
      <c r="L19" s="33">
        <v>1.4463360473723168</v>
      </c>
      <c r="M19" s="33">
        <v>1.3684972655997356</v>
      </c>
      <c r="N19" s="33">
        <v>1.2066502339151868</v>
      </c>
      <c r="O19" s="33">
        <v>1.4185932031648616</v>
      </c>
      <c r="P19" s="33">
        <v>1.3561405901225174</v>
      </c>
      <c r="Q19" s="33">
        <v>1.1910720822238332</v>
      </c>
      <c r="R19" s="33">
        <v>1.2859531892597988</v>
      </c>
      <c r="S19" s="33">
        <v>1.816614870053902</v>
      </c>
      <c r="T19" s="33">
        <v>1.7658601706776145</v>
      </c>
      <c r="U19" s="33">
        <v>1.7670193142750508</v>
      </c>
      <c r="V19" s="33">
        <v>1.5678188721496911</v>
      </c>
      <c r="W19" s="33">
        <v>1.6974204569107207</v>
      </c>
      <c r="X19" s="33">
        <v>1.2177396149645381</v>
      </c>
      <c r="Y19" s="33">
        <v>1.0335345166824479</v>
      </c>
      <c r="Z19" s="33">
        <v>0.99843893799632888</v>
      </c>
      <c r="AA19" s="33">
        <v>1.0371475697970165</v>
      </c>
      <c r="AB19" s="33">
        <v>1.0531802432764523</v>
      </c>
      <c r="AC19" s="33">
        <v>0.97259209079702824</v>
      </c>
      <c r="AD19" s="33">
        <v>1.1713290466830284</v>
      </c>
      <c r="AE19" s="33">
        <v>1.0467126426569828</v>
      </c>
      <c r="AF19" s="33">
        <v>1.243082090004852</v>
      </c>
      <c r="AG19" s="33">
        <v>1.3114082969432315</v>
      </c>
      <c r="AH19" s="33">
        <v>1.3546177523047065</v>
      </c>
      <c r="AI19" s="33">
        <v>1.5914566654536633</v>
      </c>
      <c r="AJ19" s="33">
        <v>1.3358465247452693</v>
      </c>
      <c r="AK19" s="33">
        <v>1.3910457605531295</v>
      </c>
      <c r="AL19" s="33">
        <v>1.6164786511402232</v>
      </c>
      <c r="AM19" s="33">
        <v>1.644771955361475</v>
      </c>
      <c r="AN19" s="33">
        <v>1.3775445630027399</v>
      </c>
      <c r="AO19" s="33">
        <v>1.5938136712305717</v>
      </c>
      <c r="AP19" s="33">
        <v>1.3464598192370998</v>
      </c>
      <c r="AQ19" s="33">
        <v>1.5567807744506368</v>
      </c>
      <c r="AR19" s="33">
        <v>1.6295551673356241</v>
      </c>
      <c r="AS19" s="33">
        <v>1.6404052727325229</v>
      </c>
      <c r="AT19" s="33">
        <v>1.6548251566515551</v>
      </c>
      <c r="AU19" s="33">
        <v>1.6778464381623401</v>
      </c>
      <c r="AV19" s="33">
        <v>1.8556206866680143</v>
      </c>
      <c r="AW19" s="33">
        <v>1.6758431751898588</v>
      </c>
      <c r="AX19" s="33">
        <v>1.5953228321446102</v>
      </c>
      <c r="AY19" s="33">
        <v>2.1770740088360139</v>
      </c>
    </row>
    <row r="20" spans="1:51">
      <c r="A20" s="7" t="s">
        <v>33</v>
      </c>
      <c r="B20" s="7" t="s">
        <v>34</v>
      </c>
      <c r="C20" s="33">
        <v>7.0046596851872884</v>
      </c>
      <c r="D20" s="33">
        <v>6.0193474536326974</v>
      </c>
      <c r="E20" s="33">
        <v>5.9447788877016547</v>
      </c>
      <c r="F20" s="33">
        <v>5.4632948619676238</v>
      </c>
      <c r="G20" s="33">
        <v>5.3357374252773813</v>
      </c>
      <c r="H20" s="33">
        <v>5.1633828049386814</v>
      </c>
      <c r="I20" s="33">
        <v>4.9714820934074888</v>
      </c>
      <c r="J20" s="33">
        <v>4.6070880491667348</v>
      </c>
      <c r="K20" s="33">
        <v>4.5963916143184154</v>
      </c>
      <c r="L20" s="33">
        <v>4.6454144401564266</v>
      </c>
      <c r="M20" s="33">
        <v>4.4286859435606445</v>
      </c>
      <c r="N20" s="33">
        <v>4.1340358144097822</v>
      </c>
      <c r="O20" s="33">
        <v>4.3101843630088412</v>
      </c>
      <c r="P20" s="33">
        <v>3.993615586135939</v>
      </c>
      <c r="Q20" s="33">
        <v>4.0627787163778661</v>
      </c>
      <c r="R20" s="33">
        <v>4.3685728851484082</v>
      </c>
      <c r="S20" s="33">
        <v>4.5359584363521845</v>
      </c>
      <c r="T20" s="33">
        <v>4.2429516546523924</v>
      </c>
      <c r="U20" s="33">
        <v>4.0611623136308515</v>
      </c>
      <c r="V20" s="33">
        <v>3.6590445766410955</v>
      </c>
      <c r="W20" s="33">
        <v>3.5185602125972699</v>
      </c>
      <c r="X20" s="33">
        <v>2.7431775348024248</v>
      </c>
      <c r="Y20" s="33">
        <v>2.4145171804245331</v>
      </c>
      <c r="Z20" s="33">
        <v>2.3562369810462127</v>
      </c>
      <c r="AA20" s="33">
        <v>2.5474628918435336</v>
      </c>
      <c r="AB20" s="33">
        <v>2.3367258747346606</v>
      </c>
      <c r="AC20" s="33">
        <v>2.3569480229013666</v>
      </c>
      <c r="AD20" s="33">
        <v>2.6422954567285695</v>
      </c>
      <c r="AE20" s="33">
        <v>2.5136796048133112</v>
      </c>
      <c r="AF20" s="33">
        <v>2.6420007637334471</v>
      </c>
      <c r="AG20" s="33">
        <v>2.5576768557714988</v>
      </c>
      <c r="AH20" s="33">
        <v>3.0227632878452528</v>
      </c>
      <c r="AI20" s="33">
        <v>3.7757423657978153</v>
      </c>
      <c r="AJ20" s="33">
        <v>3.2810806011159661</v>
      </c>
      <c r="AK20" s="33">
        <v>3.4599516592681123</v>
      </c>
      <c r="AL20" s="33">
        <v>3.6820254080281352</v>
      </c>
      <c r="AM20" s="33">
        <v>3.6145630131844797</v>
      </c>
      <c r="AN20" s="33">
        <v>3.2583672489747886</v>
      </c>
      <c r="AO20" s="33">
        <v>3.5343379417313363</v>
      </c>
      <c r="AP20" s="33">
        <v>3.156375822892199</v>
      </c>
      <c r="AQ20" s="33">
        <v>3.2285539717145184</v>
      </c>
      <c r="AR20" s="33">
        <v>3.0289889843892563</v>
      </c>
      <c r="AS20" s="33">
        <v>3.1862365608888124</v>
      </c>
      <c r="AT20" s="33">
        <v>3.3544712827079159</v>
      </c>
      <c r="AU20" s="33">
        <v>3.5497100339094363</v>
      </c>
      <c r="AV20" s="33">
        <v>3.5545984621554729</v>
      </c>
      <c r="AW20" s="33">
        <v>3.3561029614715405</v>
      </c>
      <c r="AX20" s="33">
        <v>3.1470645794055709</v>
      </c>
      <c r="AY20" s="33">
        <v>3.4052327582131645</v>
      </c>
    </row>
    <row r="21" spans="1:51">
      <c r="A21" s="7" t="s">
        <v>35</v>
      </c>
      <c r="B21" s="7" t="s">
        <v>36</v>
      </c>
      <c r="C21" s="33">
        <v>4.1551404998114352</v>
      </c>
      <c r="D21" s="33">
        <v>3.8897032225292274</v>
      </c>
      <c r="E21" s="33">
        <v>3.7160872476506399</v>
      </c>
      <c r="F21" s="33">
        <v>3.3736675415034365</v>
      </c>
      <c r="G21" s="33">
        <v>3.501556619384433</v>
      </c>
      <c r="H21" s="33">
        <v>3.3954756059078419</v>
      </c>
      <c r="I21" s="33">
        <v>3.1551392506154552</v>
      </c>
      <c r="J21" s="33">
        <v>2.9873753714567881</v>
      </c>
      <c r="K21" s="33">
        <v>2.9869742783443591</v>
      </c>
      <c r="L21" s="33">
        <v>2.8936675419409696</v>
      </c>
      <c r="M21" s="33">
        <v>2.8891093415477203</v>
      </c>
      <c r="N21" s="33">
        <v>2.7511743115013894</v>
      </c>
      <c r="O21" s="33">
        <v>2.7795592254089811</v>
      </c>
      <c r="P21" s="33">
        <v>2.5350134592127338</v>
      </c>
      <c r="Q21" s="33">
        <v>2.7116149528715532</v>
      </c>
      <c r="R21" s="33">
        <v>3.1293305674241254</v>
      </c>
      <c r="S21" s="33">
        <v>3.3000463057980625</v>
      </c>
      <c r="T21" s="33">
        <v>3.2388395393845228</v>
      </c>
      <c r="U21" s="33">
        <v>3.0503715489035024</v>
      </c>
      <c r="V21" s="33">
        <v>3.0100668465751519</v>
      </c>
      <c r="W21" s="33">
        <v>2.9829058669276529</v>
      </c>
      <c r="X21" s="33">
        <v>2.211243783513797</v>
      </c>
      <c r="Y21" s="33">
        <v>2.1361166761257899</v>
      </c>
      <c r="Z21" s="33">
        <v>2.0662450902426834</v>
      </c>
      <c r="AA21" s="33">
        <v>2.1090436751855766</v>
      </c>
      <c r="AB21" s="33">
        <v>2.0368672930486866</v>
      </c>
      <c r="AC21" s="33">
        <v>2.0545306381148563</v>
      </c>
      <c r="AD21" s="33">
        <v>2.4666875782162019</v>
      </c>
      <c r="AE21" s="33">
        <v>2.257410934584577</v>
      </c>
      <c r="AF21" s="33">
        <v>2.1947963015800798</v>
      </c>
      <c r="AG21" s="33">
        <v>2.4511902650431456</v>
      </c>
      <c r="AH21" s="33">
        <v>2.6240613215913386</v>
      </c>
      <c r="AI21" s="33">
        <v>3.3437016587367072</v>
      </c>
      <c r="AJ21" s="33">
        <v>3.1684014898555644</v>
      </c>
      <c r="AK21" s="33">
        <v>3.3404612999992289</v>
      </c>
      <c r="AL21" s="33">
        <v>3.5957093393585602</v>
      </c>
      <c r="AM21" s="33">
        <v>3.4672332024954309</v>
      </c>
      <c r="AN21" s="33">
        <v>3.1486182339789468</v>
      </c>
      <c r="AO21" s="33">
        <v>3.4919930111074535</v>
      </c>
      <c r="AP21" s="33">
        <v>2.916239785697921</v>
      </c>
      <c r="AQ21" s="33">
        <v>3.2846919113889101</v>
      </c>
      <c r="AR21" s="33">
        <v>3.0141428798016765</v>
      </c>
      <c r="AS21" s="33">
        <v>3.1863261997215484</v>
      </c>
      <c r="AT21" s="33">
        <v>3.2998613615936367</v>
      </c>
      <c r="AU21" s="33">
        <v>3.4314753241260201</v>
      </c>
      <c r="AV21" s="33">
        <v>3.6513258766235674</v>
      </c>
      <c r="AW21" s="33">
        <v>3.430768914449529</v>
      </c>
      <c r="AX21" s="33">
        <v>3.1856344763169182</v>
      </c>
      <c r="AY21" s="33">
        <v>3.590852214983522</v>
      </c>
    </row>
    <row r="22" spans="1:51">
      <c r="A22" s="7" t="s">
        <v>37</v>
      </c>
      <c r="B22" s="7" t="s">
        <v>38</v>
      </c>
      <c r="C22" s="33">
        <v>1.4825547747002894</v>
      </c>
      <c r="D22" s="33">
        <v>1.5128447410382093</v>
      </c>
      <c r="E22" s="33">
        <v>1.4313706962735486</v>
      </c>
      <c r="F22" s="33">
        <v>1.3236225122541783</v>
      </c>
      <c r="G22" s="33">
        <v>1.3705427272190398</v>
      </c>
      <c r="H22" s="33">
        <v>1.2119707080848048</v>
      </c>
      <c r="I22" s="33">
        <v>1.2478970152927966</v>
      </c>
      <c r="J22" s="33">
        <v>1.2140571243297769</v>
      </c>
      <c r="K22" s="33">
        <v>1.2196951047439493</v>
      </c>
      <c r="L22" s="33">
        <v>1.1893917105476466</v>
      </c>
      <c r="M22" s="33">
        <v>1.0622999837885547</v>
      </c>
      <c r="N22" s="33">
        <v>0.93191793406144741</v>
      </c>
      <c r="O22" s="33">
        <v>0.98724099214045113</v>
      </c>
      <c r="P22" s="33">
        <v>1.0429260983308564</v>
      </c>
      <c r="Q22" s="33">
        <v>1.148656947395571</v>
      </c>
      <c r="R22" s="33">
        <v>1.507866714157629</v>
      </c>
      <c r="S22" s="33">
        <v>1.7545290411329051</v>
      </c>
      <c r="T22" s="33">
        <v>1.5527088271779315</v>
      </c>
      <c r="U22" s="33">
        <v>1.7096930691853254</v>
      </c>
      <c r="V22" s="33">
        <v>1.5333767302472396</v>
      </c>
      <c r="W22" s="33">
        <v>1.3432798241196773</v>
      </c>
      <c r="X22" s="33">
        <v>1.2926077326737857</v>
      </c>
      <c r="Y22" s="33">
        <v>0.76154723914995492</v>
      </c>
      <c r="Z22" s="33">
        <v>0.92665464616343962</v>
      </c>
      <c r="AA22" s="33">
        <v>1.0371394341019828</v>
      </c>
      <c r="AB22" s="33">
        <v>0.97546619631926834</v>
      </c>
      <c r="AC22" s="33">
        <v>0.9482935680399186</v>
      </c>
      <c r="AD22" s="33">
        <v>1.0953674010697882</v>
      </c>
      <c r="AE22" s="33">
        <v>1.0373606849668919</v>
      </c>
      <c r="AF22" s="33">
        <v>1.1943519611614426</v>
      </c>
      <c r="AG22" s="33">
        <v>1.1596718354136546</v>
      </c>
      <c r="AH22" s="33">
        <v>1.2989627133932007</v>
      </c>
      <c r="AI22" s="33">
        <v>1.4673029221769753</v>
      </c>
      <c r="AJ22" s="33">
        <v>1.1602223136001273</v>
      </c>
      <c r="AK22" s="33">
        <v>1.2035774449853427</v>
      </c>
      <c r="AL22" s="33">
        <v>1.386972900555784</v>
      </c>
      <c r="AM22" s="33">
        <v>1.3220761649577524</v>
      </c>
      <c r="AN22" s="33">
        <v>1.1232746756457022</v>
      </c>
      <c r="AO22" s="33">
        <v>1.3049598482115419</v>
      </c>
      <c r="AP22" s="33">
        <v>1.0675360560722469</v>
      </c>
      <c r="AQ22" s="33">
        <v>1.3087478096778542</v>
      </c>
      <c r="AR22" s="33">
        <v>1.2354697398571235</v>
      </c>
      <c r="AS22" s="33">
        <v>1.200384148807117</v>
      </c>
      <c r="AT22" s="33">
        <v>1.2732982881789998</v>
      </c>
      <c r="AU22" s="33">
        <v>1.328817899986521</v>
      </c>
      <c r="AV22" s="33">
        <v>1.4309475670575549</v>
      </c>
      <c r="AW22" s="33">
        <v>1.2860762906052028</v>
      </c>
      <c r="AX22" s="33">
        <v>1.2280159051085051</v>
      </c>
      <c r="AY22" s="33">
        <v>1.4225165116592533</v>
      </c>
    </row>
    <row r="23" spans="1:51">
      <c r="A23" s="7" t="s">
        <v>39</v>
      </c>
      <c r="B23" s="7" t="s">
        <v>40</v>
      </c>
      <c r="C23" s="33">
        <v>2.617151436788554</v>
      </c>
      <c r="D23" s="33">
        <v>2.3653992556251056</v>
      </c>
      <c r="E23" s="33">
        <v>2.3307966986490078</v>
      </c>
      <c r="F23" s="33">
        <v>2.0791351475457378</v>
      </c>
      <c r="G23" s="33">
        <v>1.944247407980279</v>
      </c>
      <c r="H23" s="33">
        <v>1.8974248978901322</v>
      </c>
      <c r="I23" s="33">
        <v>1.9251032444876937</v>
      </c>
      <c r="J23" s="33">
        <v>1.8393480169938052</v>
      </c>
      <c r="K23" s="33">
        <v>1.8334144257470391</v>
      </c>
      <c r="L23" s="33">
        <v>1.9221957847767783</v>
      </c>
      <c r="M23" s="33">
        <v>1.9520862506823631</v>
      </c>
      <c r="N23" s="33">
        <v>1.8829747466356537</v>
      </c>
      <c r="O23" s="33">
        <v>2.0554968789310042</v>
      </c>
      <c r="P23" s="33">
        <v>2.0980544061977286</v>
      </c>
      <c r="Q23" s="33">
        <v>1.9115620506499986</v>
      </c>
      <c r="R23" s="33">
        <v>2.2850280247674384</v>
      </c>
      <c r="S23" s="33">
        <v>2.5616662264870733</v>
      </c>
      <c r="T23" s="33">
        <v>2.6822901076972738</v>
      </c>
      <c r="U23" s="33">
        <v>2.6715555946826304</v>
      </c>
      <c r="V23" s="33">
        <v>2.3103823693400241</v>
      </c>
      <c r="W23" s="33">
        <v>2.1021040584558501</v>
      </c>
      <c r="X23" s="33">
        <v>1.5314771664504867</v>
      </c>
      <c r="Y23" s="33">
        <v>1.3667714073185202</v>
      </c>
      <c r="Z23" s="33">
        <v>1.2949455639627223</v>
      </c>
      <c r="AA23" s="33">
        <v>1.3423702755087734</v>
      </c>
      <c r="AB23" s="33">
        <v>1.1552031315955766</v>
      </c>
      <c r="AC23" s="33">
        <v>1.030228688891293</v>
      </c>
      <c r="AD23" s="33">
        <v>1.2405458591257716</v>
      </c>
      <c r="AE23" s="33">
        <v>1.0907854839134135</v>
      </c>
      <c r="AF23" s="33">
        <v>1.229945705301094</v>
      </c>
      <c r="AG23" s="33">
        <v>1.5744461587383844</v>
      </c>
      <c r="AH23" s="33">
        <v>1.8351078238543348</v>
      </c>
      <c r="AI23" s="33">
        <v>2.1608289069216906</v>
      </c>
      <c r="AJ23" s="33">
        <v>1.8134723874356649</v>
      </c>
      <c r="AK23" s="33">
        <v>1.9434999470008363</v>
      </c>
      <c r="AL23" s="33">
        <v>2.104102135277421</v>
      </c>
      <c r="AM23" s="33">
        <v>2.0493569434793364</v>
      </c>
      <c r="AN23" s="33">
        <v>1.7794557928981636</v>
      </c>
      <c r="AO23" s="33">
        <v>2.0380132377815623</v>
      </c>
      <c r="AP23" s="33">
        <v>1.6932043474427059</v>
      </c>
      <c r="AQ23" s="33">
        <v>1.8969004132971901</v>
      </c>
      <c r="AR23" s="33">
        <v>1.7973762881759456</v>
      </c>
      <c r="AS23" s="33">
        <v>1.8700488959304591</v>
      </c>
      <c r="AT23" s="33">
        <v>2.0216547247577248</v>
      </c>
      <c r="AU23" s="33">
        <v>2.077957578015889</v>
      </c>
      <c r="AV23" s="33">
        <v>2.1356058515827887</v>
      </c>
      <c r="AW23" s="33">
        <v>1.9520654903957471</v>
      </c>
      <c r="AX23" s="33">
        <v>1.8457346193996524</v>
      </c>
      <c r="AY23" s="33">
        <v>2.0393442995992181</v>
      </c>
    </row>
    <row r="24" spans="1:51">
      <c r="A24" s="7" t="s">
        <v>41</v>
      </c>
      <c r="B24" s="7" t="s">
        <v>42</v>
      </c>
      <c r="C24" s="33">
        <v>5.1588099796948859</v>
      </c>
      <c r="D24" s="33">
        <v>4.668755763799</v>
      </c>
      <c r="E24" s="33">
        <v>4.5269094458068491</v>
      </c>
      <c r="F24" s="33">
        <v>3.9616415299552128</v>
      </c>
      <c r="G24" s="33">
        <v>3.994764506163905</v>
      </c>
      <c r="H24" s="33">
        <v>3.6938394035010815</v>
      </c>
      <c r="I24" s="33">
        <v>3.6891047465246185</v>
      </c>
      <c r="J24" s="33">
        <v>3.5483982412691142</v>
      </c>
      <c r="K24" s="33">
        <v>3.6849891234265124</v>
      </c>
      <c r="L24" s="33">
        <v>3.6561154865132499</v>
      </c>
      <c r="M24" s="33">
        <v>3.5272838293573079</v>
      </c>
      <c r="N24" s="33">
        <v>3.3981830196903138</v>
      </c>
      <c r="O24" s="33">
        <v>3.5101303782797939</v>
      </c>
      <c r="P24" s="33">
        <v>3.3652838938466934</v>
      </c>
      <c r="Q24" s="33">
        <v>3.1348349635633843</v>
      </c>
      <c r="R24" s="33">
        <v>3.3271072834262108</v>
      </c>
      <c r="S24" s="33">
        <v>3.7061942246989594</v>
      </c>
      <c r="T24" s="33">
        <v>3.6119364015431978</v>
      </c>
      <c r="U24" s="33">
        <v>3.314728576438954</v>
      </c>
      <c r="V24" s="33">
        <v>3.0170726004442541</v>
      </c>
      <c r="W24" s="33">
        <v>2.8099957133393088</v>
      </c>
      <c r="X24" s="33">
        <v>2.0464643567104814</v>
      </c>
      <c r="Y24" s="33">
        <v>1.7534885390760413</v>
      </c>
      <c r="Z24" s="33">
        <v>1.6420790321074497</v>
      </c>
      <c r="AA24" s="33">
        <v>1.6896390705773243</v>
      </c>
      <c r="AB24" s="33">
        <v>1.6135473464324537</v>
      </c>
      <c r="AC24" s="33">
        <v>1.6075868924358716</v>
      </c>
      <c r="AD24" s="33">
        <v>1.9008604826746291</v>
      </c>
      <c r="AE24" s="33">
        <v>1.7909801079776759</v>
      </c>
      <c r="AF24" s="33">
        <v>1.9034278594818177</v>
      </c>
      <c r="AG24" s="33">
        <v>2.2753974694088583</v>
      </c>
      <c r="AH24" s="33">
        <v>2.4551311972195093</v>
      </c>
      <c r="AI24" s="33">
        <v>2.8456332222669043</v>
      </c>
      <c r="AJ24" s="33">
        <v>2.4865230223473316</v>
      </c>
      <c r="AK24" s="33">
        <v>2.6344717642327797</v>
      </c>
      <c r="AL24" s="33">
        <v>2.9887204142011834</v>
      </c>
      <c r="AM24" s="33">
        <v>2.975972309990234</v>
      </c>
      <c r="AN24" s="33">
        <v>2.4570381439770252</v>
      </c>
      <c r="AO24" s="33">
        <v>2.8421762687526613</v>
      </c>
      <c r="AP24" s="33">
        <v>2.4268050800590975</v>
      </c>
      <c r="AQ24" s="33">
        <v>2.828089853018211</v>
      </c>
      <c r="AR24" s="33">
        <v>2.7220612156527579</v>
      </c>
      <c r="AS24" s="33">
        <v>2.8030560794801227</v>
      </c>
      <c r="AT24" s="33">
        <v>2.9784352107582301</v>
      </c>
      <c r="AU24" s="33">
        <v>3.0263052479131765</v>
      </c>
      <c r="AV24" s="33">
        <v>3.2336853133357226</v>
      </c>
      <c r="AW24" s="33">
        <v>3.0101653078865467</v>
      </c>
      <c r="AX24" s="33">
        <v>2.8456893937305283</v>
      </c>
      <c r="AY24" s="33">
        <v>3.0952648931977742</v>
      </c>
    </row>
    <row r="25" spans="1:51">
      <c r="A25" s="7" t="s">
        <v>43</v>
      </c>
      <c r="B25" s="7" t="s">
        <v>44</v>
      </c>
      <c r="C25" s="33">
        <v>2.5156778868093013</v>
      </c>
      <c r="D25" s="33">
        <v>2.4138364614692662</v>
      </c>
      <c r="E25" s="33">
        <v>2.1438734606911991</v>
      </c>
      <c r="F25" s="33">
        <v>1.9258505389017109</v>
      </c>
      <c r="G25" s="33">
        <v>2.0450195501656263</v>
      </c>
      <c r="H25" s="33">
        <v>1.9287822429998589</v>
      </c>
      <c r="I25" s="33">
        <v>1.8949107001738581</v>
      </c>
      <c r="J25" s="33">
        <v>1.7838754544017701</v>
      </c>
      <c r="K25" s="33">
        <v>1.8427406353722142</v>
      </c>
      <c r="L25" s="33">
        <v>1.9548664453927611</v>
      </c>
      <c r="M25" s="33">
        <v>1.8881017859965228</v>
      </c>
      <c r="N25" s="33">
        <v>1.6640271850798167</v>
      </c>
      <c r="O25" s="33">
        <v>1.7248522206416943</v>
      </c>
      <c r="P25" s="33">
        <v>1.7242749255092544</v>
      </c>
      <c r="Q25" s="33">
        <v>1.5615758931081225</v>
      </c>
      <c r="R25" s="33">
        <v>2.205004153991267</v>
      </c>
      <c r="S25" s="33">
        <v>2.4517793449811665</v>
      </c>
      <c r="T25" s="33">
        <v>2.3981303915995675</v>
      </c>
      <c r="U25" s="33">
        <v>2.3476921923703986</v>
      </c>
      <c r="V25" s="33">
        <v>2.064021438342901</v>
      </c>
      <c r="W25" s="33">
        <v>1.909371154434776</v>
      </c>
      <c r="X25" s="33">
        <v>1.3719608976481164</v>
      </c>
      <c r="Y25" s="33">
        <v>1.2301134290281812</v>
      </c>
      <c r="Z25" s="33">
        <v>1.1787948956019496</v>
      </c>
      <c r="AA25" s="33">
        <v>1.1559057239669825</v>
      </c>
      <c r="AB25" s="33">
        <v>1.0697850791124852</v>
      </c>
      <c r="AC25" s="33">
        <v>0.88131260515177623</v>
      </c>
      <c r="AD25" s="33">
        <v>1.1273949726177777</v>
      </c>
      <c r="AE25" s="33">
        <v>1.008919047515386</v>
      </c>
      <c r="AF25" s="33">
        <v>1.0917157505056803</v>
      </c>
      <c r="AG25" s="33">
        <v>1.1242669227931354</v>
      </c>
      <c r="AH25" s="33">
        <v>1.1746663783123641</v>
      </c>
      <c r="AI25" s="33">
        <v>1.363972038113654</v>
      </c>
      <c r="AJ25" s="33">
        <v>1.1295018255371658</v>
      </c>
      <c r="AK25" s="33">
        <v>1.4805710687343365</v>
      </c>
      <c r="AL25" s="33">
        <v>2.0782913735417967</v>
      </c>
      <c r="AM25" s="33">
        <v>2.0113285076392686</v>
      </c>
      <c r="AN25" s="33">
        <v>1.7956685469134821</v>
      </c>
      <c r="AO25" s="33">
        <v>2.0239612298403116</v>
      </c>
      <c r="AP25" s="33">
        <v>1.8046215380262489</v>
      </c>
      <c r="AQ25" s="33">
        <v>2.1659561059989327</v>
      </c>
      <c r="AR25" s="33">
        <v>2.0405951990534432</v>
      </c>
      <c r="AS25" s="33">
        <v>2.1429513024802103</v>
      </c>
      <c r="AT25" s="33">
        <v>2.233009240503887</v>
      </c>
      <c r="AU25" s="33">
        <v>2.3328992804367537</v>
      </c>
      <c r="AV25" s="33">
        <v>2.4650281973622445</v>
      </c>
      <c r="AW25" s="33">
        <v>2.2659876150240175</v>
      </c>
      <c r="AX25" s="33">
        <v>2.0949032544321624</v>
      </c>
      <c r="AY25" s="33">
        <v>2.2583868665239115</v>
      </c>
    </row>
    <row r="26" spans="1:51">
      <c r="A26" s="7" t="s">
        <v>45</v>
      </c>
      <c r="B26" s="7" t="s">
        <v>46</v>
      </c>
      <c r="C26" s="33">
        <v>2.0571012957310666</v>
      </c>
      <c r="D26" s="33">
        <v>1.9390644838517099</v>
      </c>
      <c r="E26" s="33">
        <v>1.9248921625507656</v>
      </c>
      <c r="F26" s="33">
        <v>1.6923080157068504</v>
      </c>
      <c r="G26" s="33">
        <v>1.8485356809525011</v>
      </c>
      <c r="H26" s="33">
        <v>1.7389576974497389</v>
      </c>
      <c r="I26" s="33">
        <v>1.7446570395609973</v>
      </c>
      <c r="J26" s="33">
        <v>1.5820737800743043</v>
      </c>
      <c r="K26" s="33">
        <v>1.6014944063770213</v>
      </c>
      <c r="L26" s="33">
        <v>1.5145134650507774</v>
      </c>
      <c r="M26" s="33">
        <v>1.4411702300270841</v>
      </c>
      <c r="N26" s="33">
        <v>1.309290531404584</v>
      </c>
      <c r="O26" s="33">
        <v>1.4405628154083616</v>
      </c>
      <c r="P26" s="33">
        <v>1.7386600841589079</v>
      </c>
      <c r="Q26" s="33">
        <v>1.5606010403896491</v>
      </c>
      <c r="R26" s="33">
        <v>1.992383453165899</v>
      </c>
      <c r="S26" s="33">
        <v>2.2773723534674133</v>
      </c>
      <c r="T26" s="33">
        <v>2.3109572247440444</v>
      </c>
      <c r="U26" s="33">
        <v>2.1648429475497828</v>
      </c>
      <c r="V26" s="33">
        <v>1.928311686160167</v>
      </c>
      <c r="W26" s="33">
        <v>1.8758863192074484</v>
      </c>
      <c r="X26" s="33">
        <v>1.4672207278592422</v>
      </c>
      <c r="Y26" s="33">
        <v>1.2453047594154769</v>
      </c>
      <c r="Z26" s="33">
        <v>1.1442311906882006</v>
      </c>
      <c r="AA26" s="33">
        <v>1.2583802355812173</v>
      </c>
      <c r="AB26" s="33">
        <v>1.2037157196425974</v>
      </c>
      <c r="AC26" s="33">
        <v>1.1143172991240311</v>
      </c>
      <c r="AD26" s="33">
        <v>1.3529221379692991</v>
      </c>
      <c r="AE26" s="33">
        <v>1.2396304453822486</v>
      </c>
      <c r="AF26" s="33">
        <v>1.4661787974683544</v>
      </c>
      <c r="AG26" s="33">
        <v>1.4860647702256466</v>
      </c>
      <c r="AH26" s="33">
        <v>1.5769253921298845</v>
      </c>
      <c r="AI26" s="33">
        <v>1.8478733833241607</v>
      </c>
      <c r="AJ26" s="33">
        <v>1.5468792996697853</v>
      </c>
      <c r="AK26" s="33">
        <v>1.5350122110621904</v>
      </c>
      <c r="AL26" s="33">
        <v>2.0173964639515685</v>
      </c>
      <c r="AM26" s="33">
        <v>2.2399989680792514</v>
      </c>
      <c r="AN26" s="33">
        <v>2.1269829383058125</v>
      </c>
      <c r="AO26" s="33">
        <v>2.420767755436569</v>
      </c>
      <c r="AP26" s="33">
        <v>2.0113374864393965</v>
      </c>
      <c r="AQ26" s="33">
        <v>2.2139411223248628</v>
      </c>
      <c r="AR26" s="33">
        <v>2.1113983036917716</v>
      </c>
      <c r="AS26" s="33">
        <v>2.133900687070581</v>
      </c>
      <c r="AT26" s="33">
        <v>2.2073868305992965</v>
      </c>
      <c r="AU26" s="33">
        <v>2.3412628620270226</v>
      </c>
      <c r="AV26" s="33">
        <v>2.4922334725007396</v>
      </c>
      <c r="AW26" s="33">
        <v>2.2557365462375487</v>
      </c>
      <c r="AX26" s="33">
        <v>2.0721752851836022</v>
      </c>
      <c r="AY26" s="33">
        <v>2.3411930043722675</v>
      </c>
    </row>
    <row r="27" spans="1:51">
      <c r="A27" s="7" t="s">
        <v>65</v>
      </c>
      <c r="B27" s="7" t="s">
        <v>66</v>
      </c>
      <c r="C27" s="33">
        <v>3.0798960594697715</v>
      </c>
      <c r="D27" s="33">
        <v>2.625411157160713</v>
      </c>
      <c r="E27" s="33">
        <v>2.4984211565028618</v>
      </c>
      <c r="F27" s="33">
        <v>2.344919742122229</v>
      </c>
      <c r="G27" s="33">
        <v>2.216104203670811</v>
      </c>
      <c r="H27" s="33">
        <v>2.0619942766923227</v>
      </c>
      <c r="I27" s="33">
        <v>1.9996579442449118</v>
      </c>
      <c r="J27" s="33">
        <v>1.9833636519116253</v>
      </c>
      <c r="K27" s="33">
        <v>2.0372141113546962</v>
      </c>
      <c r="L27" s="33">
        <v>2.0826064648537712</v>
      </c>
      <c r="M27" s="33">
        <v>2.1937590372685292</v>
      </c>
      <c r="N27" s="33">
        <v>2.1556120465817745</v>
      </c>
      <c r="O27" s="33">
        <v>2.1462288353001537</v>
      </c>
      <c r="P27" s="33">
        <v>2.5132039335567753</v>
      </c>
      <c r="Q27" s="33"/>
      <c r="R27" s="33">
        <v>2.6077584619351035</v>
      </c>
      <c r="S27" s="33">
        <v>2.9458675555228169</v>
      </c>
      <c r="T27" s="33">
        <v>2.7633420500165742</v>
      </c>
      <c r="U27" s="33">
        <v>2.2767577621450408</v>
      </c>
      <c r="V27" s="33">
        <v>1.8672516666052816</v>
      </c>
      <c r="W27" s="33">
        <v>1.86198482560495</v>
      </c>
      <c r="X27" s="33">
        <v>1.4175537766344544</v>
      </c>
      <c r="Y27" s="33">
        <v>1.1705451283700306</v>
      </c>
      <c r="Z27" s="33">
        <v>1.1805727148103644</v>
      </c>
      <c r="AA27" s="33">
        <v>1.0979739260790353</v>
      </c>
      <c r="AB27" s="33">
        <v>1.060842579929175</v>
      </c>
      <c r="AC27" s="33">
        <v>1.1093810821331258</v>
      </c>
      <c r="AD27" s="33">
        <v>1.3054902093523111</v>
      </c>
      <c r="AE27" s="33">
        <v>1.0933284817303299</v>
      </c>
      <c r="AF27" s="33">
        <v>1.1944128236911116</v>
      </c>
      <c r="AG27" s="33">
        <v>1.2008718895718971</v>
      </c>
      <c r="AH27" s="33">
        <v>1.3164352027522703</v>
      </c>
      <c r="AI27" s="33">
        <v>1.536583103555859</v>
      </c>
      <c r="AJ27" s="33">
        <v>1.294207921209515</v>
      </c>
      <c r="AK27" s="33">
        <v>1.3424569746949651</v>
      </c>
      <c r="AL27" s="33">
        <v>1.5400403059202483</v>
      </c>
      <c r="AM27" s="33">
        <v>1.4833843481487103</v>
      </c>
      <c r="AN27" s="33">
        <v>1.1560146774930371</v>
      </c>
      <c r="AO27" s="33">
        <v>1.5303054863761623</v>
      </c>
      <c r="AP27" s="33">
        <v>1.0120356612184249</v>
      </c>
      <c r="AQ27" s="33">
        <v>0.92912332838038636</v>
      </c>
      <c r="AR27" s="33">
        <v>0.99373805985990238</v>
      </c>
      <c r="AS27" s="33">
        <v>0.90812990872426236</v>
      </c>
      <c r="AT27" s="33">
        <v>1.065633623434515</v>
      </c>
      <c r="AU27" s="33">
        <v>1.1498266468548786</v>
      </c>
      <c r="AV27" s="33">
        <v>1.271088940776905</v>
      </c>
      <c r="AW27" s="33">
        <v>1.1414278638647137</v>
      </c>
      <c r="AX27" s="33">
        <v>1.0682940635392344</v>
      </c>
      <c r="AY27" s="33">
        <v>1.4248354914030992</v>
      </c>
    </row>
    <row r="28" spans="1:51">
      <c r="A28" s="7" t="s">
        <v>67</v>
      </c>
      <c r="B28" s="7" t="s">
        <v>68</v>
      </c>
      <c r="C28" s="33">
        <v>2.8088677387594356</v>
      </c>
      <c r="D28" s="33">
        <v>2.3943747948802101</v>
      </c>
      <c r="E28" s="33">
        <v>2.2785559566787001</v>
      </c>
      <c r="F28" s="33">
        <v>2.1385690843452578</v>
      </c>
      <c r="G28" s="33">
        <v>2.0210895963242534</v>
      </c>
      <c r="H28" s="33">
        <v>1.8805382343288481</v>
      </c>
      <c r="I28" s="33">
        <v>1.8230484839462062</v>
      </c>
      <c r="J28" s="33">
        <v>1.8081981043124411</v>
      </c>
      <c r="K28" s="33">
        <v>1.8573023671281823</v>
      </c>
      <c r="L28" s="33">
        <v>1.8986774849883381</v>
      </c>
      <c r="M28" s="33">
        <v>2.0000124063321918</v>
      </c>
      <c r="N28" s="33">
        <v>1.9652374571981539</v>
      </c>
      <c r="O28" s="33">
        <v>1.9566770879857078</v>
      </c>
      <c r="P28" s="33">
        <v>2.3701567178925926</v>
      </c>
      <c r="Q28" s="33">
        <v>2.1526213385623301</v>
      </c>
      <c r="R28" s="33">
        <v>2.4593308708407435</v>
      </c>
      <c r="S28" s="33">
        <v>2.7782008603523494</v>
      </c>
      <c r="T28" s="33">
        <v>2.6060619879307461</v>
      </c>
      <c r="U28" s="33">
        <v>2.1471795339504767</v>
      </c>
      <c r="V28" s="33">
        <v>1.7609710125100704</v>
      </c>
      <c r="W28" s="33">
        <v>1.7560080259017739</v>
      </c>
      <c r="X28" s="33">
        <v>1.4547935209747422</v>
      </c>
      <c r="Y28" s="33">
        <v>1.2013027978991053</v>
      </c>
      <c r="Z28" s="33">
        <v>1.2115868443255322</v>
      </c>
      <c r="AA28" s="33">
        <v>1.1268211166479201</v>
      </c>
      <c r="AB28" s="33">
        <v>1.0887180484970138</v>
      </c>
      <c r="AC28" s="33">
        <v>1.0954371669846386</v>
      </c>
      <c r="AD28" s="33">
        <v>1.3389478804831145</v>
      </c>
      <c r="AE28" s="33">
        <v>1.1322408275883038</v>
      </c>
      <c r="AF28" s="33">
        <v>1.1429207008326094</v>
      </c>
      <c r="AG28" s="33">
        <v>1.1314096452758768</v>
      </c>
      <c r="AH28" s="33">
        <v>1.1400605919366116</v>
      </c>
      <c r="AI28" s="33">
        <v>1.4845518809629739</v>
      </c>
      <c r="AJ28" s="33">
        <v>1.1957020684590016</v>
      </c>
      <c r="AK28" s="33">
        <v>1.1281681885270791</v>
      </c>
      <c r="AL28" s="33">
        <v>1.2776141748409284</v>
      </c>
      <c r="AM28" s="33">
        <v>1.2626215546280799</v>
      </c>
      <c r="AN28" s="33">
        <v>1.0761742424242424</v>
      </c>
      <c r="AO28" s="33">
        <v>1.4098042929292929</v>
      </c>
      <c r="AP28" s="33">
        <v>0.90244243781336708</v>
      </c>
      <c r="AQ28" s="33">
        <v>1.0185586331110354</v>
      </c>
      <c r="AR28" s="33">
        <v>0.97490020931704235</v>
      </c>
      <c r="AS28" s="33">
        <v>1.0686182641289004</v>
      </c>
      <c r="AT28" s="33">
        <v>1.234745412062503</v>
      </c>
      <c r="AU28" s="33">
        <v>1.396923526261987</v>
      </c>
      <c r="AV28" s="33">
        <v>1.3292423209852504</v>
      </c>
      <c r="AW28" s="33">
        <v>1.1547972545392591</v>
      </c>
      <c r="AX28" s="33">
        <v>1.1227729640266757</v>
      </c>
      <c r="AY28" s="33">
        <v>1.1485664216521443</v>
      </c>
    </row>
    <row r="29" spans="1:51">
      <c r="A29" s="7" t="s">
        <v>47</v>
      </c>
      <c r="B29" s="7" t="s">
        <v>48</v>
      </c>
      <c r="C29" s="33">
        <v>3.968828942619993</v>
      </c>
      <c r="D29" s="33">
        <v>3.5941945715968013</v>
      </c>
      <c r="E29" s="33">
        <v>3.4909589925734581</v>
      </c>
      <c r="F29" s="33">
        <v>3.2473527512393399</v>
      </c>
      <c r="G29" s="33">
        <v>3.3212169271970979</v>
      </c>
      <c r="H29" s="33">
        <v>3.3072494254401792</v>
      </c>
      <c r="I29" s="33">
        <v>3.2601947069528801</v>
      </c>
      <c r="J29" s="33">
        <v>3.2071041726050824</v>
      </c>
      <c r="K29" s="33">
        <v>3.1246256057184203</v>
      </c>
      <c r="L29" s="33">
        <v>3.3076589120091215</v>
      </c>
      <c r="M29" s="33">
        <v>3.0967483061810688</v>
      </c>
      <c r="N29" s="33">
        <v>3.041914618369987</v>
      </c>
      <c r="O29" s="33">
        <v>3.3905233845681586</v>
      </c>
      <c r="P29" s="33">
        <v>3.2417326226697187</v>
      </c>
      <c r="Q29" s="33">
        <v>3.2165292641928591</v>
      </c>
      <c r="R29" s="33">
        <v>3.5503982700803296</v>
      </c>
      <c r="S29" s="33">
        <v>3.8278717257807022</v>
      </c>
      <c r="T29" s="33">
        <v>3.8525724952908682</v>
      </c>
      <c r="U29" s="33">
        <v>3.8132670816897125</v>
      </c>
      <c r="V29" s="33">
        <v>3.4335991282826663</v>
      </c>
      <c r="W29" s="33">
        <v>3.3985192630947654</v>
      </c>
      <c r="X29" s="33">
        <v>2.5404295675026467</v>
      </c>
      <c r="Y29" s="33">
        <v>2.3532068643983659</v>
      </c>
      <c r="Z29" s="33">
        <v>2.2356374342343961</v>
      </c>
      <c r="AA29" s="33">
        <v>2.058398603838024</v>
      </c>
      <c r="AB29" s="33">
        <v>1.9922697213736633</v>
      </c>
      <c r="AC29" s="33">
        <v>2.0919054966326898</v>
      </c>
      <c r="AD29" s="33">
        <v>2.4523818201698435</v>
      </c>
      <c r="AE29" s="33">
        <v>2.3216054557309067</v>
      </c>
      <c r="AF29" s="33">
        <v>2.2562836084498428</v>
      </c>
      <c r="AG29" s="33">
        <v>2.3078943473670708</v>
      </c>
      <c r="AH29" s="33">
        <v>2.4394174699805626</v>
      </c>
      <c r="AI29" s="33">
        <v>2.675598662075362</v>
      </c>
      <c r="AJ29" s="33">
        <v>2.3878402778462964</v>
      </c>
      <c r="AK29" s="33">
        <v>2.7581375615435468</v>
      </c>
      <c r="AL29" s="33">
        <v>3.1530285838324241</v>
      </c>
      <c r="AM29" s="33">
        <v>2.9500744935915777</v>
      </c>
      <c r="AN29" s="33">
        <v>2.7126775051820684</v>
      </c>
      <c r="AO29" s="33">
        <v>3.2077680753642919</v>
      </c>
      <c r="AP29" s="33">
        <v>2.7214334228761561</v>
      </c>
      <c r="AQ29" s="33">
        <v>2.9646795537104307</v>
      </c>
      <c r="AR29" s="33">
        <v>2.681184941542782</v>
      </c>
      <c r="AS29" s="33">
        <v>2.9673734698861383</v>
      </c>
      <c r="AT29" s="33">
        <v>3.0959526389694436</v>
      </c>
      <c r="AU29" s="33">
        <v>3.28348507280442</v>
      </c>
      <c r="AV29" s="33">
        <v>3.3248324887817087</v>
      </c>
      <c r="AW29" s="33">
        <v>3.0753037333251929</v>
      </c>
      <c r="AX29" s="33">
        <v>3.035417747794499</v>
      </c>
      <c r="AY29" s="33">
        <v>3.3018006502029977</v>
      </c>
    </row>
    <row r="30" spans="1:51">
      <c r="A30" s="7" t="s">
        <v>49</v>
      </c>
      <c r="B30" s="7" t="s">
        <v>50</v>
      </c>
      <c r="C30" s="33">
        <v>2.0681285590651686</v>
      </c>
      <c r="D30" s="33">
        <v>1.9306068737132041</v>
      </c>
      <c r="E30" s="33">
        <v>1.9372300445364767</v>
      </c>
      <c r="F30" s="33">
        <v>1.6808113779435765</v>
      </c>
      <c r="G30" s="33">
        <v>1.7209831219793639</v>
      </c>
      <c r="H30" s="33">
        <v>1.8127887263832192</v>
      </c>
      <c r="I30" s="33">
        <v>1.7021364041129774</v>
      </c>
      <c r="J30" s="33">
        <v>1.6659747010784769</v>
      </c>
      <c r="K30" s="33">
        <v>1.6949877843655101</v>
      </c>
      <c r="L30" s="33">
        <v>1.6302829765048825</v>
      </c>
      <c r="M30" s="33">
        <v>1.6354965027513719</v>
      </c>
      <c r="N30" s="33">
        <v>1.5518593641781275</v>
      </c>
      <c r="O30" s="33">
        <v>1.7212761342273706</v>
      </c>
      <c r="P30" s="33">
        <v>1.6393112240637335</v>
      </c>
      <c r="Q30" s="33">
        <v>1.6157971603488046</v>
      </c>
      <c r="R30" s="33">
        <v>1.7035940089335255</v>
      </c>
      <c r="S30" s="33">
        <v>2.0594652874817441</v>
      </c>
      <c r="T30" s="33">
        <v>2.0037021984935115</v>
      </c>
      <c r="U30" s="33">
        <v>1.929880917254472</v>
      </c>
      <c r="V30" s="33">
        <v>1.935928769329837</v>
      </c>
      <c r="W30" s="33">
        <v>1.8273495042394348</v>
      </c>
      <c r="X30" s="33">
        <v>1.3993208448672758</v>
      </c>
      <c r="Y30" s="33">
        <v>1.3554573144687976</v>
      </c>
      <c r="Z30" s="33">
        <v>1.2069210703004314</v>
      </c>
      <c r="AA30" s="33">
        <v>1.2454865817813741</v>
      </c>
      <c r="AB30" s="33">
        <v>1.2918667894991727</v>
      </c>
      <c r="AC30" s="33">
        <v>1.2671588703461214</v>
      </c>
      <c r="AD30" s="33">
        <v>1.4831174137947047</v>
      </c>
      <c r="AE30" s="33">
        <v>1.3754529666880264</v>
      </c>
      <c r="AF30" s="33">
        <v>1.42758212521641</v>
      </c>
      <c r="AG30" s="33">
        <v>1.4900096428103906</v>
      </c>
      <c r="AH30" s="33">
        <v>1.6538046694802286</v>
      </c>
      <c r="AI30" s="33">
        <v>2.0994666032416807</v>
      </c>
      <c r="AJ30" s="33">
        <v>1.8031078243201635</v>
      </c>
      <c r="AK30" s="33">
        <v>1.8560584689872099</v>
      </c>
      <c r="AL30" s="33">
        <v>2.0736743901337271</v>
      </c>
      <c r="AM30" s="33">
        <v>1.9021724901497679</v>
      </c>
      <c r="AN30" s="33">
        <v>1.6833187063050374</v>
      </c>
      <c r="AO30" s="33">
        <v>2.0518304806248806</v>
      </c>
      <c r="AP30" s="33">
        <v>1.7813772831176524</v>
      </c>
      <c r="AQ30" s="33">
        <v>2.0517140722257494</v>
      </c>
      <c r="AR30" s="33">
        <v>2.0089052439155157</v>
      </c>
      <c r="AS30" s="33">
        <v>2.1446251099964426</v>
      </c>
      <c r="AT30" s="33">
        <v>2.26824494186571</v>
      </c>
      <c r="AU30" s="33">
        <v>2.279871799890727</v>
      </c>
      <c r="AV30" s="33">
        <v>2.513377439708333</v>
      </c>
      <c r="AW30" s="33">
        <v>2.3877253331381625</v>
      </c>
      <c r="AX30" s="33">
        <v>2.1641376704412965</v>
      </c>
      <c r="AY30" s="33">
        <v>2.4284797598035128</v>
      </c>
    </row>
    <row r="31" spans="1:51">
      <c r="A31" s="7" t="s">
        <v>51</v>
      </c>
      <c r="B31" s="7" t="s">
        <v>52</v>
      </c>
      <c r="C31" s="33">
        <v>1.2606326015451694</v>
      </c>
      <c r="D31" s="33">
        <v>1.0988997679696066</v>
      </c>
      <c r="E31" s="33">
        <v>1.0201305489686121</v>
      </c>
      <c r="F31" s="33">
        <v>0.83697952523011809</v>
      </c>
      <c r="G31" s="33">
        <v>0.74762870037481832</v>
      </c>
      <c r="H31" s="33">
        <v>0.84202172416430809</v>
      </c>
      <c r="I31" s="33">
        <v>0.8917340336766657</v>
      </c>
      <c r="J31" s="33">
        <v>0.82660347162378434</v>
      </c>
      <c r="K31" s="33">
        <v>0.80249497312158891</v>
      </c>
      <c r="L31" s="33">
        <v>0.85702463512385951</v>
      </c>
      <c r="M31" s="33">
        <v>0.79078610803343041</v>
      </c>
      <c r="N31" s="33">
        <v>0.73539469544640046</v>
      </c>
      <c r="O31" s="33">
        <v>0.75515340528266783</v>
      </c>
      <c r="P31" s="33">
        <v>0.81833704846822131</v>
      </c>
      <c r="Q31" s="33">
        <v>0.56150691586648371</v>
      </c>
      <c r="R31" s="33">
        <v>0.58933470507544583</v>
      </c>
      <c r="S31" s="33">
        <v>0.97015746456332874</v>
      </c>
      <c r="T31" s="33">
        <v>1.1442544010059441</v>
      </c>
      <c r="U31" s="33">
        <v>1.8192301097393691</v>
      </c>
      <c r="V31" s="33">
        <v>1.3943830018289896</v>
      </c>
      <c r="W31" s="33">
        <v>1.4362640032007317</v>
      </c>
      <c r="X31" s="33">
        <v>1.102738411307961</v>
      </c>
      <c r="Y31" s="33">
        <v>0.97049599401632203</v>
      </c>
      <c r="Z31" s="33">
        <v>1.0108251314411938</v>
      </c>
      <c r="AA31" s="33">
        <v>0.96809934503131512</v>
      </c>
      <c r="AB31" s="33">
        <v>0.88508399470639676</v>
      </c>
      <c r="AC31" s="33">
        <v>0.87620004720249112</v>
      </c>
      <c r="AD31" s="33">
        <v>1.030582646232556</v>
      </c>
      <c r="AE31" s="33">
        <v>0.85454019444381002</v>
      </c>
      <c r="AF31" s="33">
        <v>0.94660560777697433</v>
      </c>
      <c r="AG31" s="33">
        <v>1.0411424439624006</v>
      </c>
      <c r="AH31" s="33">
        <v>1.1803004740098015</v>
      </c>
      <c r="AI31" s="33">
        <v>1.4545030931148069</v>
      </c>
      <c r="AJ31" s="33">
        <v>1.2613320478830241</v>
      </c>
      <c r="AK31" s="33">
        <v>1.3052462440748775</v>
      </c>
      <c r="AL31" s="33">
        <v>1.4512653651482286</v>
      </c>
      <c r="AM31" s="33">
        <v>1.4533943922230257</v>
      </c>
      <c r="AN31" s="33">
        <v>1.2404275492094878</v>
      </c>
      <c r="AO31" s="33">
        <v>1.524493318530644</v>
      </c>
      <c r="AP31" s="33">
        <v>1.3190218798549973</v>
      </c>
      <c r="AQ31" s="33">
        <v>1.5691918047643707</v>
      </c>
      <c r="AR31" s="33">
        <v>1.4002298032107716</v>
      </c>
      <c r="AS31" s="33">
        <v>1.4936318617296738</v>
      </c>
      <c r="AT31" s="33">
        <v>1.4056026670119108</v>
      </c>
      <c r="AU31" s="33">
        <v>1.4061852667011911</v>
      </c>
      <c r="AV31" s="33">
        <v>1.55457826255826</v>
      </c>
      <c r="AW31" s="33">
        <v>1.3524323537027447</v>
      </c>
      <c r="AX31" s="33">
        <v>1.1926867555670637</v>
      </c>
      <c r="AY31" s="33">
        <v>1.3508382962195753</v>
      </c>
    </row>
    <row r="32" spans="1:51">
      <c r="A32" s="7" t="s">
        <v>53</v>
      </c>
      <c r="B32" s="7" t="s">
        <v>54</v>
      </c>
      <c r="C32" s="33">
        <v>2.5814319664878247</v>
      </c>
      <c r="D32" s="33">
        <v>2.1949031338802856</v>
      </c>
      <c r="E32" s="33">
        <v>2.1517217227653425</v>
      </c>
      <c r="F32" s="33">
        <v>1.8626631700229634</v>
      </c>
      <c r="G32" s="33">
        <v>1.9206759108516251</v>
      </c>
      <c r="H32" s="33">
        <v>1.7760704461428651</v>
      </c>
      <c r="I32" s="33">
        <v>1.8454441434271489</v>
      </c>
      <c r="J32" s="33">
        <v>1.7361239512405575</v>
      </c>
      <c r="K32" s="33">
        <v>1.6271467579901335</v>
      </c>
      <c r="L32" s="33">
        <v>1.7180280776785404</v>
      </c>
      <c r="M32" s="33">
        <v>1.6838058947582795</v>
      </c>
      <c r="N32" s="33">
        <v>1.4614273579167103</v>
      </c>
      <c r="O32" s="33">
        <v>1.6211844717950368</v>
      </c>
      <c r="P32" s="33">
        <v>1.8004510329768177</v>
      </c>
      <c r="Q32" s="33">
        <v>1.6123315913885032</v>
      </c>
      <c r="R32" s="33">
        <v>1.7859607373408664</v>
      </c>
      <c r="S32" s="33">
        <v>1.9527978884660639</v>
      </c>
      <c r="T32" s="33">
        <v>2.1159939155598426</v>
      </c>
      <c r="U32" s="33">
        <v>1.9255477586152068</v>
      </c>
      <c r="V32" s="33">
        <v>1.6286477490751439</v>
      </c>
      <c r="W32" s="33">
        <v>1.8035118031779009</v>
      </c>
      <c r="X32" s="33">
        <v>1.232979892012009</v>
      </c>
      <c r="Y32" s="33">
        <v>1.0964674444882265</v>
      </c>
      <c r="Z32" s="33">
        <v>1.0208455447906555</v>
      </c>
      <c r="AA32" s="33">
        <v>1.0763998024666133</v>
      </c>
      <c r="AB32" s="33">
        <v>1.0168105224589703</v>
      </c>
      <c r="AC32" s="33">
        <v>0.98831157066504471</v>
      </c>
      <c r="AD32" s="33">
        <v>1.2228074489148861</v>
      </c>
      <c r="AE32" s="33">
        <v>1.1408098559652142</v>
      </c>
      <c r="AF32" s="33">
        <v>1.2353274460265831</v>
      </c>
      <c r="AG32" s="33">
        <v>1.2731545508160076</v>
      </c>
      <c r="AH32" s="33">
        <v>1.4100563234464696</v>
      </c>
      <c r="AI32" s="33">
        <v>1.6902339212913959</v>
      </c>
      <c r="AJ32" s="33">
        <v>1.5065504657565292</v>
      </c>
      <c r="AK32" s="33">
        <v>1.546476500992807</v>
      </c>
      <c r="AL32" s="33">
        <v>1.8174110787472346</v>
      </c>
      <c r="AM32" s="33">
        <v>1.7920616647737662</v>
      </c>
      <c r="AN32" s="33">
        <v>1.5715699959411165</v>
      </c>
      <c r="AO32" s="33">
        <v>1.813553701008781</v>
      </c>
      <c r="AP32" s="33">
        <v>1.5759193558563587</v>
      </c>
      <c r="AQ32" s="33">
        <v>2.0383734305308168</v>
      </c>
      <c r="AR32" s="33">
        <v>1.9146189350663219</v>
      </c>
      <c r="AS32" s="33">
        <v>1.9209623327396004</v>
      </c>
      <c r="AT32" s="33">
        <v>1.9735222601326921</v>
      </c>
      <c r="AU32" s="33">
        <v>1.9961172776292098</v>
      </c>
      <c r="AV32" s="33">
        <v>2.2024451444130051</v>
      </c>
      <c r="AW32" s="33">
        <v>2.025016865575298</v>
      </c>
      <c r="AX32" s="33">
        <v>1.8109672346765935</v>
      </c>
      <c r="AY32" s="33">
        <v>1.9626894647181872</v>
      </c>
    </row>
    <row r="33" spans="1:51">
      <c r="A33" s="7" t="s">
        <v>55</v>
      </c>
      <c r="B33" s="7" t="s">
        <v>56</v>
      </c>
      <c r="C33" s="33">
        <v>3.8807619976644827</v>
      </c>
      <c r="D33" s="33">
        <v>3.6356897982919771</v>
      </c>
      <c r="E33" s="33">
        <v>3.5865970388643196</v>
      </c>
      <c r="F33" s="33">
        <v>3.2178291883374213</v>
      </c>
      <c r="G33" s="33">
        <v>3.4022342176720803</v>
      </c>
      <c r="H33" s="33">
        <v>3.2218155128992771</v>
      </c>
      <c r="I33" s="33">
        <v>3.2665247239334128</v>
      </c>
      <c r="J33" s="33">
        <v>3.1455691365834397</v>
      </c>
      <c r="K33" s="33">
        <v>3.2503958971049625</v>
      </c>
      <c r="L33" s="33">
        <v>3.1110868171570978</v>
      </c>
      <c r="M33" s="33">
        <v>2.9178741705265749</v>
      </c>
      <c r="N33" s="33">
        <v>2.7199298635906275</v>
      </c>
      <c r="O33" s="33">
        <v>2.8528026967704134</v>
      </c>
      <c r="P33" s="33">
        <v>2.9752327820891393</v>
      </c>
      <c r="Q33" s="33">
        <v>2.7643572531818266</v>
      </c>
      <c r="R33" s="33">
        <v>2.7787380832126547</v>
      </c>
      <c r="S33" s="33">
        <v>3.4467194648369635</v>
      </c>
      <c r="T33" s="33">
        <v>3.2951758623363503</v>
      </c>
      <c r="U33" s="33">
        <v>3.1774362220038017</v>
      </c>
      <c r="V33" s="33">
        <v>2.8510488030295726</v>
      </c>
      <c r="W33" s="33">
        <v>2.8289976381236599</v>
      </c>
      <c r="X33" s="33">
        <v>2.2891488632626511</v>
      </c>
      <c r="Y33" s="33">
        <v>2.1069724405618255</v>
      </c>
      <c r="Z33" s="33">
        <v>2.0385939940767912</v>
      </c>
      <c r="AA33" s="33">
        <v>2.0470381044408796</v>
      </c>
      <c r="AB33" s="33">
        <v>2.0380106742728068</v>
      </c>
      <c r="AC33" s="33">
        <v>1.8905150896301339</v>
      </c>
      <c r="AD33" s="33">
        <v>2.282880541287621</v>
      </c>
      <c r="AE33" s="33">
        <v>2.0552303154073064</v>
      </c>
      <c r="AF33" s="33">
        <v>2.1308394548172371</v>
      </c>
      <c r="AG33" s="33">
        <v>2.1484424780888949</v>
      </c>
      <c r="AH33" s="33">
        <v>2.287405172102865</v>
      </c>
      <c r="AI33" s="33">
        <v>2.7490532238479388</v>
      </c>
      <c r="AJ33" s="33">
        <v>2.3077633640709974</v>
      </c>
      <c r="AK33" s="33">
        <v>2.6493261358308184</v>
      </c>
      <c r="AL33" s="33">
        <v>3.1482861848828403</v>
      </c>
      <c r="AM33" s="33">
        <v>2.9765560190918161</v>
      </c>
      <c r="AN33" s="33">
        <v>2.5587156620950604</v>
      </c>
      <c r="AO33" s="33">
        <v>2.9771561753497484</v>
      </c>
      <c r="AP33" s="33">
        <v>2.7390095873407505</v>
      </c>
      <c r="AQ33" s="33">
        <v>3.1738952474508637</v>
      </c>
      <c r="AR33" s="33">
        <v>3.0789718167211144</v>
      </c>
      <c r="AS33" s="33">
        <v>3.2854270897585272</v>
      </c>
      <c r="AT33" s="33">
        <v>3.3879141632208589</v>
      </c>
      <c r="AU33" s="33">
        <v>3.3446854605959535</v>
      </c>
      <c r="AV33" s="33">
        <v>3.5097986582291978</v>
      </c>
      <c r="AW33" s="33">
        <v>3.2012047000053307</v>
      </c>
      <c r="AX33" s="33">
        <v>2.9873209512713315</v>
      </c>
      <c r="AY33" s="33">
        <v>3.4300424919470909</v>
      </c>
    </row>
    <row r="34" spans="1:51">
      <c r="A34" s="7" t="s">
        <v>57</v>
      </c>
      <c r="B34" s="7" t="s">
        <v>58</v>
      </c>
      <c r="C34" s="33">
        <v>3.407485177505388</v>
      </c>
      <c r="D34" s="33">
        <v>3.1485457477740741</v>
      </c>
      <c r="E34" s="33">
        <v>3.1457722716548409</v>
      </c>
      <c r="F34" s="33">
        <v>2.7449597685561886</v>
      </c>
      <c r="G34" s="33">
        <v>2.8121852133768459</v>
      </c>
      <c r="H34" s="33">
        <v>2.6102084919114237</v>
      </c>
      <c r="I34" s="33">
        <v>2.4937059033237805</v>
      </c>
      <c r="J34" s="33">
        <v>2.5606292162156934</v>
      </c>
      <c r="K34" s="33">
        <v>2.5322691634862249</v>
      </c>
      <c r="L34" s="33">
        <v>2.5541237042175284</v>
      </c>
      <c r="M34" s="33">
        <v>2.486164041708236</v>
      </c>
      <c r="N34" s="33">
        <v>2.8333162911396252</v>
      </c>
      <c r="O34" s="33">
        <v>3.0923042059212871</v>
      </c>
      <c r="P34" s="33">
        <v>2.9305148275570128</v>
      </c>
      <c r="Q34" s="33">
        <v>2.7735856801639893</v>
      </c>
      <c r="R34" s="33">
        <v>3.1123810550026811</v>
      </c>
      <c r="S34" s="33">
        <v>3.6987975298949922</v>
      </c>
      <c r="T34" s="33">
        <v>3.9253529546078441</v>
      </c>
      <c r="U34" s="33">
        <v>3.4865450086073975</v>
      </c>
      <c r="V34" s="33">
        <v>3.244852878924319</v>
      </c>
      <c r="W34" s="33">
        <v>3.1090920286006756</v>
      </c>
      <c r="X34" s="33">
        <v>2.3169790845084965</v>
      </c>
      <c r="Y34" s="33">
        <v>2.1715606655773598</v>
      </c>
      <c r="Z34" s="33">
        <v>1.9267220497005442</v>
      </c>
      <c r="AA34" s="33">
        <v>2.0115493999604861</v>
      </c>
      <c r="AB34" s="33">
        <v>1.8385053648628118</v>
      </c>
      <c r="AC34" s="33">
        <v>1.812911764137638</v>
      </c>
      <c r="AD34" s="33">
        <v>2.1236475781989608</v>
      </c>
      <c r="AE34" s="33">
        <v>1.9684185359067987</v>
      </c>
      <c r="AF34" s="33">
        <v>2.0684045338048054</v>
      </c>
      <c r="AG34" s="33">
        <v>2.2446148504493144</v>
      </c>
      <c r="AH34" s="33">
        <v>2.4020256842509218</v>
      </c>
      <c r="AI34" s="33">
        <v>2.8157102458323626</v>
      </c>
      <c r="AJ34" s="33">
        <v>2.4200942029978667</v>
      </c>
      <c r="AK34" s="33">
        <v>2.4116355778499603</v>
      </c>
      <c r="AL34" s="33">
        <v>3.1841572669252454</v>
      </c>
      <c r="AM34" s="33">
        <v>3.1767265600372792</v>
      </c>
      <c r="AN34" s="33">
        <v>2.85269350928708</v>
      </c>
      <c r="AO34" s="33">
        <v>3.28867838363835</v>
      </c>
      <c r="AP34" s="33">
        <v>2.8217891275901481</v>
      </c>
      <c r="AQ34" s="33">
        <v>2.9681128153313567</v>
      </c>
      <c r="AR34" s="33">
        <v>2.8419699203286237</v>
      </c>
      <c r="AS34" s="33">
        <v>2.9190987693174102</v>
      </c>
      <c r="AT34" s="33">
        <v>3.1615560763917645</v>
      </c>
      <c r="AU34" s="33">
        <v>3.4731419674357742</v>
      </c>
      <c r="AV34" s="33">
        <v>3.5888828615440675</v>
      </c>
      <c r="AW34" s="33">
        <v>3.2565302370264853</v>
      </c>
      <c r="AX34" s="33">
        <v>3.1675086545309989</v>
      </c>
      <c r="AY34" s="33">
        <v>3.3413632749739124</v>
      </c>
    </row>
    <row r="35" spans="1:51">
      <c r="A35" s="7" t="s">
        <v>59</v>
      </c>
      <c r="B35" s="7" t="s">
        <v>60</v>
      </c>
      <c r="C35" s="33">
        <v>2.8026839860714428</v>
      </c>
      <c r="D35" s="33">
        <v>2.7488242889001917</v>
      </c>
      <c r="E35" s="33">
        <v>2.6317044224474091</v>
      </c>
      <c r="F35" s="33">
        <v>2.2427768431211446</v>
      </c>
      <c r="G35" s="33">
        <v>2.301472410240359</v>
      </c>
      <c r="H35" s="33">
        <v>2.1690493889953961</v>
      </c>
      <c r="I35" s="33">
        <v>2.077500520153587</v>
      </c>
      <c r="J35" s="33">
        <v>1.9159337229756568</v>
      </c>
      <c r="K35" s="33">
        <v>1.9040860428606556</v>
      </c>
      <c r="L35" s="33">
        <v>1.8296071421816187</v>
      </c>
      <c r="M35" s="33">
        <v>1.7392186347386938</v>
      </c>
      <c r="N35" s="33">
        <v>1.6376610111785734</v>
      </c>
      <c r="O35" s="33">
        <v>1.8584709376004842</v>
      </c>
      <c r="P35" s="33">
        <v>1.6143527151739088</v>
      </c>
      <c r="Q35" s="33">
        <v>1.4502589485434414</v>
      </c>
      <c r="R35" s="33">
        <v>1.8011915526961368</v>
      </c>
      <c r="S35" s="33">
        <v>2.0791101861747006</v>
      </c>
      <c r="T35" s="33">
        <v>2.2580897082556342</v>
      </c>
      <c r="U35" s="33">
        <v>2.0472662216011113</v>
      </c>
      <c r="V35" s="33">
        <v>1.9677709657461049</v>
      </c>
      <c r="W35" s="33">
        <v>1.7446685155780155</v>
      </c>
      <c r="X35" s="33">
        <v>1.2104045107143517</v>
      </c>
      <c r="Y35" s="33">
        <v>1.0484694954593514</v>
      </c>
      <c r="Z35" s="33">
        <v>1.0078306005260897</v>
      </c>
      <c r="AA35" s="33">
        <v>1.1193043275907431</v>
      </c>
      <c r="AB35" s="33">
        <v>1.0660699250423549</v>
      </c>
      <c r="AC35" s="33">
        <v>1.0406680964855259</v>
      </c>
      <c r="AD35" s="33">
        <v>1.3741091203500071</v>
      </c>
      <c r="AE35" s="33">
        <v>1.248506280433928</v>
      </c>
      <c r="AF35" s="33">
        <v>1.2778816901824956</v>
      </c>
      <c r="AG35" s="33">
        <v>1.3294514041112346</v>
      </c>
      <c r="AH35" s="33">
        <v>1.4694337348952231</v>
      </c>
      <c r="AI35" s="33">
        <v>1.7306054478850539</v>
      </c>
      <c r="AJ35" s="33">
        <v>1.3749496353413893</v>
      </c>
      <c r="AK35" s="33">
        <v>1.4116964295615595</v>
      </c>
      <c r="AL35" s="33">
        <v>1.6193873439619706</v>
      </c>
      <c r="AM35" s="33">
        <v>1.8794279314079556</v>
      </c>
      <c r="AN35" s="33">
        <v>1.7241145867307452</v>
      </c>
      <c r="AO35" s="33">
        <v>2.0099361624481462</v>
      </c>
      <c r="AP35" s="33">
        <v>1.71503821063721</v>
      </c>
      <c r="AQ35" s="33">
        <v>1.9729488591714108</v>
      </c>
      <c r="AR35" s="33">
        <v>1.7766831039322468</v>
      </c>
      <c r="AS35" s="33">
        <v>1.8908071418031578</v>
      </c>
      <c r="AT35" s="33">
        <v>1.8215012473791312</v>
      </c>
      <c r="AU35" s="33">
        <v>1.8110074774116283</v>
      </c>
      <c r="AV35" s="33">
        <v>1.9748070594452509</v>
      </c>
      <c r="AW35" s="33">
        <v>1.7870413265113534</v>
      </c>
      <c r="AX35" s="33">
        <v>1.6158158065412767</v>
      </c>
      <c r="AY35" s="33">
        <v>1.8024851498399168</v>
      </c>
    </row>
    <row r="36" spans="1:51">
      <c r="A36" s="7" t="s">
        <v>61</v>
      </c>
      <c r="B36" s="7" t="s">
        <v>62</v>
      </c>
      <c r="C36" s="33">
        <v>3.057021028656179</v>
      </c>
      <c r="D36" s="33">
        <v>3.0042706181471477</v>
      </c>
      <c r="E36" s="33">
        <v>2.8328897187351023</v>
      </c>
      <c r="F36" s="33">
        <v>2.5678531701890992</v>
      </c>
      <c r="G36" s="33">
        <v>2.5947249589490968</v>
      </c>
      <c r="H36" s="33">
        <v>2.4821726521531859</v>
      </c>
      <c r="I36" s="33">
        <v>2.1367413494216039</v>
      </c>
      <c r="J36" s="33">
        <v>1.9631300518273853</v>
      </c>
      <c r="K36" s="33">
        <v>1.8986218152414882</v>
      </c>
      <c r="L36" s="33">
        <v>1.8624082876076753</v>
      </c>
      <c r="M36" s="33">
        <v>1.7361159596719091</v>
      </c>
      <c r="N36" s="33">
        <v>1.6894474430928148</v>
      </c>
      <c r="O36" s="33">
        <v>1.8719442877986341</v>
      </c>
      <c r="P36" s="33">
        <v>1.6418237494246348</v>
      </c>
      <c r="Q36" s="33">
        <v>1.5690479668589603</v>
      </c>
      <c r="R36" s="33">
        <v>1.9306336873265291</v>
      </c>
      <c r="S36" s="33">
        <v>2.2687031611325943</v>
      </c>
      <c r="T36" s="33">
        <v>2.3377442373895092</v>
      </c>
      <c r="U36" s="33">
        <v>2.2775148630286126</v>
      </c>
      <c r="V36" s="33">
        <v>1.9353992277013228</v>
      </c>
      <c r="W36" s="33">
        <v>1.7752533674372197</v>
      </c>
      <c r="X36" s="33">
        <v>1.1695074605342533</v>
      </c>
      <c r="Y36" s="33">
        <v>1.0867054193216832</v>
      </c>
      <c r="Z36" s="33">
        <v>1.0255957370825386</v>
      </c>
      <c r="AA36" s="33">
        <v>1.1465740793610499</v>
      </c>
      <c r="AB36" s="33">
        <v>0.99627619801828948</v>
      </c>
      <c r="AC36" s="33">
        <v>0.87506343527582031</v>
      </c>
      <c r="AD36" s="33">
        <v>0.93578456496655915</v>
      </c>
      <c r="AE36" s="33">
        <v>0.95142562103450623</v>
      </c>
      <c r="AF36" s="33">
        <v>1.0797689279187568</v>
      </c>
      <c r="AG36" s="33">
        <v>1.1343750383280389</v>
      </c>
      <c r="AH36" s="33">
        <v>1.1966565685060038</v>
      </c>
      <c r="AI36" s="33">
        <v>1.3922191014681171</v>
      </c>
      <c r="AJ36" s="33">
        <v>1.1116406853666614</v>
      </c>
      <c r="AK36" s="33">
        <v>1.1277593121803442</v>
      </c>
      <c r="AL36" s="33">
        <v>1.2963732476420591</v>
      </c>
      <c r="AM36" s="33">
        <v>1.2046925784651614</v>
      </c>
      <c r="AN36" s="33">
        <v>1.0557212536272838</v>
      </c>
      <c r="AO36" s="33">
        <v>1.1614384703429474</v>
      </c>
      <c r="AP36" s="33">
        <v>0.94701787535663762</v>
      </c>
      <c r="AQ36" s="33">
        <v>1.1419029757791972</v>
      </c>
      <c r="AR36" s="33">
        <v>1.0653533943436224</v>
      </c>
      <c r="AS36" s="33">
        <v>1.5161268337164102</v>
      </c>
      <c r="AT36" s="33">
        <v>1.9269474644067477</v>
      </c>
      <c r="AU36" s="33">
        <v>2.0294593209902656</v>
      </c>
      <c r="AV36" s="33">
        <v>2.3175590243994151</v>
      </c>
      <c r="AW36" s="33">
        <v>2.1857194560777624</v>
      </c>
      <c r="AX36" s="33">
        <v>2.0824649472857941</v>
      </c>
      <c r="AY36" s="33">
        <v>2.3390442348097071</v>
      </c>
    </row>
    <row r="37" spans="1:51">
      <c r="A37" s="7" t="s">
        <v>63</v>
      </c>
      <c r="B37" s="7" t="s">
        <v>64</v>
      </c>
      <c r="C37" s="33">
        <v>3.7173224055797087</v>
      </c>
      <c r="D37" s="33">
        <v>3.3840055453754507</v>
      </c>
      <c r="E37" s="33">
        <v>3.2456754784902118</v>
      </c>
      <c r="F37" s="33">
        <v>2.9620329055088312</v>
      </c>
      <c r="G37" s="33">
        <v>2.9125510937940953</v>
      </c>
      <c r="H37" s="33">
        <v>2.7431505379560401</v>
      </c>
      <c r="I37" s="33">
        <v>2.6666931977594492</v>
      </c>
      <c r="J37" s="33">
        <v>2.5015483379928565</v>
      </c>
      <c r="K37" s="33">
        <v>2.6355722259255208</v>
      </c>
      <c r="L37" s="33">
        <v>2.5115746037747111</v>
      </c>
      <c r="M37" s="33">
        <v>2.4202027638765906</v>
      </c>
      <c r="N37" s="33">
        <v>2.1846116345474624</v>
      </c>
      <c r="O37" s="33">
        <v>2.3990981086647234</v>
      </c>
      <c r="P37" s="33">
        <v>2.3601918963161124</v>
      </c>
      <c r="Q37" s="33">
        <v>2.3417374487544125</v>
      </c>
      <c r="R37" s="33">
        <v>2.4308842489533586</v>
      </c>
      <c r="S37" s="33">
        <v>2.7200542273686446</v>
      </c>
      <c r="T37" s="33">
        <v>2.821957496945787</v>
      </c>
      <c r="U37" s="33">
        <v>2.7451386105625062</v>
      </c>
      <c r="V37" s="33">
        <v>2.6719835724391694</v>
      </c>
      <c r="W37" s="33">
        <v>2.6119447489268004</v>
      </c>
      <c r="X37" s="33">
        <v>2.1001800179622117</v>
      </c>
      <c r="Y37" s="33">
        <v>1.8999377482525823</v>
      </c>
      <c r="Z37" s="33">
        <v>1.80958681280736</v>
      </c>
      <c r="AA37" s="33">
        <v>1.7979507871619291</v>
      </c>
      <c r="AB37" s="33">
        <v>1.7606517715954306</v>
      </c>
      <c r="AC37" s="33">
        <v>1.7278770268288408</v>
      </c>
      <c r="AD37" s="33">
        <v>1.9921019402947702</v>
      </c>
      <c r="AE37" s="33">
        <v>1.9719442414154507</v>
      </c>
      <c r="AF37" s="33">
        <v>1.9285057331027735</v>
      </c>
      <c r="AG37" s="33">
        <v>1.9537339661996813</v>
      </c>
      <c r="AH37" s="33">
        <v>2.107888383398755</v>
      </c>
      <c r="AI37" s="33">
        <v>2.3918758167941081</v>
      </c>
      <c r="AJ37" s="33">
        <v>2.0271920583563463</v>
      </c>
      <c r="AK37" s="33">
        <v>2.0458378401206918</v>
      </c>
      <c r="AL37" s="33">
        <v>2.2091039841955471</v>
      </c>
      <c r="AM37" s="33">
        <v>2.1003146343695231</v>
      </c>
      <c r="AN37" s="33">
        <v>1.9012254799258439</v>
      </c>
      <c r="AO37" s="33">
        <v>2.2514787638972096</v>
      </c>
      <c r="AP37" s="33">
        <v>2.0901686291969921</v>
      </c>
      <c r="AQ37" s="33">
        <v>2.4284528489317765</v>
      </c>
      <c r="AR37" s="33">
        <v>2.2916208941799772</v>
      </c>
      <c r="AS37" s="33">
        <v>2.4800998753795107</v>
      </c>
      <c r="AT37" s="33">
        <v>2.6564859706862181</v>
      </c>
      <c r="AU37" s="33">
        <v>2.6788192152712678</v>
      </c>
      <c r="AV37" s="33">
        <v>2.804442038048403</v>
      </c>
      <c r="AW37" s="33">
        <v>2.6725893094861473</v>
      </c>
      <c r="AX37" s="33">
        <v>2.5031020881203339</v>
      </c>
      <c r="AY37" s="33">
        <v>2.7812339889519575</v>
      </c>
    </row>
    <row r="38" spans="1:51">
      <c r="A38" s="7" t="s">
        <v>69</v>
      </c>
      <c r="B38" s="7" t="s">
        <v>70</v>
      </c>
      <c r="C38" s="33">
        <v>4.5973870741248453</v>
      </c>
      <c r="D38" s="33">
        <v>4.0450366110535292</v>
      </c>
      <c r="E38" s="33">
        <v>3.8229776154334814</v>
      </c>
      <c r="F38" s="33">
        <v>3.3339045103480558</v>
      </c>
      <c r="G38" s="33">
        <v>3.3579587247985558</v>
      </c>
      <c r="H38" s="33">
        <v>3.2119951352435723</v>
      </c>
      <c r="I38" s="33">
        <v>3.3136976191679723</v>
      </c>
      <c r="J38" s="33">
        <v>2.9107415457716219</v>
      </c>
      <c r="K38" s="33">
        <v>2.8735783248243441</v>
      </c>
      <c r="L38" s="33">
        <v>2.9668644796037</v>
      </c>
      <c r="M38" s="33">
        <v>2.8592164990143054</v>
      </c>
      <c r="N38" s="33">
        <v>2.6664752565333871</v>
      </c>
      <c r="O38" s="33">
        <v>2.8516625385431937</v>
      </c>
      <c r="P38" s="33">
        <v>2.6298640094405421</v>
      </c>
      <c r="Q38" s="33">
        <v>2.5073028476204482</v>
      </c>
      <c r="R38" s="33">
        <v>2.9566485320786158</v>
      </c>
      <c r="S38" s="33">
        <v>3.3047421382225086</v>
      </c>
      <c r="T38" s="33">
        <v>3.3130553953227091</v>
      </c>
      <c r="U38" s="33">
        <v>3.1254378126896873</v>
      </c>
      <c r="V38" s="33">
        <v>2.5923714084278706</v>
      </c>
      <c r="W38" s="33">
        <v>2.4324496020570128</v>
      </c>
      <c r="X38" s="33">
        <v>1.5921035602356091</v>
      </c>
      <c r="Y38" s="33">
        <v>1.3548497782964892</v>
      </c>
      <c r="Z38" s="33">
        <v>1.2917796728843065</v>
      </c>
      <c r="AA38" s="33">
        <v>1.343703119765856</v>
      </c>
      <c r="AB38" s="33">
        <v>1.2656419060962774</v>
      </c>
      <c r="AC38" s="33">
        <v>1.3076579910400667</v>
      </c>
      <c r="AD38" s="33">
        <v>1.5147876502651914</v>
      </c>
      <c r="AE38" s="33">
        <v>1.3132541035024416</v>
      </c>
      <c r="AF38" s="33">
        <v>1.3706880641925778</v>
      </c>
      <c r="AG38" s="33">
        <v>1.4068942828485456</v>
      </c>
      <c r="AH38" s="33">
        <v>1.6163370110330992</v>
      </c>
      <c r="AI38" s="33">
        <v>1.8772044132397192</v>
      </c>
      <c r="AJ38" s="33">
        <v>1.5634631895687061</v>
      </c>
      <c r="AK38" s="33">
        <v>1.7797568706118354</v>
      </c>
      <c r="AL38" s="33">
        <v>2.435935005015045</v>
      </c>
      <c r="AM38" s="33">
        <v>2.5263085255767304</v>
      </c>
      <c r="AN38" s="33">
        <v>2.0723759421168113</v>
      </c>
      <c r="AO38" s="33">
        <v>2.3887793503510846</v>
      </c>
      <c r="AP38" s="33">
        <v>2.0789205608342129</v>
      </c>
      <c r="AQ38" s="33">
        <v>2.2033529804825021</v>
      </c>
      <c r="AR38" s="33">
        <v>2.155986111645388</v>
      </c>
      <c r="AS38" s="33">
        <v>2.3231350524232672</v>
      </c>
      <c r="AT38" s="33">
        <v>2.4575377947606651</v>
      </c>
      <c r="AU38" s="33">
        <v>2.5297392870321693</v>
      </c>
      <c r="AV38" s="33">
        <v>2.5622817478126696</v>
      </c>
      <c r="AW38" s="33">
        <v>2.300631301798163</v>
      </c>
      <c r="AX38" s="33">
        <v>2.2118957148128677</v>
      </c>
      <c r="AY38" s="33">
        <v>2.3381717465731469</v>
      </c>
    </row>
    <row r="39" spans="1:51">
      <c r="A39" s="7" t="s">
        <v>71</v>
      </c>
      <c r="B39" s="7" t="s">
        <v>72</v>
      </c>
      <c r="C39" s="33">
        <v>4.3997281066493708</v>
      </c>
      <c r="D39" s="33">
        <v>3.9475121324082973</v>
      </c>
      <c r="E39" s="33">
        <v>3.8880025249307959</v>
      </c>
      <c r="F39" s="33">
        <v>3.6644013713385606</v>
      </c>
      <c r="G39" s="33">
        <v>3.7240514136137781</v>
      </c>
      <c r="H39" s="33">
        <v>3.686721817486883</v>
      </c>
      <c r="I39" s="33">
        <v>3.4467431836394482</v>
      </c>
      <c r="J39" s="33">
        <v>3.3626829905162001</v>
      </c>
      <c r="K39" s="33">
        <v>3.6573496554678164</v>
      </c>
      <c r="L39" s="33">
        <v>4.041490498835266</v>
      </c>
      <c r="M39" s="33">
        <v>4.0131394297371727</v>
      </c>
      <c r="N39" s="33">
        <v>4.1176335906337664</v>
      </c>
      <c r="O39" s="33">
        <v>4.2803387052998918</v>
      </c>
      <c r="P39" s="33">
        <v>4.1015583971396028</v>
      </c>
      <c r="Q39" s="33">
        <v>3.9756919639879151</v>
      </c>
      <c r="R39" s="33">
        <v>4.391986183158056</v>
      </c>
      <c r="S39" s="33">
        <v>4.6696110738495165</v>
      </c>
      <c r="T39" s="33">
        <v>4.7028263155532866</v>
      </c>
      <c r="U39" s="33">
        <v>4.5221922108038681</v>
      </c>
      <c r="V39" s="33">
        <v>4.2019378994082484</v>
      </c>
      <c r="W39" s="33">
        <v>4.1969724718344796</v>
      </c>
      <c r="X39" s="33">
        <v>3.10190404420546</v>
      </c>
      <c r="Y39" s="33">
        <v>2.8001923665555699</v>
      </c>
      <c r="Z39" s="33">
        <v>2.7671181687479649</v>
      </c>
      <c r="AA39" s="33">
        <v>2.8274430458539292</v>
      </c>
      <c r="AB39" s="33">
        <v>2.7596373959450995</v>
      </c>
      <c r="AC39" s="33">
        <v>2.5798078106876958</v>
      </c>
      <c r="AD39" s="33">
        <v>3.1194368667396719</v>
      </c>
      <c r="AE39" s="33">
        <v>3.1109257183340135</v>
      </c>
      <c r="AF39" s="33">
        <v>2.8092193918217632</v>
      </c>
      <c r="AG39" s="33">
        <v>2.9743084930490911</v>
      </c>
      <c r="AH39" s="33">
        <v>3.5738327385605797</v>
      </c>
      <c r="AI39" s="33">
        <v>4.1999879580020991</v>
      </c>
      <c r="AJ39" s="33">
        <v>3.8460679053995936</v>
      </c>
      <c r="AK39" s="33">
        <v>4.0382056276270193</v>
      </c>
      <c r="AL39" s="33">
        <v>4.4382226393383402</v>
      </c>
      <c r="AM39" s="33">
        <v>4.4986314173813815</v>
      </c>
      <c r="AN39" s="33">
        <v>3.7808780019050348</v>
      </c>
      <c r="AO39" s="33">
        <v>4.2863823725270374</v>
      </c>
      <c r="AP39" s="33">
        <v>3.7687143530329372</v>
      </c>
      <c r="AQ39" s="33">
        <v>3.9401967793828505</v>
      </c>
      <c r="AR39" s="33">
        <v>3.8067987195528183</v>
      </c>
      <c r="AS39" s="33">
        <v>3.9621601858923321</v>
      </c>
      <c r="AT39" s="33">
        <v>4.4781592759298681</v>
      </c>
      <c r="AU39" s="33">
        <v>4.6334045595619182</v>
      </c>
      <c r="AV39" s="33">
        <v>4.6977600298987667</v>
      </c>
      <c r="AW39" s="33">
        <v>4.3401163452007605</v>
      </c>
      <c r="AX39" s="33">
        <v>4.232807396694886</v>
      </c>
      <c r="AY39" s="33">
        <v>4.5037365333679986</v>
      </c>
    </row>
    <row r="40" spans="1:51">
      <c r="A40" s="7" t="s">
        <v>73</v>
      </c>
      <c r="B40" s="7" t="s">
        <v>74</v>
      </c>
      <c r="C40" s="33">
        <v>2.2760261486862321</v>
      </c>
      <c r="D40" s="33">
        <v>1.8131261117872859</v>
      </c>
      <c r="E40" s="33">
        <v>1.8774459320288364</v>
      </c>
      <c r="F40" s="33">
        <v>1.6164987856391504</v>
      </c>
      <c r="G40" s="33">
        <v>1.6460344647174476</v>
      </c>
      <c r="H40" s="33">
        <v>1.5017265402556492</v>
      </c>
      <c r="I40" s="33">
        <v>1.6789172359522371</v>
      </c>
      <c r="J40" s="33">
        <v>1.7347091226349463</v>
      </c>
      <c r="K40" s="33">
        <v>1.6013138236602307</v>
      </c>
      <c r="L40" s="33">
        <v>1.6567635687647548</v>
      </c>
      <c r="M40" s="33">
        <v>1.5310493482202936</v>
      </c>
      <c r="N40" s="33">
        <v>1.444812563438751</v>
      </c>
      <c r="O40" s="33">
        <v>1.5645678181631559</v>
      </c>
      <c r="P40" s="33">
        <v>1.7403332682568302</v>
      </c>
      <c r="Q40" s="33">
        <v>1.5303237364631304</v>
      </c>
      <c r="R40" s="33">
        <v>1.6796685691973769</v>
      </c>
      <c r="S40" s="33">
        <v>1.9276617246804553</v>
      </c>
      <c r="T40" s="33">
        <v>1.8206185330224973</v>
      </c>
      <c r="U40" s="33">
        <v>1.7101588249480344</v>
      </c>
      <c r="V40" s="33">
        <v>1.4851338470549054</v>
      </c>
      <c r="W40" s="33">
        <v>1.3904934712955201</v>
      </c>
      <c r="X40" s="33">
        <v>0.98130442052002342</v>
      </c>
      <c r="Y40" s="33">
        <v>0.94446894511012558</v>
      </c>
      <c r="Z40" s="33">
        <v>0.99176417002696993</v>
      </c>
      <c r="AA40" s="33">
        <v>1.3512470086396238</v>
      </c>
      <c r="AB40" s="33">
        <v>1.266927164412492</v>
      </c>
      <c r="AC40" s="33">
        <v>1.1496904122300056</v>
      </c>
      <c r="AD40" s="33">
        <v>1.3892328752999936</v>
      </c>
      <c r="AE40" s="33">
        <v>1.2937904884097899</v>
      </c>
      <c r="AF40" s="33">
        <v>1.476217831549018</v>
      </c>
      <c r="AG40" s="33">
        <v>1.4101430353671629</v>
      </c>
      <c r="AH40" s="33">
        <v>1.4019148750979198</v>
      </c>
      <c r="AI40" s="33">
        <v>1.6481446020831521</v>
      </c>
      <c r="AJ40" s="33">
        <v>1.4007311341282966</v>
      </c>
      <c r="AK40" s="33">
        <v>1.432019032697943</v>
      </c>
      <c r="AL40" s="33">
        <v>1.6956799257260569</v>
      </c>
      <c r="AM40" s="33">
        <v>1.7721820872138567</v>
      </c>
      <c r="AN40" s="33">
        <v>1.563881461061337</v>
      </c>
      <c r="AO40" s="33">
        <v>1.6918649207443142</v>
      </c>
      <c r="AP40" s="33">
        <v>1.4499922534872662</v>
      </c>
      <c r="AQ40" s="33">
        <v>1.5968287379595152</v>
      </c>
      <c r="AR40" s="33">
        <v>1.5086573957826916</v>
      </c>
      <c r="AS40" s="33">
        <v>1.481704873892115</v>
      </c>
      <c r="AT40" s="33">
        <v>1.5883503133330841</v>
      </c>
      <c r="AU40" s="33">
        <v>1.5492758346199669</v>
      </c>
      <c r="AV40" s="33">
        <v>1.7142658710018646</v>
      </c>
      <c r="AW40" s="33">
        <v>1.6874736217885362</v>
      </c>
      <c r="AX40" s="33">
        <v>1.8525705066219327</v>
      </c>
      <c r="AY40" s="33">
        <v>1.9451653746908073</v>
      </c>
    </row>
    <row r="41" spans="1:51">
      <c r="A41" s="7" t="s">
        <v>75</v>
      </c>
      <c r="B41" s="7" t="s">
        <v>76</v>
      </c>
      <c r="C41" s="33">
        <v>4.3759785613093056</v>
      </c>
      <c r="D41" s="33">
        <v>3.7467955894153895</v>
      </c>
      <c r="E41" s="33">
        <v>3.499439265298844</v>
      </c>
      <c r="F41" s="33">
        <v>3.220039826033545</v>
      </c>
      <c r="G41" s="33">
        <v>3.2579845253073638</v>
      </c>
      <c r="H41" s="33">
        <v>3.1623584541158523</v>
      </c>
      <c r="I41" s="33">
        <v>3.1129262915928702</v>
      </c>
      <c r="J41" s="33">
        <v>3.1074198289181143</v>
      </c>
      <c r="K41" s="33">
        <v>3.2740437879187549</v>
      </c>
      <c r="L41" s="33">
        <v>3.1814268756830084</v>
      </c>
      <c r="M41" s="33">
        <v>3.134772204846064</v>
      </c>
      <c r="N41" s="33">
        <v>3.0298658476843654</v>
      </c>
      <c r="O41" s="33">
        <v>3.2478784338847646</v>
      </c>
      <c r="P41" s="33">
        <v>3.1410567728500656</v>
      </c>
      <c r="Q41" s="33">
        <v>3.0417233531935728</v>
      </c>
      <c r="R41" s="33">
        <v>3.3071652952518122</v>
      </c>
      <c r="S41" s="33">
        <v>3.5531020463910119</v>
      </c>
      <c r="T41" s="33">
        <v>3.5804561410354876</v>
      </c>
      <c r="U41" s="33">
        <v>3.4503692088837172</v>
      </c>
      <c r="V41" s="33">
        <v>3.3367924678904455</v>
      </c>
      <c r="W41" s="33">
        <v>3.2824399181940249</v>
      </c>
      <c r="X41" s="33">
        <v>2.4405273427178442</v>
      </c>
      <c r="Y41" s="33">
        <v>2.2197391456627482</v>
      </c>
      <c r="Z41" s="33">
        <v>2.1276244036536531</v>
      </c>
      <c r="AA41" s="33">
        <v>2.173194624547004</v>
      </c>
      <c r="AB41" s="33">
        <v>2.2185715897388518</v>
      </c>
      <c r="AC41" s="33">
        <v>2.2401748991964561</v>
      </c>
      <c r="AD41" s="33">
        <v>2.5098751626494953</v>
      </c>
      <c r="AE41" s="33">
        <v>2.387842923644766</v>
      </c>
      <c r="AF41" s="33">
        <v>2.4106385755367294</v>
      </c>
      <c r="AG41" s="33">
        <v>2.3929570725235254</v>
      </c>
      <c r="AH41" s="33">
        <v>2.6484735119246441</v>
      </c>
      <c r="AI41" s="33">
        <v>3.3857514832980407</v>
      </c>
      <c r="AJ41" s="33">
        <v>3.1730405628997604</v>
      </c>
      <c r="AK41" s="33">
        <v>3.740932034732245</v>
      </c>
      <c r="AL41" s="33">
        <v>3.9490116783989238</v>
      </c>
      <c r="AM41" s="33">
        <v>3.9415023606927186</v>
      </c>
      <c r="AN41" s="33">
        <v>3.3838743885236893</v>
      </c>
      <c r="AO41" s="33">
        <v>3.8981666831688142</v>
      </c>
      <c r="AP41" s="33">
        <v>3.3442673913907188</v>
      </c>
      <c r="AQ41" s="33">
        <v>3.5876349883352234</v>
      </c>
      <c r="AR41" s="33">
        <v>3.3925247846006825</v>
      </c>
      <c r="AS41" s="33">
        <v>3.5371687109358936</v>
      </c>
      <c r="AT41" s="33">
        <v>3.8038017343469992</v>
      </c>
      <c r="AU41" s="33">
        <v>4.0143573987164913</v>
      </c>
      <c r="AV41" s="33">
        <v>4.1059553441544727</v>
      </c>
      <c r="AW41" s="33">
        <v>3.8841147839106243</v>
      </c>
      <c r="AX41" s="33">
        <v>3.7301299749557559</v>
      </c>
      <c r="AY41" s="33">
        <v>3.9196053980696486</v>
      </c>
    </row>
    <row r="42" spans="1:51">
      <c r="A42" s="7" t="s">
        <v>77</v>
      </c>
      <c r="B42" s="7" t="s">
        <v>78</v>
      </c>
      <c r="C42" s="33">
        <v>6.6265452817650408</v>
      </c>
      <c r="D42" s="33">
        <v>5.8502765485790427</v>
      </c>
      <c r="E42" s="33">
        <v>5.8518169689734645</v>
      </c>
      <c r="F42" s="33">
        <v>5.0841735754493174</v>
      </c>
      <c r="G42" s="33">
        <v>4.9823265927963787</v>
      </c>
      <c r="H42" s="33">
        <v>4.6121251883252707</v>
      </c>
      <c r="I42" s="33">
        <v>4.368864952591939</v>
      </c>
      <c r="J42" s="33">
        <v>4.1890290372445627</v>
      </c>
      <c r="K42" s="33">
        <v>3.9939694724792578</v>
      </c>
      <c r="L42" s="33">
        <v>3.9699491825079218</v>
      </c>
      <c r="M42" s="33">
        <v>3.9157731694749476</v>
      </c>
      <c r="N42" s="33">
        <v>4.073455496897572</v>
      </c>
      <c r="O42" s="33">
        <v>4.421293053708566</v>
      </c>
      <c r="P42" s="33">
        <v>4.1084162893365734</v>
      </c>
      <c r="Q42" s="33">
        <v>4.1451396251091648</v>
      </c>
      <c r="R42" s="33">
        <v>4.4952278771802936</v>
      </c>
      <c r="S42" s="33">
        <v>4.8390882365013965</v>
      </c>
      <c r="T42" s="33">
        <v>4.545695039908054</v>
      </c>
      <c r="U42" s="33">
        <v>4.348597804101634</v>
      </c>
      <c r="V42" s="33">
        <v>3.9567260533985187</v>
      </c>
      <c r="W42" s="33">
        <v>3.8623579085037627</v>
      </c>
      <c r="X42" s="33">
        <v>2.8228387591732944</v>
      </c>
      <c r="Y42" s="33">
        <v>2.5548099348333144</v>
      </c>
      <c r="Z42" s="33">
        <v>2.5973750887136262</v>
      </c>
      <c r="AA42" s="33">
        <v>2.6728281900901867</v>
      </c>
      <c r="AB42" s="33">
        <v>2.5221914432149815</v>
      </c>
      <c r="AC42" s="33">
        <v>2.5787418371186619</v>
      </c>
      <c r="AD42" s="33">
        <v>2.7966745657894569</v>
      </c>
      <c r="AE42" s="33">
        <v>2.6585389181767498</v>
      </c>
      <c r="AF42" s="33">
        <v>2.4647199313730632</v>
      </c>
      <c r="AG42" s="33">
        <v>2.5976065351763249</v>
      </c>
      <c r="AH42" s="33">
        <v>2.7662355916340284</v>
      </c>
      <c r="AI42" s="33">
        <v>3.6547212811551457</v>
      </c>
      <c r="AJ42" s="33">
        <v>3.6278371917393337</v>
      </c>
      <c r="AK42" s="33">
        <v>3.7079562402879831</v>
      </c>
      <c r="AL42" s="33">
        <v>3.8561366559539332</v>
      </c>
      <c r="AM42" s="33">
        <v>3.947580487728696</v>
      </c>
      <c r="AN42" s="33">
        <v>3.2499148386529622</v>
      </c>
      <c r="AO42" s="33">
        <v>3.8002439460521598</v>
      </c>
      <c r="AP42" s="33">
        <v>3.3628802663633</v>
      </c>
      <c r="AQ42" s="33">
        <v>3.4974776496307078</v>
      </c>
      <c r="AR42" s="33">
        <v>3.2790971477963593</v>
      </c>
      <c r="AS42" s="33">
        <v>3.5429138718611126</v>
      </c>
      <c r="AT42" s="33">
        <v>3.7307839150986362</v>
      </c>
      <c r="AU42" s="33">
        <v>3.8908509322909297</v>
      </c>
      <c r="AV42" s="33">
        <v>4.0602360136980193</v>
      </c>
      <c r="AW42" s="33">
        <v>3.833448323310471</v>
      </c>
      <c r="AX42" s="33">
        <v>3.6723144187741164</v>
      </c>
      <c r="AY42" s="33">
        <v>3.8412169298838923</v>
      </c>
    </row>
    <row r="43" spans="1:51">
      <c r="A43" s="7" t="s">
        <v>79</v>
      </c>
      <c r="B43" s="7" t="s">
        <v>80</v>
      </c>
      <c r="C43" s="33">
        <v>3.2464617402201856</v>
      </c>
      <c r="D43" s="33">
        <v>2.9994055662288082</v>
      </c>
      <c r="E43" s="33">
        <v>3.0904290034654878</v>
      </c>
      <c r="F43" s="33">
        <v>2.8755151504009362</v>
      </c>
      <c r="G43" s="33">
        <v>2.8689549302765958</v>
      </c>
      <c r="H43" s="33">
        <v>2.7659355744099328</v>
      </c>
      <c r="I43" s="33">
        <v>2.7199554542230908</v>
      </c>
      <c r="J43" s="33">
        <v>2.5508851479423922</v>
      </c>
      <c r="K43" s="33">
        <v>2.5024957312670626</v>
      </c>
      <c r="L43" s="33">
        <v>2.5710674609334392</v>
      </c>
      <c r="M43" s="33">
        <v>2.6677636966159164</v>
      </c>
      <c r="N43" s="33">
        <v>2.5775884044266655</v>
      </c>
      <c r="O43" s="33">
        <v>2.8766845295991592</v>
      </c>
      <c r="P43" s="33">
        <v>2.9208684332670014</v>
      </c>
      <c r="Q43" s="33">
        <v>2.8573924594939206</v>
      </c>
      <c r="R43" s="33">
        <v>3.2175617927774605</v>
      </c>
      <c r="S43" s="33">
        <v>3.4473821095704782</v>
      </c>
      <c r="T43" s="33">
        <v>3.3452566407562911</v>
      </c>
      <c r="U43" s="33">
        <v>3.2793145576474729</v>
      </c>
      <c r="V43" s="33">
        <v>3.0131454697744888</v>
      </c>
      <c r="W43" s="33">
        <v>3.0741700054950623</v>
      </c>
      <c r="X43" s="33">
        <v>2.2442404250665442</v>
      </c>
      <c r="Y43" s="33">
        <v>2.0947487885322449</v>
      </c>
      <c r="Z43" s="33">
        <v>2.1271919319212724</v>
      </c>
      <c r="AA43" s="33">
        <v>2.1544134413992797</v>
      </c>
      <c r="AB43" s="33">
        <v>2.1416464302497453</v>
      </c>
      <c r="AC43" s="33">
        <v>2.0558019225809359</v>
      </c>
      <c r="AD43" s="33">
        <v>2.4072776624540828</v>
      </c>
      <c r="AE43" s="33">
        <v>2.2642196620083683</v>
      </c>
      <c r="AF43" s="33">
        <v>2.1835376867508209</v>
      </c>
      <c r="AG43" s="33">
        <v>2.2750074060583287</v>
      </c>
      <c r="AH43" s="33">
        <v>2.3929787108963003</v>
      </c>
      <c r="AI43" s="33">
        <v>2.7292967529765439</v>
      </c>
      <c r="AJ43" s="33">
        <v>2.3589465760956645</v>
      </c>
      <c r="AK43" s="33">
        <v>2.5225092301964307</v>
      </c>
      <c r="AL43" s="33">
        <v>2.7695684198756703</v>
      </c>
      <c r="AM43" s="33">
        <v>2.6973394672018238</v>
      </c>
      <c r="AN43" s="33">
        <v>2.5230390410328898</v>
      </c>
      <c r="AO43" s="33">
        <v>3.0177850422529553</v>
      </c>
      <c r="AP43" s="33">
        <v>2.6338479040850213</v>
      </c>
      <c r="AQ43" s="33">
        <v>2.8880361021393441</v>
      </c>
      <c r="AR43" s="33">
        <v>2.7189878960436809</v>
      </c>
      <c r="AS43" s="33">
        <v>2.9927116401981073</v>
      </c>
      <c r="AT43" s="33">
        <v>3.3270697499306867</v>
      </c>
      <c r="AU43" s="33">
        <v>3.465141403797027</v>
      </c>
      <c r="AV43" s="33">
        <v>3.7217297270752745</v>
      </c>
      <c r="AW43" s="33">
        <v>3.555902149370453</v>
      </c>
      <c r="AX43" s="33">
        <v>3.2767980733521647</v>
      </c>
      <c r="AY43" s="33">
        <v>3.5358161909214703</v>
      </c>
    </row>
    <row r="44" spans="1:51">
      <c r="A44" s="7" t="s">
        <v>81</v>
      </c>
      <c r="B44" s="7" t="s">
        <v>82</v>
      </c>
      <c r="C44" s="33">
        <v>2.1266374839184716</v>
      </c>
      <c r="D44" s="33">
        <v>1.9621001869098382</v>
      </c>
      <c r="E44" s="33">
        <v>1.7743771694891941</v>
      </c>
      <c r="F44" s="33">
        <v>1.6437506574209679</v>
      </c>
      <c r="G44" s="33">
        <v>1.5782067983396582</v>
      </c>
      <c r="H44" s="33">
        <v>1.6299023375866784</v>
      </c>
      <c r="I44" s="33">
        <v>1.5189539801145167</v>
      </c>
      <c r="J44" s="33">
        <v>1.4874035803527239</v>
      </c>
      <c r="K44" s="33">
        <v>1.4956724327325841</v>
      </c>
      <c r="L44" s="33">
        <v>1.5750775582139278</v>
      </c>
      <c r="M44" s="33">
        <v>1.4835367350305606</v>
      </c>
      <c r="N44" s="33">
        <v>1.3602161570558862</v>
      </c>
      <c r="O44" s="33">
        <v>1.4097005106167235</v>
      </c>
      <c r="P44" s="33">
        <v>1.517523263607617</v>
      </c>
      <c r="Q44" s="33">
        <v>1.2637063049208235</v>
      </c>
      <c r="R44" s="33">
        <v>1.7370873099744646</v>
      </c>
      <c r="S44" s="33">
        <v>2.0901225785493707</v>
      </c>
      <c r="T44" s="33">
        <v>2.0560053620405361</v>
      </c>
      <c r="U44" s="33">
        <v>1.94818887212109</v>
      </c>
      <c r="V44" s="33">
        <v>1.5106233372123146</v>
      </c>
      <c r="W44" s="33">
        <v>1.3513616869045317</v>
      </c>
      <c r="X44" s="33">
        <v>1.0267227278664384</v>
      </c>
      <c r="Y44" s="33">
        <v>1.0639233307098421</v>
      </c>
      <c r="Z44" s="33">
        <v>1.0162945496529814</v>
      </c>
      <c r="AA44" s="33">
        <v>1.0287260080221738</v>
      </c>
      <c r="AB44" s="33">
        <v>0.87992274629891398</v>
      </c>
      <c r="AC44" s="33">
        <v>0.84304660856384994</v>
      </c>
      <c r="AD44" s="33">
        <v>1.0647088543640268</v>
      </c>
      <c r="AE44" s="33">
        <v>0.8868973937939455</v>
      </c>
      <c r="AF44" s="33">
        <v>1.2004767693898477</v>
      </c>
      <c r="AG44" s="33">
        <v>1.5916223571097912</v>
      </c>
      <c r="AH44" s="33">
        <v>1.4833931097737725</v>
      </c>
      <c r="AI44" s="33">
        <v>1.7223056256192162</v>
      </c>
      <c r="AJ44" s="33">
        <v>1.4402026486226902</v>
      </c>
      <c r="AK44" s="33">
        <v>1.471733459087389</v>
      </c>
      <c r="AL44" s="33">
        <v>1.6405496259826338</v>
      </c>
      <c r="AM44" s="33">
        <v>1.4896663912191366</v>
      </c>
      <c r="AN44" s="33">
        <v>1.4241390115857298</v>
      </c>
      <c r="AO44" s="33">
        <v>1.5370472915834976</v>
      </c>
      <c r="AP44" s="33">
        <v>1.3406065407202026</v>
      </c>
      <c r="AQ44" s="33">
        <v>1.5189350233351129</v>
      </c>
      <c r="AR44" s="33">
        <v>1.4314326553808532</v>
      </c>
      <c r="AS44" s="33">
        <v>1.5850698331238053</v>
      </c>
      <c r="AT44" s="33">
        <v>1.6009997072347462</v>
      </c>
      <c r="AU44" s="33">
        <v>1.6637677166032343</v>
      </c>
      <c r="AV44" s="33">
        <v>1.8448430261594364</v>
      </c>
      <c r="AW44" s="33">
        <v>1.7275044345325228</v>
      </c>
      <c r="AX44" s="33">
        <v>1.590688342776448</v>
      </c>
      <c r="AY44" s="33">
        <v>1.7718196221606075</v>
      </c>
    </row>
    <row r="45" spans="1:51">
      <c r="A45" s="7" t="s">
        <v>83</v>
      </c>
      <c r="B45" s="7" t="s">
        <v>84</v>
      </c>
      <c r="C45" s="33">
        <v>3.6659754354071792</v>
      </c>
      <c r="D45" s="33">
        <v>3.3299685291847276</v>
      </c>
      <c r="E45" s="33">
        <v>3.2702424942790715</v>
      </c>
      <c r="F45" s="33">
        <v>3.117076913941708</v>
      </c>
      <c r="G45" s="33">
        <v>3.0423485723942942</v>
      </c>
      <c r="H45" s="33">
        <v>2.9201376676882882</v>
      </c>
      <c r="I45" s="33">
        <v>2.6816653677310973</v>
      </c>
      <c r="J45" s="33">
        <v>2.6058416580129</v>
      </c>
      <c r="K45" s="33">
        <v>2.5584907552700917</v>
      </c>
      <c r="L45" s="33">
        <v>2.6471457196764709</v>
      </c>
      <c r="M45" s="33">
        <v>2.5968090063247367</v>
      </c>
      <c r="N45" s="33">
        <v>2.671470987072631</v>
      </c>
      <c r="O45" s="33">
        <v>2.8771973079647384</v>
      </c>
      <c r="P45" s="33">
        <v>2.7808525310565448</v>
      </c>
      <c r="Q45" s="33">
        <v>2.6926454228768231</v>
      </c>
      <c r="R45" s="33">
        <v>3.0294491328668842</v>
      </c>
      <c r="S45" s="33">
        <v>3.1911822530641603</v>
      </c>
      <c r="T45" s="33">
        <v>3.5096671955549672</v>
      </c>
      <c r="U45" s="33">
        <v>3.425002914484097</v>
      </c>
      <c r="V45" s="33">
        <v>3.2053199708353999</v>
      </c>
      <c r="W45" s="33">
        <v>3.2884924312329948</v>
      </c>
      <c r="X45" s="33">
        <v>2.5134671442120462</v>
      </c>
      <c r="Y45" s="33">
        <v>2.2869943076267467</v>
      </c>
      <c r="Z45" s="33">
        <v>2.0907169486047636</v>
      </c>
      <c r="AA45" s="33">
        <v>2.1077011642783936</v>
      </c>
      <c r="AB45" s="33">
        <v>2.0100323509410627</v>
      </c>
      <c r="AC45" s="33">
        <v>1.9516496802652334</v>
      </c>
      <c r="AD45" s="33">
        <v>2.2989562572613322</v>
      </c>
      <c r="AE45" s="33">
        <v>2.2335792347146</v>
      </c>
      <c r="AF45" s="33">
        <v>2.192800399997834</v>
      </c>
      <c r="AG45" s="33">
        <v>2.335673272527405</v>
      </c>
      <c r="AH45" s="33">
        <v>2.6379983501894393</v>
      </c>
      <c r="AI45" s="33">
        <v>3.0966348557679289</v>
      </c>
      <c r="AJ45" s="33">
        <v>2.9207332812277191</v>
      </c>
      <c r="AK45" s="33">
        <v>3.055450963261932</v>
      </c>
      <c r="AL45" s="33">
        <v>3.3970899074553746</v>
      </c>
      <c r="AM45" s="33">
        <v>3.2742801031763364</v>
      </c>
      <c r="AN45" s="33">
        <v>2.8217872454817408</v>
      </c>
      <c r="AO45" s="33">
        <v>3.0296064875446311</v>
      </c>
      <c r="AP45" s="33">
        <v>2.641178070085993</v>
      </c>
      <c r="AQ45" s="33">
        <v>2.9009500016994663</v>
      </c>
      <c r="AR45" s="33">
        <v>2.7598722001291596</v>
      </c>
      <c r="AS45" s="33">
        <v>2.9558053771115871</v>
      </c>
      <c r="AT45" s="33">
        <v>3.0964719078209444</v>
      </c>
      <c r="AU45" s="33">
        <v>3.2032306855647326</v>
      </c>
      <c r="AV45" s="33">
        <v>3.2739012949933719</v>
      </c>
      <c r="AW45" s="33">
        <v>3.0558308691071003</v>
      </c>
      <c r="AX45" s="33">
        <v>2.8659766833214371</v>
      </c>
      <c r="AY45" s="33">
        <v>3.1122854423710953</v>
      </c>
    </row>
    <row r="46" spans="1:51">
      <c r="A46" s="7" t="s">
        <v>85</v>
      </c>
      <c r="B46" s="7" t="s">
        <v>86</v>
      </c>
      <c r="C46" s="33">
        <v>4.73174745620718</v>
      </c>
      <c r="D46" s="33">
        <v>4.332294036151275</v>
      </c>
      <c r="E46" s="33">
        <v>4.0947513684832675</v>
      </c>
      <c r="F46" s="33">
        <v>3.7181127809152503</v>
      </c>
      <c r="G46" s="33">
        <v>3.8609542374857324</v>
      </c>
      <c r="H46" s="33">
        <v>3.7627487874113097</v>
      </c>
      <c r="I46" s="33">
        <v>3.3215035003643911</v>
      </c>
      <c r="J46" s="33">
        <v>3.2808578943881423</v>
      </c>
      <c r="K46" s="33">
        <v>3.2968608885567199</v>
      </c>
      <c r="L46" s="33">
        <v>3.3639948903862313</v>
      </c>
      <c r="M46" s="33">
        <v>3.3918711112712545</v>
      </c>
      <c r="N46" s="33">
        <v>3.3384735551916163</v>
      </c>
      <c r="O46" s="33">
        <v>3.6187967766194489</v>
      </c>
      <c r="P46" s="33">
        <v>3.2862417816093794</v>
      </c>
      <c r="Q46" s="33">
        <v>3.113541089551235</v>
      </c>
      <c r="R46" s="33">
        <v>3.6583818243732993</v>
      </c>
      <c r="S46" s="33">
        <v>4.0516486953588444</v>
      </c>
      <c r="T46" s="33">
        <v>4.121863294230927</v>
      </c>
      <c r="U46" s="33">
        <v>3.8802311343967735</v>
      </c>
      <c r="V46" s="33">
        <v>3.5748918358915893</v>
      </c>
      <c r="W46" s="33">
        <v>3.3761516955584661</v>
      </c>
      <c r="X46" s="33">
        <v>2.663199619822247</v>
      </c>
      <c r="Y46" s="33">
        <v>2.4013655662845768</v>
      </c>
      <c r="Z46" s="33">
        <v>2.391473585903654</v>
      </c>
      <c r="AA46" s="33">
        <v>2.431493046687506</v>
      </c>
      <c r="AB46" s="33">
        <v>2.2883516787256797</v>
      </c>
      <c r="AC46" s="33">
        <v>2.2461770390109308</v>
      </c>
      <c r="AD46" s="33">
        <v>2.6089657045466175</v>
      </c>
      <c r="AE46" s="33">
        <v>2.4222418591103572</v>
      </c>
      <c r="AF46" s="33">
        <v>2.5108427193269507</v>
      </c>
      <c r="AG46" s="33">
        <v>2.6825858359094923</v>
      </c>
      <c r="AH46" s="33">
        <v>2.9921965693058357</v>
      </c>
      <c r="AI46" s="33">
        <v>3.5179249473951697</v>
      </c>
      <c r="AJ46" s="33">
        <v>3.092685963331097</v>
      </c>
      <c r="AK46" s="33">
        <v>3.1634323760564382</v>
      </c>
      <c r="AL46" s="33">
        <v>3.6117050546340694</v>
      </c>
      <c r="AM46" s="33">
        <v>3.6663226709908354</v>
      </c>
      <c r="AN46" s="33">
        <v>3.1831104300930919</v>
      </c>
      <c r="AO46" s="33">
        <v>3.5672262548407812</v>
      </c>
      <c r="AP46" s="33">
        <v>3.159121932637059</v>
      </c>
      <c r="AQ46" s="33">
        <v>3.2786778698754762</v>
      </c>
      <c r="AR46" s="33">
        <v>3.1107091002958969</v>
      </c>
      <c r="AS46" s="33">
        <v>3.208937393800364</v>
      </c>
      <c r="AT46" s="33">
        <v>3.4277307821472669</v>
      </c>
      <c r="AU46" s="33">
        <v>3.5183360929226977</v>
      </c>
      <c r="AV46" s="33">
        <v>3.6377993012753147</v>
      </c>
      <c r="AW46" s="33">
        <v>3.3970149652726147</v>
      </c>
      <c r="AX46" s="33">
        <v>3.345077599875693</v>
      </c>
      <c r="AY46" s="33">
        <v>3.5861025297442519</v>
      </c>
    </row>
    <row r="47" spans="1:51">
      <c r="A47" s="7" t="s">
        <v>87</v>
      </c>
      <c r="B47" s="7" t="s">
        <v>88</v>
      </c>
      <c r="C47" s="33">
        <v>2.8725588050085462</v>
      </c>
      <c r="D47" s="33">
        <v>2.5094949044940691</v>
      </c>
      <c r="E47" s="33">
        <v>2.3595683705947113</v>
      </c>
      <c r="F47" s="33">
        <v>1.9492634113116376</v>
      </c>
      <c r="G47" s="33">
        <v>2.0204377123127473</v>
      </c>
      <c r="H47" s="33">
        <v>1.8933606350212688</v>
      </c>
      <c r="I47" s="33">
        <v>2.0165790266939077</v>
      </c>
      <c r="J47" s="33">
        <v>1.9278728606356967</v>
      </c>
      <c r="K47" s="33">
        <v>1.9433466188833439</v>
      </c>
      <c r="L47" s="33">
        <v>1.8727182905181365</v>
      </c>
      <c r="M47" s="33">
        <v>1.660649094014804</v>
      </c>
      <c r="N47" s="33">
        <v>1.6817287403289012</v>
      </c>
      <c r="O47" s="33">
        <v>1.8357252905516295</v>
      </c>
      <c r="P47" s="33">
        <v>1.7657260471338891</v>
      </c>
      <c r="Q47" s="33">
        <v>1.6881383142945354</v>
      </c>
      <c r="R47" s="33">
        <v>1.8371925491406813</v>
      </c>
      <c r="S47" s="33">
        <v>2.238892662344345</v>
      </c>
      <c r="T47" s="33">
        <v>2.2210558814448902</v>
      </c>
      <c r="U47" s="33">
        <v>2.250105999794175</v>
      </c>
      <c r="V47" s="33">
        <v>2.0527899557476585</v>
      </c>
      <c r="W47" s="33">
        <v>2.0575527426160338</v>
      </c>
      <c r="X47" s="33">
        <v>1.519482453499523</v>
      </c>
      <c r="Y47" s="33">
        <v>1.1970857755110305</v>
      </c>
      <c r="Z47" s="33">
        <v>1.1853031620630365</v>
      </c>
      <c r="AA47" s="33">
        <v>1.1516622665384051</v>
      </c>
      <c r="AB47" s="33">
        <v>1.009622120426771</v>
      </c>
      <c r="AC47" s="33">
        <v>0.96110693482446863</v>
      </c>
      <c r="AD47" s="33">
        <v>1.2159359058365729</v>
      </c>
      <c r="AE47" s="33">
        <v>1.1187936918865247</v>
      </c>
      <c r="AF47" s="33">
        <v>1.2536624451380667</v>
      </c>
      <c r="AG47" s="33">
        <v>1.2653463925662827</v>
      </c>
      <c r="AH47" s="33">
        <v>1.2779192926647454</v>
      </c>
      <c r="AI47" s="33">
        <v>1.5529285608932579</v>
      </c>
      <c r="AJ47" s="33">
        <v>1.3047513125007475</v>
      </c>
      <c r="AK47" s="33">
        <v>1.3556129587773114</v>
      </c>
      <c r="AL47" s="33">
        <v>1.6005891802899661</v>
      </c>
      <c r="AM47" s="33">
        <v>1.5275316216011512</v>
      </c>
      <c r="AN47" s="33">
        <v>1.285762570950159</v>
      </c>
      <c r="AO47" s="33">
        <v>1.5084712838822218</v>
      </c>
      <c r="AP47" s="33">
        <v>1.3016989631693567</v>
      </c>
      <c r="AQ47" s="33">
        <v>1.4971160875239689</v>
      </c>
      <c r="AR47" s="33">
        <v>1.4205689746896972</v>
      </c>
      <c r="AS47" s="33">
        <v>1.4422624264669297</v>
      </c>
      <c r="AT47" s="33">
        <v>1.4349445224799733</v>
      </c>
      <c r="AU47" s="33">
        <v>1.4372830367770604</v>
      </c>
      <c r="AV47" s="33">
        <v>1.6874772750758773</v>
      </c>
      <c r="AW47" s="33">
        <v>1.4967907622944232</v>
      </c>
      <c r="AX47" s="33">
        <v>1.3666951166769368</v>
      </c>
      <c r="AY47" s="33">
        <v>1.588061712282367</v>
      </c>
    </row>
    <row r="48" spans="1:51">
      <c r="A48" s="7" t="s">
        <v>89</v>
      </c>
      <c r="B48" s="7" t="s">
        <v>90</v>
      </c>
      <c r="C48" s="33">
        <v>2.4756526222055584</v>
      </c>
      <c r="D48" s="33">
        <v>2.3318900717785285</v>
      </c>
      <c r="E48" s="33">
        <v>2.2145460575886595</v>
      </c>
      <c r="F48" s="33">
        <v>1.9663927954690479</v>
      </c>
      <c r="G48" s="33">
        <v>2.0726690004001718</v>
      </c>
      <c r="H48" s="33">
        <v>2.0703328634621694</v>
      </c>
      <c r="I48" s="33">
        <v>2.2003170055805468</v>
      </c>
      <c r="J48" s="33">
        <v>2.1445219424048725</v>
      </c>
      <c r="K48" s="33">
        <v>2.2222542079542733</v>
      </c>
      <c r="L48" s="33">
        <v>2.2698466650249896</v>
      </c>
      <c r="M48" s="33">
        <v>2.210160132906497</v>
      </c>
      <c r="N48" s="33">
        <v>2.1600912865085338</v>
      </c>
      <c r="O48" s="33">
        <v>2.2469175195874072</v>
      </c>
      <c r="P48" s="33">
        <v>2.1934880843509603</v>
      </c>
      <c r="Q48" s="33">
        <v>1.9922265856151486</v>
      </c>
      <c r="R48" s="33">
        <v>2.1076678411964065</v>
      </c>
      <c r="S48" s="33">
        <v>2.3940166227338748</v>
      </c>
      <c r="T48" s="33">
        <v>2.5818999139275918</v>
      </c>
      <c r="U48" s="33">
        <v>2.4138166388724516</v>
      </c>
      <c r="V48" s="33">
        <v>2.3794078487277424</v>
      </c>
      <c r="W48" s="33">
        <v>2.2158769971488517</v>
      </c>
      <c r="X48" s="33">
        <v>1.4843178323502144</v>
      </c>
      <c r="Y48" s="33">
        <v>1.1406046394056555</v>
      </c>
      <c r="Z48" s="33">
        <v>1.1225584609348653</v>
      </c>
      <c r="AA48" s="33">
        <v>1.2212080388688642</v>
      </c>
      <c r="AB48" s="33">
        <v>1.124378135662923</v>
      </c>
      <c r="AC48" s="33">
        <v>1.1874135124461811</v>
      </c>
      <c r="AD48" s="33">
        <v>1.3305678720610286</v>
      </c>
      <c r="AE48" s="33">
        <v>1.3321635774623468</v>
      </c>
      <c r="AF48" s="33">
        <v>1.280218370227352</v>
      </c>
      <c r="AG48" s="33">
        <v>1.3255512717896705</v>
      </c>
      <c r="AH48" s="33">
        <v>1.4594817525829886</v>
      </c>
      <c r="AI48" s="33">
        <v>1.8094728931305639</v>
      </c>
      <c r="AJ48" s="33">
        <v>1.7052979525499947</v>
      </c>
      <c r="AK48" s="33">
        <v>1.8626998723016857</v>
      </c>
      <c r="AL48" s="33">
        <v>3.5903022600768635</v>
      </c>
      <c r="AM48" s="33">
        <v>3.8021562074211661</v>
      </c>
      <c r="AN48" s="33">
        <v>3.0686112114037818</v>
      </c>
      <c r="AO48" s="33">
        <v>3.6108834237804794</v>
      </c>
      <c r="AP48" s="33">
        <v>2.6905159210314729</v>
      </c>
      <c r="AQ48" s="33">
        <v>2.59766542503974</v>
      </c>
      <c r="AR48" s="33">
        <v>2.4927967185197488</v>
      </c>
      <c r="AS48" s="33">
        <v>2.5304172235534783</v>
      </c>
      <c r="AT48" s="33">
        <v>2.6852330752541906</v>
      </c>
      <c r="AU48" s="33">
        <v>2.7770343833121123</v>
      </c>
      <c r="AV48" s="33">
        <v>2.9535431181970839</v>
      </c>
      <c r="AW48" s="33">
        <v>2.6470036194347566</v>
      </c>
      <c r="AX48" s="33">
        <v>2.5067867696874315</v>
      </c>
      <c r="AY48" s="33">
        <v>2.7623167545822889</v>
      </c>
    </row>
    <row r="49" spans="1:51">
      <c r="A49" s="7" t="s">
        <v>91</v>
      </c>
      <c r="B49" s="7" t="s">
        <v>92</v>
      </c>
      <c r="C49" s="33">
        <v>2.7703508771929823</v>
      </c>
      <c r="D49" s="33">
        <v>2.7068421052631577</v>
      </c>
      <c r="E49" s="33">
        <v>2.4098618887644645</v>
      </c>
      <c r="F49" s="33">
        <v>2.1283426651735722</v>
      </c>
      <c r="G49" s="33">
        <v>2.1729787234042552</v>
      </c>
      <c r="H49" s="33">
        <v>2.0101119820828668</v>
      </c>
      <c r="I49" s="33">
        <v>1.9222108639712363</v>
      </c>
      <c r="J49" s="33">
        <v>1.8454721703267651</v>
      </c>
      <c r="K49" s="33">
        <v>1.8233247558955197</v>
      </c>
      <c r="L49" s="33">
        <v>1.8362931368747577</v>
      </c>
      <c r="M49" s="33">
        <v>1.6815925834537699</v>
      </c>
      <c r="N49" s="33">
        <v>1.7186858895273009</v>
      </c>
      <c r="O49" s="33">
        <v>2.0159328844865874</v>
      </c>
      <c r="P49" s="33">
        <v>1.9983525980339203</v>
      </c>
      <c r="Q49" s="33">
        <v>1.7928256994706708</v>
      </c>
      <c r="R49" s="33">
        <v>2.030436426488063</v>
      </c>
      <c r="S49" s="33">
        <v>2.3534521173166252</v>
      </c>
      <c r="T49" s="33">
        <v>2.2597831370854489</v>
      </c>
      <c r="U49" s="33">
        <v>2.2470292751431349</v>
      </c>
      <c r="V49" s="33">
        <v>1.974316733282921</v>
      </c>
      <c r="W49" s="33">
        <v>1.9690605757804904</v>
      </c>
      <c r="X49" s="33">
        <v>1.3593700808867304</v>
      </c>
      <c r="Y49" s="33">
        <v>1.3079608042920901</v>
      </c>
      <c r="Z49" s="33">
        <v>1.1975469528309808</v>
      </c>
      <c r="AA49" s="33">
        <v>1.2147791960581693</v>
      </c>
      <c r="AB49" s="33">
        <v>1.2259255019435273</v>
      </c>
      <c r="AC49" s="33">
        <v>1.1929286094849594</v>
      </c>
      <c r="AD49" s="33">
        <v>1.4336513726682292</v>
      </c>
      <c r="AE49" s="33">
        <v>1.2837773790028666</v>
      </c>
      <c r="AF49" s="33">
        <v>1.3066724238652816</v>
      </c>
      <c r="AG49" s="33">
        <v>1.4490741916639152</v>
      </c>
      <c r="AH49" s="33">
        <v>1.513426760813797</v>
      </c>
      <c r="AI49" s="33">
        <v>1.85333113205151</v>
      </c>
      <c r="AJ49" s="33">
        <v>1.5158841533108125</v>
      </c>
      <c r="AK49" s="33">
        <v>1.5945588123237917</v>
      </c>
      <c r="AL49" s="33">
        <v>2.3490164080160523</v>
      </c>
      <c r="AM49" s="33">
        <v>2.2914772294328314</v>
      </c>
      <c r="AN49" s="33">
        <v>2.0228487431653659</v>
      </c>
      <c r="AO49" s="33">
        <v>2.3213400495722394</v>
      </c>
      <c r="AP49" s="33">
        <v>1.9026894969926922</v>
      </c>
      <c r="AQ49" s="33">
        <v>2.2312912513572534</v>
      </c>
      <c r="AR49" s="33">
        <v>2.1681957373089169</v>
      </c>
      <c r="AS49" s="33">
        <v>2.2470353922920201</v>
      </c>
      <c r="AT49" s="33">
        <v>2.3009625825027147</v>
      </c>
      <c r="AU49" s="33">
        <v>2.386570205082533</v>
      </c>
      <c r="AV49" s="33">
        <v>2.4862017641245866</v>
      </c>
      <c r="AW49" s="33">
        <v>2.280304878792685</v>
      </c>
      <c r="AX49" s="33">
        <v>2.1406694157404811</v>
      </c>
      <c r="AY49" s="33">
        <v>2.3858656532506983</v>
      </c>
    </row>
    <row r="50" spans="1:51">
      <c r="A50" s="7" t="s">
        <v>93</v>
      </c>
      <c r="B50" s="7" t="s">
        <v>94</v>
      </c>
      <c r="C50" s="33">
        <v>3.5854288850469862</v>
      </c>
      <c r="D50" s="33">
        <v>3.2730014686279749</v>
      </c>
      <c r="E50" s="33">
        <v>3.1475728881032827</v>
      </c>
      <c r="F50" s="33">
        <v>2.83266223079191</v>
      </c>
      <c r="G50" s="33">
        <v>2.6956977920749456</v>
      </c>
      <c r="H50" s="33">
        <v>2.607314348675259</v>
      </c>
      <c r="I50" s="33">
        <v>2.5326160162500875</v>
      </c>
      <c r="J50" s="33">
        <v>2.4051099413251147</v>
      </c>
      <c r="K50" s="33">
        <v>2.5229203821141279</v>
      </c>
      <c r="L50" s="33">
        <v>2.4558402793118499</v>
      </c>
      <c r="M50" s="33">
        <v>2.3987359845688823</v>
      </c>
      <c r="N50" s="33">
        <v>2.4138680704098623</v>
      </c>
      <c r="O50" s="33">
        <v>2.4093839406462321</v>
      </c>
      <c r="P50" s="33">
        <v>2.3983727304566065</v>
      </c>
      <c r="Q50" s="33">
        <v>2.2696380494941994</v>
      </c>
      <c r="R50" s="33">
        <v>2.6113281434874738</v>
      </c>
      <c r="S50" s="33">
        <v>2.9103365556894261</v>
      </c>
      <c r="T50" s="33">
        <v>2.9545435491351832</v>
      </c>
      <c r="U50" s="33">
        <v>2.9817611670256827</v>
      </c>
      <c r="V50" s="33">
        <v>2.6302606687301644</v>
      </c>
      <c r="W50" s="33">
        <v>2.6719525206180759</v>
      </c>
      <c r="X50" s="33">
        <v>2.109408481162212</v>
      </c>
      <c r="Y50" s="33">
        <v>1.9089345794387194</v>
      </c>
      <c r="Z50" s="33">
        <v>1.7990296280492937</v>
      </c>
      <c r="AA50" s="33">
        <v>1.7605883430096378</v>
      </c>
      <c r="AB50" s="33">
        <v>1.7365222499862005</v>
      </c>
      <c r="AC50" s="33">
        <v>1.6585862294449327</v>
      </c>
      <c r="AD50" s="33">
        <v>1.9094330874943721</v>
      </c>
      <c r="AE50" s="33">
        <v>1.7215980961773472</v>
      </c>
      <c r="AF50" s="33">
        <v>1.8975311726175115</v>
      </c>
      <c r="AG50" s="33">
        <v>1.9065041096792967</v>
      </c>
      <c r="AH50" s="33">
        <v>1.975293881876232</v>
      </c>
      <c r="AI50" s="33">
        <v>2.2354143446200809</v>
      </c>
      <c r="AJ50" s="33">
        <v>1.9068321702510831</v>
      </c>
      <c r="AK50" s="33">
        <v>1.9287490871954802</v>
      </c>
      <c r="AL50" s="33">
        <v>2.5532803311901873</v>
      </c>
      <c r="AM50" s="33">
        <v>2.4005701939812552</v>
      </c>
      <c r="AN50" s="33">
        <v>2.1617199694038196</v>
      </c>
      <c r="AO50" s="33">
        <v>2.4322384991143564</v>
      </c>
      <c r="AP50" s="33">
        <v>2.1247636088270574</v>
      </c>
      <c r="AQ50" s="33">
        <v>2.3366129886143558</v>
      </c>
      <c r="AR50" s="33">
        <v>2.3083023394516933</v>
      </c>
      <c r="AS50" s="33">
        <v>2.5436802637663094</v>
      </c>
      <c r="AT50" s="33">
        <v>2.6578516716591944</v>
      </c>
      <c r="AU50" s="33">
        <v>2.7755453247823727</v>
      </c>
      <c r="AV50" s="33">
        <v>2.848060955750789</v>
      </c>
      <c r="AW50" s="33">
        <v>2.5611762261849713</v>
      </c>
      <c r="AX50" s="33">
        <v>2.4091353209625863</v>
      </c>
      <c r="AY50" s="33">
        <v>2.6198119592824161</v>
      </c>
    </row>
    <row r="51" spans="1:51">
      <c r="A51" s="7" t="s">
        <v>95</v>
      </c>
      <c r="B51" s="7" t="s">
        <v>96</v>
      </c>
      <c r="C51" s="33">
        <v>1.9758372252648353</v>
      </c>
      <c r="D51" s="33">
        <v>1.9267100899024177</v>
      </c>
      <c r="E51" s="33">
        <v>1.8586472878077347</v>
      </c>
      <c r="F51" s="33">
        <v>1.5907880021311624</v>
      </c>
      <c r="G51" s="33">
        <v>1.5808185775930343</v>
      </c>
      <c r="H51" s="33">
        <v>1.4305380225308035</v>
      </c>
      <c r="I51" s="33">
        <v>1.4223299317245037</v>
      </c>
      <c r="J51" s="33">
        <v>1.2368424894520929</v>
      </c>
      <c r="K51" s="33">
        <v>1.16845019976544</v>
      </c>
      <c r="L51" s="33">
        <v>1.1147057535366511</v>
      </c>
      <c r="M51" s="33">
        <v>1.1360302884311235</v>
      </c>
      <c r="N51" s="33">
        <v>1.0996637322315819</v>
      </c>
      <c r="O51" s="33">
        <v>1.2593933554267585</v>
      </c>
      <c r="P51" s="33">
        <v>1.2400058282134097</v>
      </c>
      <c r="Q51" s="33">
        <v>1.1429029359625051</v>
      </c>
      <c r="R51" s="33">
        <v>1.2345564486752956</v>
      </c>
      <c r="S51" s="33">
        <v>1.5697467155589013</v>
      </c>
      <c r="T51" s="33">
        <v>1.5459287500910659</v>
      </c>
      <c r="U51" s="33">
        <v>1.7282692634595302</v>
      </c>
      <c r="V51" s="33">
        <v>1.6446586852521916</v>
      </c>
      <c r="W51" s="33">
        <v>1.789854051822531</v>
      </c>
      <c r="X51" s="33">
        <v>1.4607846312966428</v>
      </c>
      <c r="Y51" s="33">
        <v>1.3122963829570953</v>
      </c>
      <c r="Z51" s="33">
        <v>1.2204425161061094</v>
      </c>
      <c r="AA51" s="33">
        <v>1.2303413267430121</v>
      </c>
      <c r="AB51" s="33">
        <v>1.1234128841137405</v>
      </c>
      <c r="AC51" s="33">
        <v>0.98540916308431126</v>
      </c>
      <c r="AD51" s="33">
        <v>1.1934181480190542</v>
      </c>
      <c r="AE51" s="33">
        <v>1.0444938228573641</v>
      </c>
      <c r="AF51" s="33">
        <v>1.146566688823746</v>
      </c>
      <c r="AG51" s="33">
        <v>1.1029921621324357</v>
      </c>
      <c r="AH51" s="33">
        <v>1.1349653058394265</v>
      </c>
      <c r="AI51" s="33">
        <v>1.314495033785561</v>
      </c>
      <c r="AJ51" s="33">
        <v>1.023207548072095</v>
      </c>
      <c r="AK51" s="33">
        <v>0.98639969777106162</v>
      </c>
      <c r="AL51" s="33">
        <v>1.113115875148843</v>
      </c>
      <c r="AM51" s="33">
        <v>1.0837728883426665</v>
      </c>
      <c r="AN51" s="33">
        <v>0.93758998378013891</v>
      </c>
      <c r="AO51" s="33">
        <v>1.2083158681270616</v>
      </c>
      <c r="AP51" s="33">
        <v>0.96073896791889635</v>
      </c>
      <c r="AQ51" s="33">
        <v>1.2102437231649052</v>
      </c>
      <c r="AR51" s="33">
        <v>1.2399359991394843</v>
      </c>
      <c r="AS51" s="33">
        <v>1.1421105942040677</v>
      </c>
      <c r="AT51" s="33">
        <v>1.4546929482525255</v>
      </c>
      <c r="AU51" s="33">
        <v>1.8115784189815438</v>
      </c>
      <c r="AV51" s="33">
        <v>1.9308315630014072</v>
      </c>
      <c r="AW51" s="33">
        <v>1.7211839262824822</v>
      </c>
      <c r="AX51" s="33">
        <v>1.6637265711135611</v>
      </c>
      <c r="AY51" s="33">
        <v>1.907758983874293</v>
      </c>
    </row>
    <row r="52" spans="1:51">
      <c r="A52" s="7" t="s">
        <v>97</v>
      </c>
      <c r="B52" s="7" t="s">
        <v>98</v>
      </c>
      <c r="C52" s="33">
        <v>4.4126474835510274</v>
      </c>
      <c r="D52" s="33">
        <v>3.9792188073160197</v>
      </c>
      <c r="E52" s="33">
        <v>3.8687994223706021</v>
      </c>
      <c r="F52" s="33">
        <v>3.4529526891805928</v>
      </c>
      <c r="G52" s="33">
        <v>3.384862998750946</v>
      </c>
      <c r="H52" s="33">
        <v>3.2635201961339693</v>
      </c>
      <c r="I52" s="33">
        <v>3.107746503741577</v>
      </c>
      <c r="J52" s="33">
        <v>2.917407081227481</v>
      </c>
      <c r="K52" s="33">
        <v>2.9831139466173853</v>
      </c>
      <c r="L52" s="33">
        <v>3.1453334888533857</v>
      </c>
      <c r="M52" s="33">
        <v>3.1355239545467679</v>
      </c>
      <c r="N52" s="33">
        <v>3.0123253208403646</v>
      </c>
      <c r="O52" s="33">
        <v>3.1972886006298564</v>
      </c>
      <c r="P52" s="33">
        <v>3.1164803947371063</v>
      </c>
      <c r="Q52" s="33">
        <v>3.0059347181008902</v>
      </c>
      <c r="R52" s="33">
        <v>3.4039304950888902</v>
      </c>
      <c r="S52" s="33">
        <v>3.6753675045052829</v>
      </c>
      <c r="T52" s="33">
        <v>3.5397137914892847</v>
      </c>
      <c r="U52" s="33">
        <v>3.3926878808395395</v>
      </c>
      <c r="V52" s="33">
        <v>3.1747868905813976</v>
      </c>
      <c r="W52" s="33">
        <v>3.0650669313248242</v>
      </c>
      <c r="X52" s="33">
        <v>2.4218111323013898</v>
      </c>
      <c r="Y52" s="33">
        <v>2.1270782514818252</v>
      </c>
      <c r="Z52" s="33">
        <v>2.0692363683449155</v>
      </c>
      <c r="AA52" s="33">
        <v>2.0987424001855599</v>
      </c>
      <c r="AB52" s="33">
        <v>2.072891401062642</v>
      </c>
      <c r="AC52" s="33">
        <v>1.9171009225581481</v>
      </c>
      <c r="AD52" s="33">
        <v>2.164560727554047</v>
      </c>
      <c r="AE52" s="33">
        <v>1.8913896156847241</v>
      </c>
      <c r="AF52" s="33">
        <v>2.0241715788007397</v>
      </c>
      <c r="AG52" s="33">
        <v>2.4360811308811159</v>
      </c>
      <c r="AH52" s="33">
        <v>3.2138290312854303</v>
      </c>
      <c r="AI52" s="33">
        <v>3.8268263352687995</v>
      </c>
      <c r="AJ52" s="33">
        <v>3.4073250895292637</v>
      </c>
      <c r="AK52" s="33">
        <v>3.542395699068825</v>
      </c>
      <c r="AL52" s="33">
        <v>4.1103162750183824</v>
      </c>
      <c r="AM52" s="33">
        <v>3.8982963431858138</v>
      </c>
      <c r="AN52" s="33">
        <v>3.3533149486912897</v>
      </c>
      <c r="AO52" s="33">
        <v>3.7044475652775</v>
      </c>
      <c r="AP52" s="33">
        <v>3.2674875509137227</v>
      </c>
      <c r="AQ52" s="33">
        <v>3.5586990408715389</v>
      </c>
      <c r="AR52" s="33">
        <v>3.4609075790574231</v>
      </c>
      <c r="AS52" s="33">
        <v>3.7514928637873335</v>
      </c>
      <c r="AT52" s="33">
        <v>4.077947942051142</v>
      </c>
      <c r="AU52" s="33">
        <v>4.2833227254852106</v>
      </c>
      <c r="AV52" s="33">
        <v>4.4772828852504585</v>
      </c>
      <c r="AW52" s="33">
        <v>4.1480608169253879</v>
      </c>
      <c r="AX52" s="33">
        <v>3.8872854279753435</v>
      </c>
      <c r="AY52" s="33">
        <v>4.1745122627250746</v>
      </c>
    </row>
    <row r="53" spans="1:51">
      <c r="A53" s="7" t="s">
        <v>99</v>
      </c>
      <c r="B53" s="7" t="s">
        <v>100</v>
      </c>
      <c r="C53" s="33">
        <v>3.5416100634188594</v>
      </c>
      <c r="D53" s="33">
        <v>3.477127643516809</v>
      </c>
      <c r="E53" s="33">
        <v>3.3295969384319215</v>
      </c>
      <c r="F53" s="33">
        <v>2.9519168472165136</v>
      </c>
      <c r="G53" s="33">
        <v>3.0226575544145891</v>
      </c>
      <c r="H53" s="33">
        <v>2.804504573542423</v>
      </c>
      <c r="I53" s="33">
        <v>2.5626054440226116</v>
      </c>
      <c r="J53" s="33">
        <v>2.4886951767583523</v>
      </c>
      <c r="K53" s="33">
        <v>2.646738298901036</v>
      </c>
      <c r="L53" s="33">
        <v>2.5306687828572243</v>
      </c>
      <c r="M53" s="33">
        <v>2.5000214203093094</v>
      </c>
      <c r="N53" s="33">
        <v>2.5669486667387478</v>
      </c>
      <c r="O53" s="33">
        <v>3.2922178996264706</v>
      </c>
      <c r="P53" s="33">
        <v>2.8988517162650815</v>
      </c>
      <c r="Q53" s="33">
        <v>2.7112227886997382</v>
      </c>
      <c r="R53" s="33">
        <v>2.888054003498429</v>
      </c>
      <c r="S53" s="33">
        <v>2.8171240075494381</v>
      </c>
      <c r="T53" s="33">
        <v>3.3377589518900663</v>
      </c>
      <c r="U53" s="33">
        <v>3.1414306222686026</v>
      </c>
      <c r="V53" s="33">
        <v>2.8026374496190747</v>
      </c>
      <c r="W53" s="33">
        <v>2.7514621902704843</v>
      </c>
      <c r="X53" s="33">
        <v>1.8619604820724718</v>
      </c>
      <c r="Y53" s="33">
        <v>1.7642489875037413</v>
      </c>
      <c r="Z53" s="33">
        <v>1.7237671220199946</v>
      </c>
      <c r="AA53" s="33">
        <v>1.7419096144177117</v>
      </c>
      <c r="AB53" s="33">
        <v>1.6229167979334735</v>
      </c>
      <c r="AC53" s="33">
        <v>1.6367591437999904</v>
      </c>
      <c r="AD53" s="33">
        <v>1.747836765344154</v>
      </c>
      <c r="AE53" s="33">
        <v>1.8741896481643507</v>
      </c>
      <c r="AF53" s="33">
        <v>1.9253712026350616</v>
      </c>
      <c r="AG53" s="33">
        <v>2.0429184341056676</v>
      </c>
      <c r="AH53" s="33">
        <v>2.1970617641063472</v>
      </c>
      <c r="AI53" s="33">
        <v>2.4074169344114309</v>
      </c>
      <c r="AJ53" s="33">
        <v>1.9970119360777576</v>
      </c>
      <c r="AK53" s="33">
        <v>2.044170605992953</v>
      </c>
      <c r="AL53" s="33">
        <v>2.305991011541336</v>
      </c>
      <c r="AM53" s="33">
        <v>2.1537647664068489</v>
      </c>
      <c r="AN53" s="33">
        <v>2.0310339751288109</v>
      </c>
      <c r="AO53" s="33">
        <v>2.3255770348274125</v>
      </c>
      <c r="AP53" s="33">
        <v>1.9954859145231136</v>
      </c>
      <c r="AQ53" s="33">
        <v>2.1473259781793699</v>
      </c>
      <c r="AR53" s="33">
        <v>2.0207097060488746</v>
      </c>
      <c r="AS53" s="33">
        <v>2.4395709323499259</v>
      </c>
      <c r="AT53" s="33">
        <v>2.8507138375847347</v>
      </c>
      <c r="AU53" s="33">
        <v>2.7560419886459275</v>
      </c>
      <c r="AV53" s="33">
        <v>3.0074444155406956</v>
      </c>
      <c r="AW53" s="33">
        <v>2.8489617603403161</v>
      </c>
      <c r="AX53" s="33">
        <v>2.6396045967161941</v>
      </c>
      <c r="AY53" s="33">
        <v>2.9599149209652493</v>
      </c>
    </row>
    <row r="54" spans="1:51">
      <c r="A54" s="7" t="s">
        <v>101</v>
      </c>
      <c r="B54" s="7" t="s">
        <v>102</v>
      </c>
      <c r="C54" s="33">
        <v>2.4775129300652123</v>
      </c>
      <c r="D54" s="33">
        <v>2.1851016547837934</v>
      </c>
      <c r="E54" s="33">
        <v>2.1779388616251536</v>
      </c>
      <c r="F54" s="33">
        <v>1.920759533856268</v>
      </c>
      <c r="G54" s="33">
        <v>1.9002764586833158</v>
      </c>
      <c r="H54" s="33">
        <v>1.7175359462426751</v>
      </c>
      <c r="I54" s="33">
        <v>1.8256774861053999</v>
      </c>
      <c r="J54" s="33">
        <v>1.7593349162344638</v>
      </c>
      <c r="K54" s="33">
        <v>1.6717823555160567</v>
      </c>
      <c r="L54" s="33">
        <v>1.6876533711814721</v>
      </c>
      <c r="M54" s="33">
        <v>1.5925002321293558</v>
      </c>
      <c r="N54" s="33">
        <v>1.5244531695605459</v>
      </c>
      <c r="O54" s="33">
        <v>1.7192693894334716</v>
      </c>
      <c r="P54" s="33">
        <v>1.7232112234927168</v>
      </c>
      <c r="Q54" s="33">
        <v>1.7380624203244615</v>
      </c>
      <c r="R54" s="33">
        <v>1.9155455469058389</v>
      </c>
      <c r="S54" s="33">
        <v>2.1209385697553271</v>
      </c>
      <c r="T54" s="33">
        <v>2.2156367895530407</v>
      </c>
      <c r="U54" s="33">
        <v>2.0959147884270672</v>
      </c>
      <c r="V54" s="33">
        <v>1.9499783217824025</v>
      </c>
      <c r="W54" s="33">
        <v>1.8097234894812111</v>
      </c>
      <c r="X54" s="33">
        <v>1.3226659938780698</v>
      </c>
      <c r="Y54" s="33">
        <v>1.2493443123069887</v>
      </c>
      <c r="Z54" s="33">
        <v>1.1676384212524926</v>
      </c>
      <c r="AA54" s="33">
        <v>1.1924318334310902</v>
      </c>
      <c r="AB54" s="33">
        <v>1.0443594070048712</v>
      </c>
      <c r="AC54" s="33">
        <v>0.96975278533655085</v>
      </c>
      <c r="AD54" s="33">
        <v>1.2909970734712739</v>
      </c>
      <c r="AE54" s="33">
        <v>1.1366611901216819</v>
      </c>
      <c r="AF54" s="33">
        <v>1.2253475408403403</v>
      </c>
      <c r="AG54" s="33">
        <v>1.2866470658002334</v>
      </c>
      <c r="AH54" s="33">
        <v>1.3678533305867151</v>
      </c>
      <c r="AI54" s="33">
        <v>1.5972771025674639</v>
      </c>
      <c r="AJ54" s="33">
        <v>1.4124733921359327</v>
      </c>
      <c r="AK54" s="33">
        <v>1.5427692154035344</v>
      </c>
      <c r="AL54" s="33">
        <v>1.923406805370887</v>
      </c>
      <c r="AM54" s="33">
        <v>1.9226702123011044</v>
      </c>
      <c r="AN54" s="33">
        <v>1.4606945042499602</v>
      </c>
      <c r="AO54" s="33">
        <v>1.7654293315086915</v>
      </c>
      <c r="AP54" s="33">
        <v>1.4167098788905406</v>
      </c>
      <c r="AQ54" s="33">
        <v>1.5859347092105416</v>
      </c>
      <c r="AR54" s="33">
        <v>1.6127954275705512</v>
      </c>
      <c r="AS54" s="33">
        <v>1.6482697825560895</v>
      </c>
      <c r="AT54" s="33">
        <v>1.6754473905578411</v>
      </c>
      <c r="AU54" s="33">
        <v>1.7252797271292104</v>
      </c>
      <c r="AV54" s="33">
        <v>1.8264597089224599</v>
      </c>
      <c r="AW54" s="33">
        <v>1.5986391030294649</v>
      </c>
      <c r="AX54" s="33">
        <v>1.4080155794471141</v>
      </c>
      <c r="AY54" s="33">
        <v>1.5765144444060335</v>
      </c>
    </row>
    <row r="55" spans="1:51">
      <c r="A55" s="7" t="s">
        <v>103</v>
      </c>
      <c r="B55" s="7" t="s">
        <v>104</v>
      </c>
      <c r="C55" s="33">
        <v>3.398063263957714</v>
      </c>
      <c r="D55" s="33">
        <v>2.9201560951437067</v>
      </c>
      <c r="E55" s="33">
        <v>2.838257763462174</v>
      </c>
      <c r="F55" s="33">
        <v>2.5457170190507652</v>
      </c>
      <c r="G55" s="33">
        <v>2.4200941526263628</v>
      </c>
      <c r="H55" s="33">
        <v>2.1981437892302611</v>
      </c>
      <c r="I55" s="33">
        <v>2.29188082674905</v>
      </c>
      <c r="J55" s="33">
        <v>2.1518782294884762</v>
      </c>
      <c r="K55" s="33">
        <v>2.1947159417120048</v>
      </c>
      <c r="L55" s="33">
        <v>2.2654161084834734</v>
      </c>
      <c r="M55" s="33">
        <v>2.075481176695738</v>
      </c>
      <c r="N55" s="33">
        <v>2.1350814719632556</v>
      </c>
      <c r="O55" s="33">
        <v>2.2811876315717527</v>
      </c>
      <c r="P55" s="33">
        <v>2.2836139380012193</v>
      </c>
      <c r="Q55" s="33">
        <v>1.9934979666490242</v>
      </c>
      <c r="R55" s="33">
        <v>2.2738190150139688</v>
      </c>
      <c r="S55" s="33">
        <v>2.5360375449715598</v>
      </c>
      <c r="T55" s="33">
        <v>2.4850496780806774</v>
      </c>
      <c r="U55" s="33">
        <v>2.2682984838638358</v>
      </c>
      <c r="V55" s="33">
        <v>1.9713555449849591</v>
      </c>
      <c r="W55" s="33">
        <v>2.2853089554538695</v>
      </c>
      <c r="X55" s="33">
        <v>1.5400385666338723</v>
      </c>
      <c r="Y55" s="33">
        <v>1.221029256742479</v>
      </c>
      <c r="Z55" s="33">
        <v>1.0828177141345254</v>
      </c>
      <c r="AA55" s="33">
        <v>1.0641701091517535</v>
      </c>
      <c r="AB55" s="33">
        <v>1.0252664799356366</v>
      </c>
      <c r="AC55" s="33">
        <v>0.99980064642846633</v>
      </c>
      <c r="AD55" s="33">
        <v>1.2777158656030119</v>
      </c>
      <c r="AE55" s="33">
        <v>1.1786763576468435</v>
      </c>
      <c r="AF55" s="33">
        <v>1.4697360665400485</v>
      </c>
      <c r="AG55" s="33">
        <v>1.3648470757744449</v>
      </c>
      <c r="AH55" s="33">
        <v>1.4028980286855721</v>
      </c>
      <c r="AI55" s="33">
        <v>1.6780502979893903</v>
      </c>
      <c r="AJ55" s="33">
        <v>1.400635274084747</v>
      </c>
      <c r="AK55" s="33">
        <v>1.494079507498854</v>
      </c>
      <c r="AL55" s="33">
        <v>1.7224605409653546</v>
      </c>
      <c r="AM55" s="33">
        <v>1.747763442268649</v>
      </c>
      <c r="AN55" s="33">
        <v>1.4990288309979769</v>
      </c>
      <c r="AO55" s="33">
        <v>1.6365283655815224</v>
      </c>
      <c r="AP55" s="33">
        <v>1.4288058429406394</v>
      </c>
      <c r="AQ55" s="33">
        <v>1.5285974697980267</v>
      </c>
      <c r="AR55" s="33">
        <v>1.444101705505358</v>
      </c>
      <c r="AS55" s="33">
        <v>1.44996163143735</v>
      </c>
      <c r="AT55" s="33">
        <v>1.548743240005217</v>
      </c>
      <c r="AU55" s="33">
        <v>1.688095433079464</v>
      </c>
      <c r="AV55" s="33">
        <v>1.8564469801059762</v>
      </c>
      <c r="AW55" s="33">
        <v>1.713876680709864</v>
      </c>
      <c r="AX55" s="33">
        <v>1.5978762318128463</v>
      </c>
      <c r="AY55" s="33">
        <v>2.1263311464769168</v>
      </c>
    </row>
    <row r="56" spans="1:51">
      <c r="A56" s="7" t="s">
        <v>105</v>
      </c>
      <c r="B56" s="7" t="s">
        <v>106</v>
      </c>
      <c r="C56" s="33">
        <v>1.5628931631675684</v>
      </c>
      <c r="D56" s="33">
        <v>1.4170312459551115</v>
      </c>
      <c r="E56" s="33">
        <v>1.4961557379171089</v>
      </c>
      <c r="F56" s="33">
        <v>1.3935514768697093</v>
      </c>
      <c r="G56" s="33">
        <v>1.3027777058686478</v>
      </c>
      <c r="H56" s="33">
        <v>1.1543529472675969</v>
      </c>
      <c r="I56" s="33">
        <v>1.1533711994654192</v>
      </c>
      <c r="J56" s="33">
        <v>0.95403942532576014</v>
      </c>
      <c r="K56" s="33">
        <v>0.77327096558636821</v>
      </c>
      <c r="L56" s="33">
        <v>0.78392248580020052</v>
      </c>
      <c r="M56" s="33">
        <v>0.65897761443367864</v>
      </c>
      <c r="N56" s="33">
        <v>0.72384898095556294</v>
      </c>
      <c r="O56" s="33">
        <v>0.86958904109589041</v>
      </c>
      <c r="P56" s="33">
        <v>0.92388348991843217</v>
      </c>
      <c r="Q56" s="33">
        <v>0.82083344550030957</v>
      </c>
      <c r="R56" s="33">
        <v>0.99033569332651361</v>
      </c>
      <c r="S56" s="33">
        <v>1.3829918970576358</v>
      </c>
      <c r="T56" s="33">
        <v>1.2104880609470483</v>
      </c>
      <c r="U56" s="33">
        <v>1.3333647400866826</v>
      </c>
      <c r="V56" s="33">
        <v>1.0790911782916521</v>
      </c>
      <c r="W56" s="33">
        <v>1.1657065173499879</v>
      </c>
      <c r="X56" s="33">
        <v>0.88428119403482641</v>
      </c>
      <c r="Y56" s="33">
        <v>0.69883737214021502</v>
      </c>
      <c r="Z56" s="33">
        <v>0.71889095485239518</v>
      </c>
      <c r="AA56" s="33">
        <v>1.0160268567854538</v>
      </c>
      <c r="AB56" s="33">
        <v>0.89628357231133071</v>
      </c>
      <c r="AC56" s="33">
        <v>0.87831101956745627</v>
      </c>
      <c r="AD56" s="33">
        <v>1.1761208376244421</v>
      </c>
      <c r="AE56" s="33">
        <v>0.96104359766563685</v>
      </c>
      <c r="AF56" s="33">
        <v>1.0935123590308671</v>
      </c>
      <c r="AG56" s="33">
        <v>1.1342284618210015</v>
      </c>
      <c r="AH56" s="33">
        <v>1.331102314002367</v>
      </c>
      <c r="AI56" s="33">
        <v>1.5060060672842781</v>
      </c>
      <c r="AJ56" s="33">
        <v>1.3050510821804133</v>
      </c>
      <c r="AK56" s="33">
        <v>1.3122202723476037</v>
      </c>
      <c r="AL56" s="33">
        <v>1.6486824742548531</v>
      </c>
      <c r="AM56" s="33">
        <v>1.5057067842032947</v>
      </c>
      <c r="AN56" s="33">
        <v>1.3716015625</v>
      </c>
      <c r="AO56" s="33">
        <v>1.6373567708333334</v>
      </c>
      <c r="AP56" s="33">
        <v>1.4392778922540597</v>
      </c>
      <c r="AQ56" s="33">
        <v>1.5097650428314089</v>
      </c>
      <c r="AR56" s="33">
        <v>1.5219211280017626</v>
      </c>
      <c r="AS56" s="33">
        <v>1.4210308049194562</v>
      </c>
      <c r="AT56" s="33">
        <v>1.4933582157251533</v>
      </c>
      <c r="AU56" s="33">
        <v>1.4916345917084612</v>
      </c>
      <c r="AV56" s="33">
        <v>1.6433264647564247</v>
      </c>
      <c r="AW56" s="33">
        <v>1.4490364552959321</v>
      </c>
      <c r="AX56" s="33">
        <v>1.5044127366743127</v>
      </c>
      <c r="AY56" s="33">
        <v>1.7390847945258738</v>
      </c>
    </row>
    <row r="57" spans="1:51">
      <c r="A57" s="7" t="s">
        <v>107</v>
      </c>
      <c r="B57" s="7" t="s">
        <v>108</v>
      </c>
      <c r="C57" s="33">
        <v>3.6018925376091042</v>
      </c>
      <c r="D57" s="33">
        <v>3.2676774318049469</v>
      </c>
      <c r="E57" s="33">
        <v>3.2314849128104064</v>
      </c>
      <c r="F57" s="33">
        <v>2.8424798014901898</v>
      </c>
      <c r="G57" s="33">
        <v>2.6777289548690746</v>
      </c>
      <c r="H57" s="33">
        <v>2.4611766795374708</v>
      </c>
      <c r="I57" s="33">
        <v>2.3858543873214058</v>
      </c>
      <c r="J57" s="33">
        <v>2.2936576862073292</v>
      </c>
      <c r="K57" s="33">
        <v>2.2226168494353407</v>
      </c>
      <c r="L57" s="33">
        <v>2.1645378495480663</v>
      </c>
      <c r="M57" s="33">
        <v>2.3628218827052199</v>
      </c>
      <c r="N57" s="33">
        <v>2.2978475793404449</v>
      </c>
      <c r="O57" s="33">
        <v>2.541785412059081</v>
      </c>
      <c r="P57" s="33">
        <v>2.4146487374152441</v>
      </c>
      <c r="Q57" s="33">
        <v>2.4117775102506807</v>
      </c>
      <c r="R57" s="33">
        <v>2.7021623790760247</v>
      </c>
      <c r="S57" s="33">
        <v>2.9617530033865376</v>
      </c>
      <c r="T57" s="33">
        <v>2.9258870966547761</v>
      </c>
      <c r="U57" s="33">
        <v>2.7581268759597286</v>
      </c>
      <c r="V57" s="33">
        <v>2.5361391101416957</v>
      </c>
      <c r="W57" s="33">
        <v>2.6620762570688608</v>
      </c>
      <c r="X57" s="33">
        <v>2.0174683892841849</v>
      </c>
      <c r="Y57" s="33">
        <v>1.8845485960876038</v>
      </c>
      <c r="Z57" s="33">
        <v>1.8320549800253993</v>
      </c>
      <c r="AA57" s="33">
        <v>1.8644252434193198</v>
      </c>
      <c r="AB57" s="33">
        <v>1.7020688135863391</v>
      </c>
      <c r="AC57" s="33">
        <v>1.6572089952711644</v>
      </c>
      <c r="AD57" s="33">
        <v>1.8594170130418399</v>
      </c>
      <c r="AE57" s="33">
        <v>1.7833193083263208</v>
      </c>
      <c r="AF57" s="33">
        <v>1.7960384314174929</v>
      </c>
      <c r="AG57" s="33">
        <v>1.8698873853592781</v>
      </c>
      <c r="AH57" s="33">
        <v>1.9395313681027966</v>
      </c>
      <c r="AI57" s="33">
        <v>2.2941283212041337</v>
      </c>
      <c r="AJ57" s="33">
        <v>1.9345036851483473</v>
      </c>
      <c r="AK57" s="33">
        <v>1.9694355078573749</v>
      </c>
      <c r="AL57" s="33">
        <v>2.4198886132872723</v>
      </c>
      <c r="AM57" s="33">
        <v>2.433395821224599</v>
      </c>
      <c r="AN57" s="33">
        <v>2.1567293933808904</v>
      </c>
      <c r="AO57" s="33">
        <v>2.4666924930118865</v>
      </c>
      <c r="AP57" s="33">
        <v>2.1139264846516137</v>
      </c>
      <c r="AQ57" s="33">
        <v>2.3198920113526529</v>
      </c>
      <c r="AR57" s="33">
        <v>2.207696113998272</v>
      </c>
      <c r="AS57" s="33">
        <v>2.2614750756971702</v>
      </c>
      <c r="AT57" s="33">
        <v>2.3778077176501959</v>
      </c>
      <c r="AU57" s="33">
        <v>2.6889621860265973</v>
      </c>
      <c r="AV57" s="33">
        <v>2.8378542255814132</v>
      </c>
      <c r="AW57" s="33">
        <v>2.6092821011124472</v>
      </c>
      <c r="AX57" s="33">
        <v>2.416171633238557</v>
      </c>
      <c r="AY57" s="33">
        <v>2.6227499160344681</v>
      </c>
    </row>
    <row r="58" spans="1:51">
      <c r="A58" s="7" t="s">
        <v>109</v>
      </c>
      <c r="B58" s="7" t="s">
        <v>110</v>
      </c>
      <c r="C58" s="33">
        <v>2.974308479684205</v>
      </c>
      <c r="D58" s="33">
        <v>2.6861943757896531</v>
      </c>
      <c r="E58" s="33">
        <v>2.6118215068847785</v>
      </c>
      <c r="F58" s="33">
        <v>2.3640867462201758</v>
      </c>
      <c r="G58" s="33">
        <v>2.4317817227546197</v>
      </c>
      <c r="H58" s="33">
        <v>2.2952610861200293</v>
      </c>
      <c r="I58" s="33">
        <v>2.322803335237412</v>
      </c>
      <c r="J58" s="33">
        <v>2.217819962715482</v>
      </c>
      <c r="K58" s="33">
        <v>2.2665156687965782</v>
      </c>
      <c r="L58" s="33">
        <v>2.2610846163724201</v>
      </c>
      <c r="M58" s="33">
        <v>2.1597544181268296</v>
      </c>
      <c r="N58" s="33">
        <v>1.9997232443730046</v>
      </c>
      <c r="O58" s="33">
        <v>2.2094818691853644</v>
      </c>
      <c r="P58" s="33">
        <v>2.1923004283739815</v>
      </c>
      <c r="Q58" s="33">
        <v>1.8885090181737019</v>
      </c>
      <c r="R58" s="33">
        <v>2.0861641213182587</v>
      </c>
      <c r="S58" s="33">
        <v>2.3966043421154293</v>
      </c>
      <c r="T58" s="33">
        <v>2.2728652124271376</v>
      </c>
      <c r="U58" s="33">
        <v>2.0975902890451295</v>
      </c>
      <c r="V58" s="33">
        <v>2.0269665284538187</v>
      </c>
      <c r="W58" s="33">
        <v>1.9412015933108415</v>
      </c>
      <c r="X58" s="33">
        <v>1.4568344581005432</v>
      </c>
      <c r="Y58" s="33">
        <v>1.3261571825284659</v>
      </c>
      <c r="Z58" s="33">
        <v>1.3515613412903158</v>
      </c>
      <c r="AA58" s="33">
        <v>1.3512313076772919</v>
      </c>
      <c r="AB58" s="33">
        <v>1.3413305140011302</v>
      </c>
      <c r="AC58" s="33">
        <v>1.2272077158511872</v>
      </c>
      <c r="AD58" s="33">
        <v>1.4776309534730503</v>
      </c>
      <c r="AE58" s="33">
        <v>1.3014202436847944</v>
      </c>
      <c r="AF58" s="33">
        <v>1.3320241509872868</v>
      </c>
      <c r="AG58" s="33">
        <v>1.4281130119986458</v>
      </c>
      <c r="AH58" s="33">
        <v>1.5257284447038346</v>
      </c>
      <c r="AI58" s="33">
        <v>1.9318609012796202</v>
      </c>
      <c r="AJ58" s="33">
        <v>1.5318596550986456</v>
      </c>
      <c r="AK58" s="33">
        <v>1.5990807338344366</v>
      </c>
      <c r="AL58" s="33">
        <v>1.8266562264393909</v>
      </c>
      <c r="AM58" s="33">
        <v>1.7389894718477332</v>
      </c>
      <c r="AN58" s="33">
        <v>1.5214216252540285</v>
      </c>
      <c r="AO58" s="33">
        <v>1.9657586948268546</v>
      </c>
      <c r="AP58" s="33">
        <v>1.6735066156114771</v>
      </c>
      <c r="AQ58" s="33">
        <v>2.0625298837597086</v>
      </c>
      <c r="AR58" s="33">
        <v>1.8234517701230708</v>
      </c>
      <c r="AS58" s="33">
        <v>1.9471715398121994</v>
      </c>
      <c r="AT58" s="33">
        <v>2.0585621240673255</v>
      </c>
      <c r="AU58" s="33">
        <v>2.2116895223018229</v>
      </c>
      <c r="AV58" s="33">
        <v>2.4624338539301913</v>
      </c>
      <c r="AW58" s="33">
        <v>2.2851021170760322</v>
      </c>
      <c r="AX58" s="33">
        <v>2.0892273817607609</v>
      </c>
      <c r="AY58" s="33">
        <v>2.4046692997858412</v>
      </c>
    </row>
    <row r="59" spans="1:51">
      <c r="A59" s="7" t="s">
        <v>111</v>
      </c>
      <c r="B59" s="7" t="s">
        <v>112</v>
      </c>
      <c r="C59" s="33">
        <v>3.8070198216913358</v>
      </c>
      <c r="D59" s="33">
        <v>3.4237200809519686</v>
      </c>
      <c r="E59" s="33">
        <v>3.2935724796280494</v>
      </c>
      <c r="F59" s="33">
        <v>2.8870031696570257</v>
      </c>
      <c r="G59" s="33">
        <v>3.0762572491993421</v>
      </c>
      <c r="H59" s="33">
        <v>2.982364918615243</v>
      </c>
      <c r="I59" s="33">
        <v>2.7683856870016723</v>
      </c>
      <c r="J59" s="33">
        <v>2.5471239576243545</v>
      </c>
      <c r="K59" s="33">
        <v>3.0196550144325309</v>
      </c>
      <c r="L59" s="33">
        <v>2.982752606999636</v>
      </c>
      <c r="M59" s="33">
        <v>2.8794737546639415</v>
      </c>
      <c r="N59" s="33">
        <v>2.7761911315820731</v>
      </c>
      <c r="O59" s="33">
        <v>3.0248661856451462</v>
      </c>
      <c r="P59" s="33">
        <v>2.8953657562998161</v>
      </c>
      <c r="Q59" s="33">
        <v>2.7648865858391876</v>
      </c>
      <c r="R59" s="33">
        <v>3.1232389119745707</v>
      </c>
      <c r="S59" s="33">
        <v>3.4705965671315075</v>
      </c>
      <c r="T59" s="33">
        <v>3.3768797355539735</v>
      </c>
      <c r="U59" s="33">
        <v>3.1019559366992442</v>
      </c>
      <c r="V59" s="33">
        <v>2.904449190345586</v>
      </c>
      <c r="W59" s="33">
        <v>2.7823250132903627</v>
      </c>
      <c r="X59" s="33">
        <v>2.0159417496901528</v>
      </c>
      <c r="Y59" s="33">
        <v>1.9310035743917533</v>
      </c>
      <c r="Z59" s="33">
        <v>1.853760604626943</v>
      </c>
      <c r="AA59" s="33">
        <v>1.9386669504878145</v>
      </c>
      <c r="AB59" s="33">
        <v>1.7944097962964149</v>
      </c>
      <c r="AC59" s="33">
        <v>1.6563701929536363</v>
      </c>
      <c r="AD59" s="33">
        <v>1.9055421099679875</v>
      </c>
      <c r="AE59" s="33">
        <v>1.9291064227710728</v>
      </c>
      <c r="AF59" s="33">
        <v>1.9272631092884478</v>
      </c>
      <c r="AG59" s="33">
        <v>1.9476283064032454</v>
      </c>
      <c r="AH59" s="33">
        <v>2.111938700951296</v>
      </c>
      <c r="AI59" s="33">
        <v>2.4045068458978571</v>
      </c>
      <c r="AJ59" s="33">
        <v>2.0695452639549634</v>
      </c>
      <c r="AK59" s="33">
        <v>2.1617185247041464</v>
      </c>
      <c r="AL59" s="33">
        <v>2.7359512693085457</v>
      </c>
      <c r="AM59" s="33">
        <v>2.6226149047554177</v>
      </c>
      <c r="AN59" s="33">
        <v>2.4229651085729031</v>
      </c>
      <c r="AO59" s="33">
        <v>2.7046255043377911</v>
      </c>
      <c r="AP59" s="33">
        <v>2.4425385722738873</v>
      </c>
      <c r="AQ59" s="33">
        <v>2.6969875208647962</v>
      </c>
      <c r="AR59" s="33">
        <v>2.505736162997112</v>
      </c>
      <c r="AS59" s="33">
        <v>2.6539331796624541</v>
      </c>
      <c r="AT59" s="33">
        <v>2.751263368924922</v>
      </c>
      <c r="AU59" s="33">
        <v>2.7758736719391677</v>
      </c>
      <c r="AV59" s="33">
        <v>3.0008443066705528</v>
      </c>
      <c r="AW59" s="33">
        <v>2.79276510434606</v>
      </c>
      <c r="AX59" s="33">
        <v>2.6440505524203162</v>
      </c>
      <c r="AY59" s="33">
        <v>2.9103851486809917</v>
      </c>
    </row>
    <row r="60" spans="1:51">
      <c r="A60" s="7" t="s">
        <v>113</v>
      </c>
      <c r="B60" s="7" t="s">
        <v>114</v>
      </c>
      <c r="C60" s="33">
        <v>4.1440841653447791</v>
      </c>
      <c r="D60" s="33">
        <v>3.77782495101241</v>
      </c>
      <c r="E60" s="33">
        <v>3.6851171036670709</v>
      </c>
      <c r="F60" s="33">
        <v>3.0605533264906222</v>
      </c>
      <c r="G60" s="33">
        <v>2.99812914061771</v>
      </c>
      <c r="H60" s="33">
        <v>2.6949986003545767</v>
      </c>
      <c r="I60" s="33">
        <v>2.8150529429497326</v>
      </c>
      <c r="J60" s="33">
        <v>2.534003127590625</v>
      </c>
      <c r="K60" s="33">
        <v>2.3976185093074083</v>
      </c>
      <c r="L60" s="33">
        <v>2.452935413369508</v>
      </c>
      <c r="M60" s="33">
        <v>2.0894990202728163</v>
      </c>
      <c r="N60" s="33">
        <v>1.97943043936996</v>
      </c>
      <c r="O60" s="33">
        <v>2.103318825834652</v>
      </c>
      <c r="P60" s="33">
        <v>2.202083827787535</v>
      </c>
      <c r="Q60" s="33">
        <v>2.1154459581335741</v>
      </c>
      <c r="R60" s="33">
        <v>2.3902311672283667</v>
      </c>
      <c r="S60" s="33">
        <v>2.6670052689039729</v>
      </c>
      <c r="T60" s="33">
        <v>2.4583139507286278</v>
      </c>
      <c r="U60" s="33">
        <v>2.1735178240850619</v>
      </c>
      <c r="V60" s="33">
        <v>1.8358143067356529</v>
      </c>
      <c r="W60" s="33">
        <v>1.5683248682774007</v>
      </c>
      <c r="X60" s="33">
        <v>1.0470661673600359</v>
      </c>
      <c r="Y60" s="33">
        <v>0.7666664231103989</v>
      </c>
      <c r="Z60" s="33">
        <v>0.78360622525532797</v>
      </c>
      <c r="AA60" s="33">
        <v>0.92903360130280288</v>
      </c>
      <c r="AB60" s="33">
        <v>0.8923923427127779</v>
      </c>
      <c r="AC60" s="33">
        <v>0.79549853724512043</v>
      </c>
      <c r="AD60" s="33">
        <v>1.1043823842169485</v>
      </c>
      <c r="AE60" s="33">
        <v>0.88619424012701709</v>
      </c>
      <c r="AF60" s="33">
        <v>1.0575041180666382</v>
      </c>
      <c r="AG60" s="33">
        <v>0.98878756934003176</v>
      </c>
      <c r="AH60" s="33">
        <v>1.0207468453813509</v>
      </c>
      <c r="AI60" s="33">
        <v>1.119513734586115</v>
      </c>
      <c r="AJ60" s="33">
        <v>0.95566856362861963</v>
      </c>
      <c r="AK60" s="33">
        <v>0.99906605840727036</v>
      </c>
      <c r="AL60" s="33">
        <v>1.2561309160324929</v>
      </c>
      <c r="AM60" s="33">
        <v>1.188014758329784</v>
      </c>
      <c r="AN60" s="33">
        <v>1.0294054952784943</v>
      </c>
      <c r="AO60" s="33">
        <v>1.2348229701788418</v>
      </c>
      <c r="AP60" s="33">
        <v>1.0208569546578552</v>
      </c>
      <c r="AQ60" s="33">
        <v>1.3351636485362877</v>
      </c>
      <c r="AR60" s="33">
        <v>1.5693846037556556</v>
      </c>
      <c r="AS60" s="33">
        <v>1.696653600699731</v>
      </c>
      <c r="AT60" s="33">
        <v>1.561793384949302</v>
      </c>
      <c r="AU60" s="33">
        <v>1.6645285993499412</v>
      </c>
      <c r="AV60" s="33">
        <v>1.858461023464749</v>
      </c>
      <c r="AW60" s="33">
        <v>1.9779714276458582</v>
      </c>
      <c r="AX60" s="33">
        <v>2.3027848866716338</v>
      </c>
      <c r="AY60" s="33">
        <v>2.6699007634412086</v>
      </c>
    </row>
    <row r="61" spans="1:51">
      <c r="A61" s="7" t="s">
        <v>115</v>
      </c>
      <c r="B61" s="7" t="s">
        <v>116</v>
      </c>
      <c r="C61" s="33">
        <v>2.7681494844952961</v>
      </c>
      <c r="D61" s="33">
        <v>2.5339291507425958</v>
      </c>
      <c r="E61" s="33">
        <v>2.3186554941011703</v>
      </c>
      <c r="F61" s="33">
        <v>2.0418812954478915</v>
      </c>
      <c r="G61" s="33">
        <v>1.8617434582729999</v>
      </c>
      <c r="H61" s="33">
        <v>1.7401824641362229</v>
      </c>
      <c r="I61" s="33">
        <v>1.7377659107143539</v>
      </c>
      <c r="J61" s="33">
        <v>1.624713032251164</v>
      </c>
      <c r="K61" s="33">
        <v>1.686927258211766</v>
      </c>
      <c r="L61" s="33">
        <v>1.6347707504898983</v>
      </c>
      <c r="M61" s="33">
        <v>1.557384000091677</v>
      </c>
      <c r="N61" s="33">
        <v>1.4090278812325958</v>
      </c>
      <c r="O61" s="33">
        <v>1.5290634824228673</v>
      </c>
      <c r="P61" s="33">
        <v>1.5419892267388808</v>
      </c>
      <c r="Q61" s="33">
        <v>1.6847533335295677</v>
      </c>
      <c r="R61" s="33">
        <v>1.9303895740735291</v>
      </c>
      <c r="S61" s="33">
        <v>2.2459269125482</v>
      </c>
      <c r="T61" s="33">
        <v>2.2813741794954816</v>
      </c>
      <c r="U61" s="33">
        <v>2.0895416948753422</v>
      </c>
      <c r="V61" s="33">
        <v>1.8359322108733407</v>
      </c>
      <c r="W61" s="33">
        <v>1.7788353986989669</v>
      </c>
      <c r="X61" s="33">
        <v>1.3360274623253046</v>
      </c>
      <c r="Y61" s="33">
        <v>1.2565368385348419</v>
      </c>
      <c r="Z61" s="33">
        <v>1.1378829118869103</v>
      </c>
      <c r="AA61" s="33">
        <v>1.1273215134330477</v>
      </c>
      <c r="AB61" s="33">
        <v>1.1760318743034082</v>
      </c>
      <c r="AC61" s="33">
        <v>1.107079273621856</v>
      </c>
      <c r="AD61" s="33">
        <v>1.3150444005653923</v>
      </c>
      <c r="AE61" s="33">
        <v>1.1695026201548715</v>
      </c>
      <c r="AF61" s="33">
        <v>1.2108867378337269</v>
      </c>
      <c r="AG61" s="33">
        <v>1.257960734287056</v>
      </c>
      <c r="AH61" s="33">
        <v>1.3303976336835612</v>
      </c>
      <c r="AI61" s="33">
        <v>1.6217994098227366</v>
      </c>
      <c r="AJ61" s="33">
        <v>1.2953269455873386</v>
      </c>
      <c r="AK61" s="33">
        <v>1.496169455172462</v>
      </c>
      <c r="AL61" s="33">
        <v>1.6781045637104066</v>
      </c>
      <c r="AM61" s="33">
        <v>1.7706229103729612</v>
      </c>
      <c r="AN61" s="33">
        <v>1.8398795986622074</v>
      </c>
      <c r="AO61" s="33">
        <v>2.0738160535117056</v>
      </c>
      <c r="AP61" s="33">
        <v>1.6662493814456638</v>
      </c>
      <c r="AQ61" s="33">
        <v>1.9591606668261525</v>
      </c>
      <c r="AR61" s="33">
        <v>1.8216105680213144</v>
      </c>
      <c r="AS61" s="33">
        <v>2.0023464100908743</v>
      </c>
      <c r="AT61" s="33">
        <v>1.954844714186933</v>
      </c>
      <c r="AU61" s="33">
        <v>2.076058424300419</v>
      </c>
      <c r="AV61" s="33">
        <v>2.2836239582889557</v>
      </c>
      <c r="AW61" s="33">
        <v>2.1633671640225858</v>
      </c>
      <c r="AX61" s="33">
        <v>2.0220156187018059</v>
      </c>
      <c r="AY61" s="33">
        <v>2.2414868899251834</v>
      </c>
    </row>
    <row r="62" spans="1:51">
      <c r="A62" s="7" t="s">
        <v>117</v>
      </c>
      <c r="B62" s="7" t="s">
        <v>118</v>
      </c>
      <c r="C62" s="33">
        <v>5.7369810309705098</v>
      </c>
      <c r="D62" s="33">
        <v>5.1364746609433052</v>
      </c>
      <c r="E62" s="33">
        <v>4.8757479660851164</v>
      </c>
      <c r="F62" s="33">
        <v>4.0809894345581954</v>
      </c>
      <c r="G62" s="33">
        <v>4.0686619044446299</v>
      </c>
      <c r="H62" s="33">
        <v>3.7486054268917641</v>
      </c>
      <c r="I62" s="33">
        <v>3.4782670069251083</v>
      </c>
      <c r="J62" s="33">
        <v>2.9774837113265096</v>
      </c>
      <c r="K62" s="33">
        <v>3.0525181707971902</v>
      </c>
      <c r="L62" s="33">
        <v>3.0713892287167792</v>
      </c>
      <c r="M62" s="33">
        <v>2.8773990157600182</v>
      </c>
      <c r="N62" s="33">
        <v>2.7633035699458057</v>
      </c>
      <c r="O62" s="33">
        <v>2.772168926137716</v>
      </c>
      <c r="P62" s="33">
        <v>2.7478523978650924</v>
      </c>
      <c r="Q62" s="33">
        <v>2.6669535716178929</v>
      </c>
      <c r="R62" s="33">
        <v>2.840603142097466</v>
      </c>
      <c r="S62" s="33">
        <v>3.0277353852849846</v>
      </c>
      <c r="T62" s="33">
        <v>2.9352803810023351</v>
      </c>
      <c r="U62" s="33">
        <v>2.8293985040022545</v>
      </c>
      <c r="V62" s="33">
        <v>2.5631014192727588</v>
      </c>
      <c r="W62" s="33">
        <v>2.6097878763360609</v>
      </c>
      <c r="X62" s="33">
        <v>2.1652120373133266</v>
      </c>
      <c r="Y62" s="33">
        <v>1.8329910999307741</v>
      </c>
      <c r="Z62" s="33">
        <v>1.7611839675762848</v>
      </c>
      <c r="AA62" s="33">
        <v>1.7996309713453527</v>
      </c>
      <c r="AB62" s="33">
        <v>1.7233698687862273</v>
      </c>
      <c r="AC62" s="33">
        <v>1.6608014363141348</v>
      </c>
      <c r="AD62" s="33">
        <v>2.015036062386383</v>
      </c>
      <c r="AE62" s="33">
        <v>1.8953137160694669</v>
      </c>
      <c r="AF62" s="33">
        <v>1.9992168444294383</v>
      </c>
      <c r="AG62" s="33">
        <v>2.0226064370064125</v>
      </c>
      <c r="AH62" s="33">
        <v>2.1519111657810051</v>
      </c>
      <c r="AI62" s="33">
        <v>2.696088004830627</v>
      </c>
      <c r="AJ62" s="33">
        <v>2.3388471781882068</v>
      </c>
      <c r="AK62" s="33">
        <v>2.5662438934179908</v>
      </c>
      <c r="AL62" s="33">
        <v>2.9313498996187897</v>
      </c>
      <c r="AM62" s="33">
        <v>3.1125558471179455</v>
      </c>
      <c r="AN62" s="33">
        <v>2.9231051341372285</v>
      </c>
      <c r="AO62" s="33">
        <v>3.4557811780472134</v>
      </c>
      <c r="AP62" s="33">
        <v>3.1172240393204556</v>
      </c>
      <c r="AQ62" s="33">
        <v>3.5827892298284998</v>
      </c>
      <c r="AR62" s="33">
        <v>3.4358190416391365</v>
      </c>
      <c r="AS62" s="33">
        <v>3.6576915237497247</v>
      </c>
      <c r="AT62" s="33">
        <v>3.7125149961902495</v>
      </c>
      <c r="AU62" s="33">
        <v>3.6850847925977299</v>
      </c>
      <c r="AV62" s="33">
        <v>3.845648334721806</v>
      </c>
      <c r="AW62" s="33">
        <v>3.5567707542485216</v>
      </c>
      <c r="AX62" s="33">
        <v>3.3494587691975175</v>
      </c>
      <c r="AY62" s="33">
        <v>3.5770027865212808</v>
      </c>
    </row>
    <row r="63" spans="1:51">
      <c r="A63" s="7" t="s">
        <v>119</v>
      </c>
      <c r="B63" s="7" t="s">
        <v>120</v>
      </c>
      <c r="C63" s="33">
        <v>3.3646790413959993</v>
      </c>
      <c r="D63" s="33">
        <v>2.9082682220196361</v>
      </c>
      <c r="E63" s="33">
        <v>2.8059977185186598</v>
      </c>
      <c r="F63" s="33">
        <v>2.2734245607671122</v>
      </c>
      <c r="G63" s="33">
        <v>2.1690969056812706</v>
      </c>
      <c r="H63" s="33">
        <v>1.9596492819061346</v>
      </c>
      <c r="I63" s="33">
        <v>1.846162900188324</v>
      </c>
      <c r="J63" s="33">
        <v>1.6080851773383553</v>
      </c>
      <c r="K63" s="33">
        <v>1.6365495527306968</v>
      </c>
      <c r="L63" s="33">
        <v>1.6502079409918393</v>
      </c>
      <c r="M63" s="33">
        <v>1.4580635985561834</v>
      </c>
      <c r="N63" s="33">
        <v>1.6385210687382297</v>
      </c>
      <c r="O63" s="33">
        <v>1.8174778327055869</v>
      </c>
      <c r="P63" s="33">
        <v>1.8144936806912508</v>
      </c>
      <c r="Q63" s="33">
        <v>1.6302517228799456</v>
      </c>
      <c r="R63" s="33">
        <v>1.8629791955062693</v>
      </c>
      <c r="S63" s="33">
        <v>2.0511591646218661</v>
      </c>
      <c r="T63" s="33">
        <v>1.7974722765003672</v>
      </c>
      <c r="U63" s="33">
        <v>1.4685833654004727</v>
      </c>
      <c r="V63" s="33">
        <v>1.323131818431692</v>
      </c>
      <c r="W63" s="33">
        <v>1.3231817931944367</v>
      </c>
      <c r="X63" s="33">
        <v>1.0620822155341445</v>
      </c>
      <c r="Y63" s="33">
        <v>0.97136511550043159</v>
      </c>
      <c r="Z63" s="33">
        <v>1.0777725040611525</v>
      </c>
      <c r="AA63" s="33">
        <v>1.0704608135785139</v>
      </c>
      <c r="AB63" s="33">
        <v>0.89158237729617373</v>
      </c>
      <c r="AC63" s="33">
        <v>0.80255062543291367</v>
      </c>
      <c r="AD63" s="33">
        <v>1.0559782830134865</v>
      </c>
      <c r="AE63" s="33">
        <v>0.85549341971234161</v>
      </c>
      <c r="AF63" s="33">
        <v>0.93112831559121323</v>
      </c>
      <c r="AG63" s="33">
        <v>0.90960884088283955</v>
      </c>
      <c r="AH63" s="33">
        <v>0.98410493345404215</v>
      </c>
      <c r="AI63" s="33">
        <v>1.2695085276641795</v>
      </c>
      <c r="AJ63" s="33">
        <v>0.98529121010624465</v>
      </c>
      <c r="AK63" s="33">
        <v>1.0056192051946431</v>
      </c>
      <c r="AL63" s="33">
        <v>1.1639247026503918</v>
      </c>
      <c r="AM63" s="33">
        <v>1.117592274633451</v>
      </c>
      <c r="AN63" s="33">
        <v>1.1050408888154635</v>
      </c>
      <c r="AO63" s="33">
        <v>1.3456550470840904</v>
      </c>
      <c r="AP63" s="33">
        <v>1.1217713128147502</v>
      </c>
      <c r="AQ63" s="33">
        <v>1.3252784750751276</v>
      </c>
      <c r="AR63" s="33">
        <v>1.2385220847100302</v>
      </c>
      <c r="AS63" s="33">
        <v>1.3023819219290422</v>
      </c>
      <c r="AT63" s="33">
        <v>1.2725524863017583</v>
      </c>
      <c r="AU63" s="33">
        <v>1.2045483832724235</v>
      </c>
      <c r="AV63" s="33">
        <v>1.4054731112405479</v>
      </c>
      <c r="AW63" s="33">
        <v>1.2592331046427117</v>
      </c>
      <c r="AX63" s="33">
        <v>1.1607758642907584</v>
      </c>
      <c r="AY63" s="33">
        <v>1.2829234599464956</v>
      </c>
    </row>
    <row r="64" spans="1:51">
      <c r="A64" s="7" t="s">
        <v>121</v>
      </c>
      <c r="B64" s="7" t="s">
        <v>122</v>
      </c>
      <c r="C64" s="33">
        <v>3.0794321280949686</v>
      </c>
      <c r="D64" s="33">
        <v>2.8983207332822669</v>
      </c>
      <c r="E64" s="33">
        <v>2.7008237214001043</v>
      </c>
      <c r="F64" s="33">
        <v>2.3995474342891612</v>
      </c>
      <c r="G64" s="33">
        <v>2.2970855212276633</v>
      </c>
      <c r="H64" s="33">
        <v>2.2357264179220464</v>
      </c>
      <c r="I64" s="33">
        <v>2.233454225427085</v>
      </c>
      <c r="J64" s="33">
        <v>2.1004102287486606</v>
      </c>
      <c r="K64" s="33">
        <v>2.0979687289296436</v>
      </c>
      <c r="L64" s="33">
        <v>2.2047364386750603</v>
      </c>
      <c r="M64" s="33">
        <v>2.2939345763217101</v>
      </c>
      <c r="N64" s="33">
        <v>2.0889869904966041</v>
      </c>
      <c r="O64" s="33">
        <v>2.2698087964967315</v>
      </c>
      <c r="P64" s="33">
        <v>2.2459768247505032</v>
      </c>
      <c r="Q64" s="33">
        <v>2.1590247914582941</v>
      </c>
      <c r="R64" s="33">
        <v>2.3133668083176366</v>
      </c>
      <c r="S64" s="33">
        <v>2.8193857052678251</v>
      </c>
      <c r="T64" s="33">
        <v>2.5816202366265069</v>
      </c>
      <c r="U64" s="33">
        <v>2.512788357881091</v>
      </c>
      <c r="V64" s="33">
        <v>2.4654749030697811</v>
      </c>
      <c r="W64" s="33">
        <v>2.3228880551169508</v>
      </c>
      <c r="X64" s="33">
        <v>1.7523038401566422</v>
      </c>
      <c r="Y64" s="33">
        <v>1.5763479930701894</v>
      </c>
      <c r="Z64" s="33">
        <v>1.4705558481404135</v>
      </c>
      <c r="AA64" s="33">
        <v>1.5213634671659093</v>
      </c>
      <c r="AB64" s="33">
        <v>1.494749271497082</v>
      </c>
      <c r="AC64" s="33">
        <v>1.4677625444067643</v>
      </c>
      <c r="AD64" s="33">
        <v>1.7637108405744726</v>
      </c>
      <c r="AE64" s="33">
        <v>1.6320974190030297</v>
      </c>
      <c r="AF64" s="33">
        <v>1.6371442815586303</v>
      </c>
      <c r="AG64" s="33">
        <v>1.702150890004706</v>
      </c>
      <c r="AH64" s="33">
        <v>1.8674257190470791</v>
      </c>
      <c r="AI64" s="33">
        <v>2.1825344439043102</v>
      </c>
      <c r="AJ64" s="33">
        <v>2.0815517967052508</v>
      </c>
      <c r="AK64" s="33">
        <v>2.3449966064736367</v>
      </c>
      <c r="AL64" s="33">
        <v>2.7413371891661864</v>
      </c>
      <c r="AM64" s="33">
        <v>2.6083591018725745</v>
      </c>
      <c r="AN64" s="33">
        <v>2.3004083065998291</v>
      </c>
      <c r="AO64" s="33">
        <v>2.6865307755522645</v>
      </c>
      <c r="AP64" s="33">
        <v>2.1766101354125067</v>
      </c>
      <c r="AQ64" s="33">
        <v>2.7352390872711125</v>
      </c>
      <c r="AR64" s="33">
        <v>2.6200337344418041</v>
      </c>
      <c r="AS64" s="33">
        <v>2.8595175528008245</v>
      </c>
      <c r="AT64" s="33">
        <v>3.0406223557699019</v>
      </c>
      <c r="AU64" s="33">
        <v>3.0486440597501754</v>
      </c>
      <c r="AV64" s="33">
        <v>3.316319036222636</v>
      </c>
      <c r="AW64" s="33">
        <v>3.0811539524869378</v>
      </c>
      <c r="AX64" s="33">
        <v>2.8345965131768183</v>
      </c>
      <c r="AY64" s="33">
        <v>3.1310923759603004</v>
      </c>
    </row>
    <row r="65" spans="1:51">
      <c r="A65" s="7" t="s">
        <v>123</v>
      </c>
      <c r="B65" s="7" t="s">
        <v>124</v>
      </c>
      <c r="C65" s="33">
        <v>5.3406519415966409</v>
      </c>
      <c r="D65" s="33">
        <v>4.6526931558692661</v>
      </c>
      <c r="E65" s="33">
        <v>4.3067813292097101</v>
      </c>
      <c r="F65" s="33">
        <v>3.5940437386880042</v>
      </c>
      <c r="G65" s="33">
        <v>3.5435904352248602</v>
      </c>
      <c r="H65" s="33">
        <v>3.3254858881885774</v>
      </c>
      <c r="I65" s="33">
        <v>3.0193963868267533</v>
      </c>
      <c r="J65" s="33">
        <v>2.6282789780727422</v>
      </c>
      <c r="K65" s="33">
        <v>2.8132481694163101</v>
      </c>
      <c r="L65" s="33">
        <v>2.8109170257946108</v>
      </c>
      <c r="M65" s="33">
        <v>2.6385435618801378</v>
      </c>
      <c r="N65" s="33">
        <v>2.4617761009089074</v>
      </c>
      <c r="O65" s="33">
        <v>2.6223080309189535</v>
      </c>
      <c r="P65" s="33">
        <v>2.4957857959131799</v>
      </c>
      <c r="Q65" s="33">
        <v>2.3621971645838071</v>
      </c>
      <c r="R65" s="33">
        <v>2.4969355304714407</v>
      </c>
      <c r="S65" s="33">
        <v>2.6198181274815351</v>
      </c>
      <c r="T65" s="33">
        <v>2.5068055747233142</v>
      </c>
      <c r="U65" s="33">
        <v>2.3500494941862948</v>
      </c>
      <c r="V65" s="33">
        <v>2.2605280637497032</v>
      </c>
      <c r="W65" s="33">
        <v>2.2503283892099697</v>
      </c>
      <c r="X65" s="33">
        <v>1.7353170620444467</v>
      </c>
      <c r="Y65" s="33">
        <v>1.4839854677200983</v>
      </c>
      <c r="Z65" s="33">
        <v>1.5089453746131487</v>
      </c>
      <c r="AA65" s="33">
        <v>1.6492948808106249</v>
      </c>
      <c r="AB65" s="33">
        <v>1.5227814138281681</v>
      </c>
      <c r="AC65" s="33">
        <v>1.4547711761669611</v>
      </c>
      <c r="AD65" s="33">
        <v>1.736088725227479</v>
      </c>
      <c r="AE65" s="33">
        <v>1.5868355842270656</v>
      </c>
      <c r="AF65" s="33">
        <v>2.0256212583553421</v>
      </c>
      <c r="AG65" s="33">
        <v>2.3156177115180365</v>
      </c>
      <c r="AH65" s="33">
        <v>2.7637132162193061</v>
      </c>
      <c r="AI65" s="33">
        <v>3.0877309719018182</v>
      </c>
      <c r="AJ65" s="33">
        <v>2.7946752494266924</v>
      </c>
      <c r="AK65" s="33">
        <v>3.0456359733332552</v>
      </c>
      <c r="AL65" s="33">
        <v>3.3849070836105826</v>
      </c>
      <c r="AM65" s="33">
        <v>3.1038216927696305</v>
      </c>
      <c r="AN65" s="33">
        <v>2.888428998737365</v>
      </c>
      <c r="AO65" s="33">
        <v>3.2356661049597721</v>
      </c>
      <c r="AP65" s="33">
        <v>2.8472798301843816</v>
      </c>
      <c r="AQ65" s="33">
        <v>3.065030270897255</v>
      </c>
      <c r="AR65" s="33">
        <v>2.8912314886237698</v>
      </c>
      <c r="AS65" s="33">
        <v>3.0644158568587554</v>
      </c>
      <c r="AT65" s="33">
        <v>3.209754444931467</v>
      </c>
      <c r="AU65" s="33">
        <v>3.0700164035149844</v>
      </c>
      <c r="AV65" s="33">
        <v>3.2646669818489462</v>
      </c>
      <c r="AW65" s="33">
        <v>2.9546635173959563</v>
      </c>
      <c r="AX65" s="33">
        <v>2.7199841515631191</v>
      </c>
      <c r="AY65" s="33">
        <v>3.0419993147656519</v>
      </c>
    </row>
    <row r="66" spans="1:51">
      <c r="A66" s="7" t="s">
        <v>125</v>
      </c>
      <c r="B66" s="7" t="s">
        <v>126</v>
      </c>
      <c r="C66" s="33">
        <v>2.570726114443969</v>
      </c>
      <c r="D66" s="33">
        <v>2.3239457089567304</v>
      </c>
      <c r="E66" s="33">
        <v>2.0804353618460891</v>
      </c>
      <c r="F66" s="33">
        <v>1.774713163397954</v>
      </c>
      <c r="G66" s="33">
        <v>1.7354764999878887</v>
      </c>
      <c r="H66" s="33">
        <v>1.587185408272844</v>
      </c>
      <c r="I66" s="33">
        <v>1.7124243511736783</v>
      </c>
      <c r="J66" s="33">
        <v>1.7422638370063455</v>
      </c>
      <c r="K66" s="33">
        <v>2.0034582320604213</v>
      </c>
      <c r="L66" s="33">
        <v>1.9380903055315402</v>
      </c>
      <c r="M66" s="33">
        <v>1.8845937392949774</v>
      </c>
      <c r="N66" s="33">
        <v>1.699949431512324</v>
      </c>
      <c r="O66" s="33">
        <v>1.8828238422263184</v>
      </c>
      <c r="P66" s="33">
        <v>1.9578317023807039</v>
      </c>
      <c r="Q66" s="33">
        <v>1.7262920691885575</v>
      </c>
      <c r="R66" s="33">
        <v>1.8624032382581843</v>
      </c>
      <c r="S66" s="33">
        <v>2.0991758299079852</v>
      </c>
      <c r="T66" s="33">
        <v>2.1901934191583035</v>
      </c>
      <c r="U66" s="33">
        <v>2.1509045005946543</v>
      </c>
      <c r="V66" s="33">
        <v>1.9705009702255514</v>
      </c>
      <c r="W66" s="33">
        <v>1.9078556972061678</v>
      </c>
      <c r="X66" s="33">
        <v>1.3811036897037154</v>
      </c>
      <c r="Y66" s="33">
        <v>1.2068363560715831</v>
      </c>
      <c r="Z66" s="33">
        <v>1.0633364848090439</v>
      </c>
      <c r="AA66" s="33">
        <v>0.96301312046755272</v>
      </c>
      <c r="AB66" s="33">
        <v>0.91813255972133934</v>
      </c>
      <c r="AC66" s="33">
        <v>0.93010914016752544</v>
      </c>
      <c r="AD66" s="33">
        <v>1.2485918089146855</v>
      </c>
      <c r="AE66" s="33">
        <v>1.1042232872366875</v>
      </c>
      <c r="AF66" s="33">
        <v>1.3507713212373111</v>
      </c>
      <c r="AG66" s="33">
        <v>1.3846437357347756</v>
      </c>
      <c r="AH66" s="33">
        <v>1.4943605182994519</v>
      </c>
      <c r="AI66" s="33">
        <v>1.7892210410394409</v>
      </c>
      <c r="AJ66" s="33">
        <v>1.4653771347880531</v>
      </c>
      <c r="AK66" s="33">
        <v>1.4555635485217453</v>
      </c>
      <c r="AL66" s="33">
        <v>1.7159299816161777</v>
      </c>
      <c r="AM66" s="33">
        <v>1.5807422801268218</v>
      </c>
      <c r="AN66" s="33">
        <v>1.4383358833588336</v>
      </c>
      <c r="AO66" s="33">
        <v>1.611889118891189</v>
      </c>
      <c r="AP66" s="33">
        <v>1.3100331972443109</v>
      </c>
      <c r="AQ66" s="33">
        <v>1.5357835412513228</v>
      </c>
      <c r="AR66" s="33">
        <v>1.4403153511142195</v>
      </c>
      <c r="AS66" s="33">
        <v>1.4163097925058696</v>
      </c>
      <c r="AT66" s="33">
        <v>1.4743527445628726</v>
      </c>
      <c r="AU66" s="33">
        <v>1.4911193965458518</v>
      </c>
      <c r="AV66" s="33">
        <v>1.6031453367181503</v>
      </c>
      <c r="AW66" s="33">
        <v>1.6070736016058202</v>
      </c>
      <c r="AX66" s="33">
        <v>1.7723059596092625</v>
      </c>
      <c r="AY66" s="33">
        <v>2.0823164501201186</v>
      </c>
    </row>
    <row r="67" spans="1:51">
      <c r="A67" s="7" t="s">
        <v>127</v>
      </c>
      <c r="B67" s="7" t="s">
        <v>128</v>
      </c>
      <c r="C67" s="33">
        <v>4.40582847943669</v>
      </c>
      <c r="D67" s="33">
        <v>3.8328158002552457</v>
      </c>
      <c r="E67" s="33">
        <v>3.4498415980837152</v>
      </c>
      <c r="F67" s="33">
        <v>3.1024810581239741</v>
      </c>
      <c r="G67" s="33">
        <v>3.1017187114356553</v>
      </c>
      <c r="H67" s="33">
        <v>3.0102515785413462</v>
      </c>
      <c r="I67" s="33">
        <v>3.0332174918514117</v>
      </c>
      <c r="J67" s="33">
        <v>2.7497178951995598</v>
      </c>
      <c r="K67" s="33">
        <v>2.744428977677686</v>
      </c>
      <c r="L67" s="33">
        <v>2.6463401232262438</v>
      </c>
      <c r="M67" s="33">
        <v>2.3902005114120053</v>
      </c>
      <c r="N67" s="33">
        <v>2.305601721376815</v>
      </c>
      <c r="O67" s="33">
        <v>2.3983749807882053</v>
      </c>
      <c r="P67" s="33">
        <v>2.2324986927331834</v>
      </c>
      <c r="Q67" s="33">
        <v>2.113295796194921</v>
      </c>
      <c r="R67" s="33">
        <v>2.3486720628948086</v>
      </c>
      <c r="S67" s="33">
        <v>2.4720439305129167</v>
      </c>
      <c r="T67" s="33">
        <v>2.4286633028185385</v>
      </c>
      <c r="U67" s="33">
        <v>2.213566136592124</v>
      </c>
      <c r="V67" s="33">
        <v>2.0386129720542456</v>
      </c>
      <c r="W67" s="33">
        <v>1.9713599462969238</v>
      </c>
      <c r="X67" s="33">
        <v>1.5765025497927558</v>
      </c>
      <c r="Y67" s="33">
        <v>1.4052895527253737</v>
      </c>
      <c r="Z67" s="33">
        <v>1.3540255986443368</v>
      </c>
      <c r="AA67" s="33">
        <v>1.3876403008267877</v>
      </c>
      <c r="AB67" s="33">
        <v>1.330073569064818</v>
      </c>
      <c r="AC67" s="33">
        <v>1.358193103475515</v>
      </c>
      <c r="AD67" s="33">
        <v>1.6884707062608246</v>
      </c>
      <c r="AE67" s="33">
        <v>1.4887412588793592</v>
      </c>
      <c r="AF67" s="33">
        <v>1.5310177611134159</v>
      </c>
      <c r="AG67" s="33">
        <v>1.7808001502923656</v>
      </c>
      <c r="AH67" s="33">
        <v>2.3326823273399033</v>
      </c>
      <c r="AI67" s="33">
        <v>2.7487867022567336</v>
      </c>
      <c r="AJ67" s="33">
        <v>2.4549858709520866</v>
      </c>
      <c r="AK67" s="33">
        <v>2.6234910098551087</v>
      </c>
      <c r="AL67" s="33">
        <v>2.8294342118652693</v>
      </c>
      <c r="AM67" s="33">
        <v>2.6817629607596025</v>
      </c>
      <c r="AN67" s="33">
        <v>2.4483227216610266</v>
      </c>
      <c r="AO67" s="33">
        <v>2.7907305193982515</v>
      </c>
      <c r="AP67" s="33">
        <v>2.5644532920674665</v>
      </c>
      <c r="AQ67" s="33">
        <v>2.7183647363468819</v>
      </c>
      <c r="AR67" s="33">
        <v>2.5727816356524649</v>
      </c>
      <c r="AS67" s="33">
        <v>2.817228628972682</v>
      </c>
      <c r="AT67" s="33">
        <v>2.810742085740725</v>
      </c>
      <c r="AU67" s="33">
        <v>2.9541404542874252</v>
      </c>
      <c r="AV67" s="33">
        <v>3.2333195953249296</v>
      </c>
      <c r="AW67" s="33">
        <v>2.9837562307052266</v>
      </c>
      <c r="AX67" s="33">
        <v>2.7421428960240131</v>
      </c>
      <c r="AY67" s="33">
        <v>3.0601654781993357</v>
      </c>
    </row>
    <row r="68" spans="1:51">
      <c r="A68" s="7" t="s">
        <v>129</v>
      </c>
      <c r="B68" s="7" t="s">
        <v>130</v>
      </c>
      <c r="C68" s="33">
        <v>2.8476158436046641</v>
      </c>
      <c r="D68" s="33">
        <v>2.676586171966846</v>
      </c>
      <c r="E68" s="33">
        <v>2.5416552677693405</v>
      </c>
      <c r="F68" s="33">
        <v>2.2591018654757593</v>
      </c>
      <c r="G68" s="33">
        <v>2.3644017981914569</v>
      </c>
      <c r="H68" s="33">
        <v>2.2754497327112615</v>
      </c>
      <c r="I68" s="33">
        <v>2.1307510885341072</v>
      </c>
      <c r="J68" s="33">
        <v>1.9068478691120201</v>
      </c>
      <c r="K68" s="33">
        <v>1.8080106214540177</v>
      </c>
      <c r="L68" s="33">
        <v>1.727137485156353</v>
      </c>
      <c r="M68" s="33">
        <v>1.7052826890091042</v>
      </c>
      <c r="N68" s="33">
        <v>1.7034552711439503</v>
      </c>
      <c r="O68" s="33">
        <v>1.8335664335664337</v>
      </c>
      <c r="P68" s="33">
        <v>1.6716557290100502</v>
      </c>
      <c r="Q68" s="33">
        <v>1.6283876388110265</v>
      </c>
      <c r="R68" s="33">
        <v>1.9621098218292758</v>
      </c>
      <c r="S68" s="33">
        <v>2.2052098806100506</v>
      </c>
      <c r="T68" s="33">
        <v>2.1899193237642058</v>
      </c>
      <c r="U68" s="33">
        <v>2.0451342664718388</v>
      </c>
      <c r="V68" s="33">
        <v>1.913279468585529</v>
      </c>
      <c r="W68" s="33">
        <v>1.9134335981238506</v>
      </c>
      <c r="X68" s="33">
        <v>1.3260308166871049</v>
      </c>
      <c r="Y68" s="33">
        <v>1.1677336041970492</v>
      </c>
      <c r="Z68" s="33">
        <v>1.1078788549944709</v>
      </c>
      <c r="AA68" s="33">
        <v>1.2643504555267659</v>
      </c>
      <c r="AB68" s="33">
        <v>1.1498810841443727</v>
      </c>
      <c r="AC68" s="33">
        <v>1.1476881986430596</v>
      </c>
      <c r="AD68" s="33">
        <v>1.423443673744458</v>
      </c>
      <c r="AE68" s="33">
        <v>1.2987005290771951</v>
      </c>
      <c r="AF68" s="33">
        <v>1.2741072045989188</v>
      </c>
      <c r="AG68" s="33">
        <v>1.3032588287943887</v>
      </c>
      <c r="AH68" s="33">
        <v>1.4345918342051116</v>
      </c>
      <c r="AI68" s="33">
        <v>1.6307152148697681</v>
      </c>
      <c r="AJ68" s="33">
        <v>1.3229015671134503</v>
      </c>
      <c r="AK68" s="33">
        <v>1.3740183523584986</v>
      </c>
      <c r="AL68" s="33">
        <v>1.8922095764709874</v>
      </c>
      <c r="AM68" s="33">
        <v>2.0241884241578934</v>
      </c>
      <c r="AN68" s="33">
        <v>2.0143976796241998</v>
      </c>
      <c r="AO68" s="33">
        <v>2.4129474447492041</v>
      </c>
      <c r="AP68" s="33">
        <v>2.1717653634630549</v>
      </c>
      <c r="AQ68" s="33">
        <v>2.3703288285141082</v>
      </c>
      <c r="AR68" s="33">
        <v>2.2398466897563605</v>
      </c>
      <c r="AS68" s="33">
        <v>2.4444337701743706</v>
      </c>
      <c r="AT68" s="33">
        <v>2.5194756909441156</v>
      </c>
      <c r="AU68" s="33">
        <v>2.5661998822225991</v>
      </c>
      <c r="AV68" s="33">
        <v>2.7248874626955053</v>
      </c>
      <c r="AW68" s="33">
        <v>2.5104115721286768</v>
      </c>
      <c r="AX68" s="33">
        <v>2.3701841020471308</v>
      </c>
      <c r="AY68" s="33">
        <v>2.7050424697322062</v>
      </c>
    </row>
    <row r="69" spans="1:51">
      <c r="A69" s="7" t="s">
        <v>131</v>
      </c>
      <c r="B69" s="7" t="s">
        <v>132</v>
      </c>
      <c r="C69" s="33">
        <v>2.6716048013365548</v>
      </c>
      <c r="D69" s="33">
        <v>2.3340589179315292</v>
      </c>
      <c r="E69" s="33">
        <v>2.2162473180521518</v>
      </c>
      <c r="F69" s="33">
        <v>1.9382744720158889</v>
      </c>
      <c r="G69" s="33">
        <v>1.880465714394651</v>
      </c>
      <c r="H69" s="33">
        <v>1.6796012519800487</v>
      </c>
      <c r="I69" s="33">
        <v>1.6671402241050957</v>
      </c>
      <c r="J69" s="33">
        <v>1.7093686014383882</v>
      </c>
      <c r="K69" s="33">
        <v>1.7266960340416253</v>
      </c>
      <c r="L69" s="33">
        <v>1.7718645557588333</v>
      </c>
      <c r="M69" s="33">
        <v>1.7071950068648793</v>
      </c>
      <c r="N69" s="33">
        <v>1.6685097930996891</v>
      </c>
      <c r="O69" s="33">
        <v>1.6659784752813238</v>
      </c>
      <c r="P69" s="33">
        <v>1.6136249796935074</v>
      </c>
      <c r="Q69" s="33">
        <v>1.514143472139492</v>
      </c>
      <c r="R69" s="33">
        <v>1.612047842096713</v>
      </c>
      <c r="S69" s="33">
        <v>1.8471056479124925</v>
      </c>
      <c r="T69" s="33">
        <v>1.9125263984404615</v>
      </c>
      <c r="U69" s="33">
        <v>1.9469831320734283</v>
      </c>
      <c r="V69" s="33">
        <v>1.786267395895381</v>
      </c>
      <c r="W69" s="33">
        <v>1.7225016245194129</v>
      </c>
      <c r="X69" s="33">
        <v>1.3520919801762545</v>
      </c>
      <c r="Y69" s="33">
        <v>1.1791225006686628</v>
      </c>
      <c r="Z69" s="33">
        <v>1.1184198425371579</v>
      </c>
      <c r="AA69" s="33">
        <v>1.1672856056033725</v>
      </c>
      <c r="AB69" s="33">
        <v>1.0840905508057666</v>
      </c>
      <c r="AC69" s="33">
        <v>0.97693073764341554</v>
      </c>
      <c r="AD69" s="33">
        <v>1.2534753959700413</v>
      </c>
      <c r="AE69" s="33">
        <v>1.1645202657535367</v>
      </c>
      <c r="AF69" s="33">
        <v>1.2119232255923813</v>
      </c>
      <c r="AG69" s="33">
        <v>1.1779521579546892</v>
      </c>
      <c r="AH69" s="33">
        <v>1.2277611113201545</v>
      </c>
      <c r="AI69" s="33">
        <v>1.5303570878814519</v>
      </c>
      <c r="AJ69" s="33">
        <v>1.2260370736512998</v>
      </c>
      <c r="AK69" s="33">
        <v>1.2891594290151436</v>
      </c>
      <c r="AL69" s="33">
        <v>1.5340617164436934</v>
      </c>
      <c r="AM69" s="33">
        <v>1.3699326462267862</v>
      </c>
      <c r="AN69" s="33">
        <v>1.2872517319439085</v>
      </c>
      <c r="AO69" s="33">
        <v>1.4330013418510716</v>
      </c>
      <c r="AP69" s="33">
        <v>1.1812566305054584</v>
      </c>
      <c r="AQ69" s="33">
        <v>1.3913897539440814</v>
      </c>
      <c r="AR69" s="33">
        <v>1.2713048834742138</v>
      </c>
      <c r="AS69" s="33">
        <v>1.3210875740049963</v>
      </c>
      <c r="AT69" s="33">
        <v>1.2895588788884706</v>
      </c>
      <c r="AU69" s="33">
        <v>1.3029465110708052</v>
      </c>
      <c r="AV69" s="33">
        <v>1.5392115259573593</v>
      </c>
      <c r="AW69" s="33">
        <v>1.3415831080387393</v>
      </c>
      <c r="AX69" s="33">
        <v>1.1863625474829746</v>
      </c>
      <c r="AY69" s="33">
        <v>1.4096471715547039</v>
      </c>
    </row>
    <row r="70" spans="1:51">
      <c r="A70" s="7" t="s">
        <v>133</v>
      </c>
      <c r="B70" s="7" t="s">
        <v>134</v>
      </c>
      <c r="C70" s="33">
        <v>3.9410442638639065</v>
      </c>
      <c r="D70" s="33">
        <v>3.4645010840319834</v>
      </c>
      <c r="E70" s="33">
        <v>3.0357648241105317</v>
      </c>
      <c r="F70" s="33">
        <v>2.4666204757143193</v>
      </c>
      <c r="G70" s="33">
        <v>2.4244674142634128</v>
      </c>
      <c r="H70" s="33">
        <v>2.3425276233108749</v>
      </c>
      <c r="I70" s="33">
        <v>2.4257948577153878</v>
      </c>
      <c r="J70" s="33">
        <v>2.0556787266587988</v>
      </c>
      <c r="K70" s="33">
        <v>2.1344153690913825</v>
      </c>
      <c r="L70" s="33">
        <v>2.1942216152806648</v>
      </c>
      <c r="M70" s="33">
        <v>1.9064597677378867</v>
      </c>
      <c r="N70" s="33">
        <v>1.652376283164384</v>
      </c>
      <c r="O70" s="33">
        <v>1.7549695320884693</v>
      </c>
      <c r="P70" s="33">
        <v>1.6716774767720206</v>
      </c>
      <c r="Q70" s="33">
        <v>1.5942036783858546</v>
      </c>
      <c r="R70" s="33">
        <v>1.8249407220126124</v>
      </c>
      <c r="S70" s="33">
        <v>1.9956599096723127</v>
      </c>
      <c r="T70" s="33">
        <v>1.9052380571405105</v>
      </c>
      <c r="U70" s="33">
        <v>1.7622019904942818</v>
      </c>
      <c r="V70" s="33">
        <v>1.4814108904406855</v>
      </c>
      <c r="W70" s="33">
        <v>1.3625193197740322</v>
      </c>
      <c r="X70" s="33">
        <v>1.0268934736131126</v>
      </c>
      <c r="Y70" s="33">
        <v>0.88511395005888394</v>
      </c>
      <c r="Z70" s="33">
        <v>0.87110872522153959</v>
      </c>
      <c r="AA70" s="33">
        <v>0.93968775551831329</v>
      </c>
      <c r="AB70" s="33">
        <v>0.852850405216251</v>
      </c>
      <c r="AC70" s="33">
        <v>0.86688905898187485</v>
      </c>
      <c r="AD70" s="33">
        <v>1.1942997607456864</v>
      </c>
      <c r="AE70" s="33">
        <v>0.95016058436941586</v>
      </c>
      <c r="AF70" s="33">
        <v>1.2145823159226621</v>
      </c>
      <c r="AG70" s="33">
        <v>1.4138458955803681</v>
      </c>
      <c r="AH70" s="33">
        <v>1.4981450753623833</v>
      </c>
      <c r="AI70" s="33">
        <v>1.7285476647650335</v>
      </c>
      <c r="AJ70" s="33">
        <v>1.6958686652311927</v>
      </c>
      <c r="AK70" s="33">
        <v>2.0565987868765121</v>
      </c>
      <c r="AL70" s="33">
        <v>2.2736339874359031</v>
      </c>
      <c r="AM70" s="33">
        <v>2.0614906823680883</v>
      </c>
      <c r="AN70" s="33">
        <v>1.8545184455344654</v>
      </c>
      <c r="AO70" s="33">
        <v>2.01295112726342</v>
      </c>
      <c r="AP70" s="33">
        <v>1.7715959615591235</v>
      </c>
      <c r="AQ70" s="33">
        <v>2.0039760288573469</v>
      </c>
      <c r="AR70" s="33">
        <v>1.9412006238464554</v>
      </c>
      <c r="AS70" s="33">
        <v>2.2485928211122341</v>
      </c>
      <c r="AT70" s="33">
        <v>2.1319884181906401</v>
      </c>
      <c r="AU70" s="33">
        <v>2.2116410734046097</v>
      </c>
      <c r="AV70" s="33">
        <v>2.481352014053654</v>
      </c>
      <c r="AW70" s="33">
        <v>2.2703289017606076</v>
      </c>
      <c r="AX70" s="33">
        <v>2.0253808878246606</v>
      </c>
      <c r="AY70" s="33">
        <v>2.3617666160025239</v>
      </c>
    </row>
    <row r="71" spans="1:51">
      <c r="A71" s="7" t="s">
        <v>135</v>
      </c>
      <c r="B71" s="7" t="s">
        <v>136</v>
      </c>
      <c r="C71" s="33">
        <v>3.4064132266409612</v>
      </c>
      <c r="D71" s="33">
        <v>3.2857398451463551</v>
      </c>
      <c r="E71" s="33">
        <v>3.0979912112067156</v>
      </c>
      <c r="F71" s="33">
        <v>2.9691497654922108</v>
      </c>
      <c r="G71" s="33">
        <v>3.0719680580126081</v>
      </c>
      <c r="H71" s="33">
        <v>3.1172812797242502</v>
      </c>
      <c r="I71" s="33">
        <v>2.972301575944817</v>
      </c>
      <c r="J71" s="33">
        <v>2.8541600219297867</v>
      </c>
      <c r="K71" s="33">
        <v>2.9394775814479521</v>
      </c>
      <c r="L71" s="33">
        <v>2.9189856439202595</v>
      </c>
      <c r="M71" s="33">
        <v>2.9778529842267596</v>
      </c>
      <c r="N71" s="33">
        <v>2.7792125620438837</v>
      </c>
      <c r="O71" s="33">
        <v>2.8319509407223382</v>
      </c>
      <c r="P71" s="33">
        <v>2.8897293750473194</v>
      </c>
      <c r="Q71" s="33">
        <v>2.892094924835749</v>
      </c>
      <c r="R71" s="33">
        <v>3.3914446510141074</v>
      </c>
      <c r="S71" s="33">
        <v>3.5378025287491695</v>
      </c>
      <c r="T71" s="33">
        <v>3.4586861608607506</v>
      </c>
      <c r="U71" s="33">
        <v>3.3167481261514391</v>
      </c>
      <c r="V71" s="33">
        <v>2.9912124704516585</v>
      </c>
      <c r="W71" s="33">
        <v>2.940206775298007</v>
      </c>
      <c r="X71" s="33">
        <v>2.3038673340549756</v>
      </c>
      <c r="Y71" s="33">
        <v>1.8565756467483558</v>
      </c>
      <c r="Z71" s="33">
        <v>1.823977274761883</v>
      </c>
      <c r="AA71" s="33">
        <v>1.840874346765865</v>
      </c>
      <c r="AB71" s="33">
        <v>1.7472341083694833</v>
      </c>
      <c r="AC71" s="33">
        <v>1.6754717801184529</v>
      </c>
      <c r="AD71" s="33">
        <v>2.0703528676240737</v>
      </c>
      <c r="AE71" s="33">
        <v>1.9465307507526584</v>
      </c>
      <c r="AF71" s="33">
        <v>1.9625181625310708</v>
      </c>
      <c r="AG71" s="33">
        <v>2.0746426242747398</v>
      </c>
      <c r="AH71" s="33">
        <v>2.1315629209652704</v>
      </c>
      <c r="AI71" s="33">
        <v>2.3730774195470206</v>
      </c>
      <c r="AJ71" s="33">
        <v>2.0057276100260482</v>
      </c>
      <c r="AK71" s="33">
        <v>2.1426921256532721</v>
      </c>
      <c r="AL71" s="33">
        <v>2.798959398675418</v>
      </c>
      <c r="AM71" s="33">
        <v>2.719929633638166</v>
      </c>
      <c r="AN71" s="33">
        <v>2.4849381599228821</v>
      </c>
      <c r="AO71" s="33">
        <v>2.8591047103035785</v>
      </c>
      <c r="AP71" s="33">
        <v>2.4216924895458649</v>
      </c>
      <c r="AQ71" s="33">
        <v>2.6206880663980581</v>
      </c>
      <c r="AR71" s="33">
        <v>2.4305753269697625</v>
      </c>
      <c r="AS71" s="33">
        <v>2.4919274374976168</v>
      </c>
      <c r="AT71" s="33">
        <v>2.6536996199651739</v>
      </c>
      <c r="AU71" s="33">
        <v>2.7395839953226484</v>
      </c>
      <c r="AV71" s="33">
        <v>2.8002291012621225</v>
      </c>
      <c r="AW71" s="33">
        <v>2.5881229584249525</v>
      </c>
      <c r="AX71" s="33">
        <v>2.5735348322889791</v>
      </c>
      <c r="AY71" s="33">
        <v>2.8486152242713882</v>
      </c>
    </row>
    <row r="72" spans="1:51">
      <c r="A72" s="7" t="s">
        <v>137</v>
      </c>
      <c r="B72" s="7" t="s">
        <v>138</v>
      </c>
      <c r="C72" s="33">
        <v>3.6427563323858836</v>
      </c>
      <c r="D72" s="33">
        <v>3.308391025565423</v>
      </c>
      <c r="E72" s="33">
        <v>3.2713068125975462</v>
      </c>
      <c r="F72" s="33">
        <v>2.9567318087645016</v>
      </c>
      <c r="G72" s="33">
        <v>2.9764827984762174</v>
      </c>
      <c r="H72" s="33">
        <v>2.8468433405276627</v>
      </c>
      <c r="I72" s="33">
        <v>2.9230646958941406</v>
      </c>
      <c r="J72" s="33">
        <v>2.9717698803922596</v>
      </c>
      <c r="K72" s="33">
        <v>3.0499899017855139</v>
      </c>
      <c r="L72" s="33">
        <v>2.9439941804363925</v>
      </c>
      <c r="M72" s="33">
        <v>2.9606730646958943</v>
      </c>
      <c r="N72" s="33">
        <v>2.7235389379670423</v>
      </c>
      <c r="O72" s="33">
        <v>2.555635551699118</v>
      </c>
      <c r="P72" s="33">
        <v>2.5347042267714723</v>
      </c>
      <c r="Q72" s="33">
        <v>2.5779436958336932</v>
      </c>
      <c r="R72" s="33">
        <v>2.9566795514094038</v>
      </c>
      <c r="S72" s="33">
        <v>3.1747034349716392</v>
      </c>
      <c r="T72" s="33">
        <v>3.3377890069390457</v>
      </c>
      <c r="U72" s="33">
        <v>3.251774351443955</v>
      </c>
      <c r="V72" s="33">
        <v>3.0586687685353144</v>
      </c>
      <c r="W72" s="33">
        <v>2.8603786962655842</v>
      </c>
      <c r="X72" s="33">
        <v>2.1199580732953556</v>
      </c>
      <c r="Y72" s="33">
        <v>1.8813240953856691</v>
      </c>
      <c r="Z72" s="33">
        <v>1.7548528549668028</v>
      </c>
      <c r="AA72" s="33">
        <v>1.8316401888092575</v>
      </c>
      <c r="AB72" s="33">
        <v>1.7103064841325113</v>
      </c>
      <c r="AC72" s="33">
        <v>1.7086856716149597</v>
      </c>
      <c r="AD72" s="33">
        <v>1.9876338770232802</v>
      </c>
      <c r="AE72" s="33">
        <v>1.8208537015398019</v>
      </c>
      <c r="AF72" s="33">
        <v>1.9313503928215487</v>
      </c>
      <c r="AG72" s="33">
        <v>2.1450489818638774</v>
      </c>
      <c r="AH72" s="33">
        <v>2.4441766746997589</v>
      </c>
      <c r="AI72" s="33">
        <v>2.8726188214353567</v>
      </c>
      <c r="AJ72" s="33">
        <v>2.489976967357646</v>
      </c>
      <c r="AK72" s="33">
        <v>2.5517851131132732</v>
      </c>
      <c r="AL72" s="33">
        <v>2.4767256982290533</v>
      </c>
      <c r="AM72" s="33">
        <v>2.4826738531177397</v>
      </c>
      <c r="AN72" s="33">
        <v>2.0748356360769979</v>
      </c>
      <c r="AO72" s="33">
        <v>2.4863664699167307</v>
      </c>
      <c r="AP72" s="33">
        <v>2.3365495205702724</v>
      </c>
      <c r="AQ72" s="33">
        <v>2.7380065687100603</v>
      </c>
      <c r="AR72" s="33">
        <v>2.644709974229499</v>
      </c>
      <c r="AS72" s="33">
        <v>2.7351881123569246</v>
      </c>
      <c r="AT72" s="33">
        <v>2.9379708959400697</v>
      </c>
      <c r="AU72" s="33">
        <v>3.1406921747473691</v>
      </c>
      <c r="AV72" s="33">
        <v>3.2777817072495679</v>
      </c>
      <c r="AW72" s="33">
        <v>2.9679560117843149</v>
      </c>
      <c r="AX72" s="33">
        <v>2.8566600446524673</v>
      </c>
      <c r="AY72" s="33">
        <v>3.0392615736611948</v>
      </c>
    </row>
    <row r="73" spans="1:51">
      <c r="A73" s="7" t="s">
        <v>139</v>
      </c>
      <c r="B73" s="7" t="s">
        <v>140</v>
      </c>
      <c r="C73" s="33">
        <v>3.4919239799760775</v>
      </c>
      <c r="D73" s="33">
        <v>3.1493997253355781</v>
      </c>
      <c r="E73" s="33">
        <v>3.0533646391706908</v>
      </c>
      <c r="F73" s="33">
        <v>2.8578966021352943</v>
      </c>
      <c r="G73" s="33">
        <v>2.9280423514818588</v>
      </c>
      <c r="H73" s="33">
        <v>2.7987108492446731</v>
      </c>
      <c r="I73" s="33">
        <v>2.9110165388914804</v>
      </c>
      <c r="J73" s="33">
        <v>2.7911337810599326</v>
      </c>
      <c r="K73" s="33">
        <v>2.8808566071947257</v>
      </c>
      <c r="L73" s="33">
        <v>2.8195289188546884</v>
      </c>
      <c r="M73" s="33">
        <v>3.1075864132874456</v>
      </c>
      <c r="N73" s="33">
        <v>3.0825580269516157</v>
      </c>
      <c r="O73" s="33">
        <v>3.3107049493446938</v>
      </c>
      <c r="P73" s="33">
        <v>3.1926931143110364</v>
      </c>
      <c r="Q73" s="33">
        <v>2.9055290845113677</v>
      </c>
      <c r="R73" s="33">
        <v>3.0494248032221551</v>
      </c>
      <c r="S73" s="33">
        <v>3.3161915041110555</v>
      </c>
      <c r="T73" s="33">
        <v>3.082734444239696</v>
      </c>
      <c r="U73" s="33">
        <v>3.286549784575425</v>
      </c>
      <c r="V73" s="33">
        <v>2.9534753117294512</v>
      </c>
      <c r="W73" s="33">
        <v>2.7383403094040943</v>
      </c>
      <c r="X73" s="33">
        <v>2.0082279084517336</v>
      </c>
      <c r="Y73" s="33">
        <v>2.685396015897155</v>
      </c>
      <c r="Z73" s="33">
        <v>2.2951834844058743</v>
      </c>
      <c r="AA73" s="33">
        <v>2.3256249182295705</v>
      </c>
      <c r="AB73" s="33">
        <v>2.1343982303713194</v>
      </c>
      <c r="AC73" s="33">
        <v>1.8406515423186613</v>
      </c>
      <c r="AD73" s="33">
        <v>2.0227265648984023</v>
      </c>
      <c r="AE73" s="33">
        <v>1.7994340604825614</v>
      </c>
      <c r="AF73" s="33">
        <v>2.0531416390847603</v>
      </c>
      <c r="AG73" s="33">
        <v>1.9408098287523385</v>
      </c>
      <c r="AH73" s="33">
        <v>1.8879425097136278</v>
      </c>
      <c r="AI73" s="33">
        <v>2.2439154914376167</v>
      </c>
      <c r="AJ73" s="33">
        <v>1.8863190746870053</v>
      </c>
      <c r="AK73" s="33">
        <v>1.8811114908619946</v>
      </c>
      <c r="AL73" s="33">
        <v>2.2022683119873365</v>
      </c>
      <c r="AM73" s="33">
        <v>2.2756106993812057</v>
      </c>
      <c r="AN73" s="33">
        <v>2.0642498331401273</v>
      </c>
      <c r="AO73" s="33">
        <v>2.246921874451119</v>
      </c>
      <c r="AP73" s="33">
        <v>1.8784865241433362</v>
      </c>
      <c r="AQ73" s="33">
        <v>1.9968911917098446</v>
      </c>
      <c r="AR73" s="33">
        <v>1.9167718901031916</v>
      </c>
      <c r="AS73" s="33">
        <v>1.8859929464013585</v>
      </c>
      <c r="AT73" s="33">
        <v>1.9595463055688596</v>
      </c>
      <c r="AU73" s="33">
        <v>2.2538598859232812</v>
      </c>
      <c r="AV73" s="33">
        <v>2.6432141768624549</v>
      </c>
      <c r="AW73" s="33">
        <v>2.4305438237471155</v>
      </c>
      <c r="AX73" s="33">
        <v>2.1838638045891932</v>
      </c>
      <c r="AY73" s="33">
        <v>2.5804197326599034</v>
      </c>
    </row>
    <row r="74" spans="1:51">
      <c r="A74" s="7" t="s">
        <v>141</v>
      </c>
      <c r="B74" s="7" t="s">
        <v>142</v>
      </c>
      <c r="C74" s="33">
        <v>7.3264852327857692</v>
      </c>
      <c r="D74" s="33">
        <v>6.5563310352654129</v>
      </c>
      <c r="E74" s="33">
        <v>6.4064849490736799</v>
      </c>
      <c r="F74" s="33">
        <v>5.6919844242063151</v>
      </c>
      <c r="G74" s="33">
        <v>5.3830255057167982</v>
      </c>
      <c r="H74" s="33">
        <v>5.2030208244673304</v>
      </c>
      <c r="I74" s="33">
        <v>5.7708850151414479</v>
      </c>
      <c r="J74" s="33">
        <v>6.3890868054048457</v>
      </c>
      <c r="K74" s="33">
        <v>6.4870771829894931</v>
      </c>
      <c r="L74" s="33">
        <v>6.8604749773796447</v>
      </c>
      <c r="M74" s="33">
        <v>6.4364543302538486</v>
      </c>
      <c r="N74" s="33">
        <v>5.8230937968475072</v>
      </c>
      <c r="O74" s="33">
        <v>5.3163911601988589</v>
      </c>
      <c r="P74" s="33">
        <v>4.428775963438218</v>
      </c>
      <c r="Q74" s="33">
        <v>4.0426175509703874</v>
      </c>
      <c r="R74" s="33">
        <v>4.5599285024674421</v>
      </c>
      <c r="S74" s="33">
        <v>4.6508098769417465</v>
      </c>
      <c r="T74" s="33">
        <v>4.4673822397977023</v>
      </c>
      <c r="U74" s="33">
        <v>4.1563081926248744</v>
      </c>
      <c r="V74" s="33">
        <v>3.7647097505058928</v>
      </c>
      <c r="W74" s="33">
        <v>3.7074967793231051</v>
      </c>
      <c r="X74" s="33">
        <v>2.6724173632812627</v>
      </c>
      <c r="Y74" s="33">
        <v>2.0153275518368914</v>
      </c>
      <c r="Z74" s="33">
        <v>1.9135647177150708</v>
      </c>
      <c r="AA74" s="33">
        <v>1.7522685435229548</v>
      </c>
      <c r="AB74" s="33">
        <v>1.7183265311383635</v>
      </c>
      <c r="AC74" s="33">
        <v>1.7428146543667331</v>
      </c>
      <c r="AD74" s="33">
        <v>2.0390081254329351</v>
      </c>
      <c r="AE74" s="33">
        <v>1.7784994887244501</v>
      </c>
      <c r="AF74" s="33">
        <v>1.8450011837995128</v>
      </c>
      <c r="AG74" s="33">
        <v>1.950359340432736</v>
      </c>
      <c r="AH74" s="33">
        <v>2.0712494558340948</v>
      </c>
      <c r="AI74" s="33">
        <v>2.4145640435536389</v>
      </c>
      <c r="AJ74" s="33">
        <v>2.4442761384205314</v>
      </c>
      <c r="AK74" s="33">
        <v>2.7460864606431215</v>
      </c>
      <c r="AL74" s="33">
        <v>3.1175169232414213</v>
      </c>
      <c r="AM74" s="33">
        <v>3.2111261879364466</v>
      </c>
      <c r="AN74" s="33">
        <v>2.6380475432295332</v>
      </c>
      <c r="AO74" s="33">
        <v>3.3683744029325728</v>
      </c>
      <c r="AP74" s="33">
        <v>2.9177913835250848</v>
      </c>
      <c r="AQ74" s="33">
        <v>3.0802103657852835</v>
      </c>
      <c r="AR74" s="33">
        <v>3.0075915584561215</v>
      </c>
      <c r="AS74" s="33">
        <v>3.0292067550292674</v>
      </c>
      <c r="AT74" s="33">
        <v>3.2846890488685552</v>
      </c>
      <c r="AU74" s="33">
        <v>3.4723878086523583</v>
      </c>
      <c r="AV74" s="33">
        <v>3.5096369059633541</v>
      </c>
      <c r="AW74" s="33">
        <v>3.1961358182511383</v>
      </c>
      <c r="AX74" s="33">
        <v>2.9731839691403708</v>
      </c>
      <c r="AY74" s="33">
        <v>3.226804817331629</v>
      </c>
    </row>
    <row r="75" spans="1:51">
      <c r="A75" s="7" t="s">
        <v>143</v>
      </c>
      <c r="B75" s="7" t="s">
        <v>144</v>
      </c>
      <c r="C75" s="33">
        <v>6.6389522424752254</v>
      </c>
      <c r="D75" s="33">
        <v>5.7109867809569392</v>
      </c>
      <c r="E75" s="33">
        <v>5.3953831854545804</v>
      </c>
      <c r="F75" s="33">
        <v>4.7030978997228559</v>
      </c>
      <c r="G75" s="33">
        <v>4.3813615964862027</v>
      </c>
      <c r="H75" s="33">
        <v>4.0432637511527529</v>
      </c>
      <c r="I75" s="33">
        <v>3.5987387217853333</v>
      </c>
      <c r="J75" s="33">
        <v>3.3180051262808616</v>
      </c>
      <c r="K75" s="33">
        <v>3.4340776378750761</v>
      </c>
      <c r="L75" s="33">
        <v>3.2709832324590389</v>
      </c>
      <c r="M75" s="33">
        <v>3.1102875909314029</v>
      </c>
      <c r="N75" s="33">
        <v>2.9740919896476785</v>
      </c>
      <c r="O75" s="33">
        <v>3.1055716846101613</v>
      </c>
      <c r="P75" s="33">
        <v>3.0159838196043141</v>
      </c>
      <c r="Q75" s="33">
        <v>2.9567936693765042</v>
      </c>
      <c r="R75" s="33">
        <v>3.0959105622512766</v>
      </c>
      <c r="S75" s="33">
        <v>3.2725265268501085</v>
      </c>
      <c r="T75" s="33">
        <v>3.2014435236917862</v>
      </c>
      <c r="U75" s="33">
        <v>3.0659436307165415</v>
      </c>
      <c r="V75" s="33">
        <v>2.8979606323634122</v>
      </c>
      <c r="W75" s="33">
        <v>2.9685631162114112</v>
      </c>
      <c r="X75" s="33">
        <v>2.4777154327446045</v>
      </c>
      <c r="Y75" s="33">
        <v>2.1591628797508231</v>
      </c>
      <c r="Z75" s="33">
        <v>2.0627697056966512</v>
      </c>
      <c r="AA75" s="33">
        <v>2.0445859176412853</v>
      </c>
      <c r="AB75" s="33">
        <v>1.9944467589944763</v>
      </c>
      <c r="AC75" s="33">
        <v>1.9095129022205481</v>
      </c>
      <c r="AD75" s="33">
        <v>2.1379891779365892</v>
      </c>
      <c r="AE75" s="33">
        <v>1.9854446709679314</v>
      </c>
      <c r="AF75" s="33">
        <v>1.9543250302108914</v>
      </c>
      <c r="AG75" s="33">
        <v>1.9924745643784352</v>
      </c>
      <c r="AH75" s="33">
        <v>2.1977643940279887</v>
      </c>
      <c r="AI75" s="33">
        <v>2.3858895645733442</v>
      </c>
      <c r="AJ75" s="33">
        <v>2.3567243597240091</v>
      </c>
      <c r="AK75" s="33">
        <v>2.7707061552255099</v>
      </c>
      <c r="AL75" s="33">
        <v>3.4763088137839628</v>
      </c>
      <c r="AM75" s="33">
        <v>3.4731201029119401</v>
      </c>
      <c r="AN75" s="33">
        <v>3.0396768907967999</v>
      </c>
      <c r="AO75" s="33">
        <v>3.3901072829318566</v>
      </c>
      <c r="AP75" s="33">
        <v>3.0401274077404041</v>
      </c>
      <c r="AQ75" s="33">
        <v>3.0996272976383334</v>
      </c>
      <c r="AR75" s="33">
        <v>2.9863235867873859</v>
      </c>
      <c r="AS75" s="33">
        <v>3.1396642480759547</v>
      </c>
      <c r="AT75" s="33">
        <v>3.372060023445802</v>
      </c>
      <c r="AU75" s="33">
        <v>3.4012384427090043</v>
      </c>
      <c r="AV75" s="33">
        <v>3.6560767662702078</v>
      </c>
      <c r="AW75" s="33">
        <v>3.570226389958691</v>
      </c>
      <c r="AX75" s="33">
        <v>3.3474656879003764</v>
      </c>
      <c r="AY75" s="33">
        <v>3.510163654621226</v>
      </c>
    </row>
    <row r="76" spans="1:51">
      <c r="A76" s="7" t="s">
        <v>145</v>
      </c>
      <c r="B76" s="7" t="s">
        <v>146</v>
      </c>
      <c r="C76" s="33">
        <v>5.5597075645535696</v>
      </c>
      <c r="D76" s="33">
        <v>4.8398972339312634</v>
      </c>
      <c r="E76" s="33">
        <v>4.4792485017555013</v>
      </c>
      <c r="F76" s="33">
        <v>4.0097723488849919</v>
      </c>
      <c r="G76" s="33">
        <v>3.9503775952192925</v>
      </c>
      <c r="H76" s="33">
        <v>3.7566604788228739</v>
      </c>
      <c r="I76" s="33">
        <v>3.3498895639073125</v>
      </c>
      <c r="J76" s="33">
        <v>3.0422774236511132</v>
      </c>
      <c r="K76" s="33">
        <v>3.0472820756632855</v>
      </c>
      <c r="L76" s="33">
        <v>3.0830561279830735</v>
      </c>
      <c r="M76" s="33">
        <v>2.8744318799009458</v>
      </c>
      <c r="N76" s="33">
        <v>2.6569853386838034</v>
      </c>
      <c r="O76" s="33">
        <v>2.7879926134547843</v>
      </c>
      <c r="P76" s="33">
        <v>2.7252326360913446</v>
      </c>
      <c r="Q76" s="33">
        <v>2.5339667144342006</v>
      </c>
      <c r="R76" s="33">
        <v>2.5376584477806547</v>
      </c>
      <c r="S76" s="33">
        <v>2.7319718561069664</v>
      </c>
      <c r="T76" s="33">
        <v>2.5869471625469731</v>
      </c>
      <c r="U76" s="33">
        <v>2.6216995811627806</v>
      </c>
      <c r="V76" s="33">
        <v>2.3515111351657207</v>
      </c>
      <c r="W76" s="33">
        <v>2.3964115921349629</v>
      </c>
      <c r="X76" s="33">
        <v>2.0344071445091374</v>
      </c>
      <c r="Y76" s="33">
        <v>1.8311298938295855</v>
      </c>
      <c r="Z76" s="33">
        <v>1.766088568796736</v>
      </c>
      <c r="AA76" s="33">
        <v>1.7768140352172899</v>
      </c>
      <c r="AB76" s="33">
        <v>1.6997962261700725</v>
      </c>
      <c r="AC76" s="33">
        <v>1.5791136553560974</v>
      </c>
      <c r="AD76" s="33">
        <v>1.7761868798589047</v>
      </c>
      <c r="AE76" s="33">
        <v>1.6690574823593551</v>
      </c>
      <c r="AF76" s="33">
        <v>1.7355291126725751</v>
      </c>
      <c r="AG76" s="33">
        <v>1.7628205218742277</v>
      </c>
      <c r="AH76" s="33">
        <v>1.9119550863316974</v>
      </c>
      <c r="AI76" s="33">
        <v>2.1423480809293456</v>
      </c>
      <c r="AJ76" s="33">
        <v>1.8694579993644291</v>
      </c>
      <c r="AK76" s="33">
        <v>2.3206751174040465</v>
      </c>
      <c r="AL76" s="33">
        <v>2.6466621941315633</v>
      </c>
      <c r="AM76" s="33">
        <v>2.459500723844497</v>
      </c>
      <c r="AN76" s="33">
        <v>2.1447662316677913</v>
      </c>
      <c r="AO76" s="33">
        <v>2.3989466066150062</v>
      </c>
      <c r="AP76" s="33">
        <v>2.0293475676383288</v>
      </c>
      <c r="AQ76" s="33">
        <v>2.1286550879358388</v>
      </c>
      <c r="AR76" s="33">
        <v>2.2143360931000489</v>
      </c>
      <c r="AS76" s="33">
        <v>2.4965082138458539</v>
      </c>
      <c r="AT76" s="33">
        <v>2.7137242958320309</v>
      </c>
      <c r="AU76" s="33">
        <v>2.6867491123596405</v>
      </c>
      <c r="AV76" s="33">
        <v>2.7860900277045313</v>
      </c>
      <c r="AW76" s="33">
        <v>2.5680751361850032</v>
      </c>
      <c r="AX76" s="33">
        <v>2.4200816442118369</v>
      </c>
      <c r="AY76" s="33">
        <v>2.562510185489451</v>
      </c>
    </row>
    <row r="77" spans="1:51">
      <c r="A77" s="7" t="s">
        <v>147</v>
      </c>
      <c r="B77" s="7" t="s">
        <v>148</v>
      </c>
      <c r="C77" s="33">
        <v>4.78873522956793</v>
      </c>
      <c r="D77" s="33">
        <v>4.2382494347409461</v>
      </c>
      <c r="E77" s="33">
        <v>4.0096593517860226</v>
      </c>
      <c r="F77" s="33">
        <v>3.9560888521641187</v>
      </c>
      <c r="G77" s="33">
        <v>3.9448975145188081</v>
      </c>
      <c r="H77" s="33">
        <v>3.8779093218173033</v>
      </c>
      <c r="I77" s="33">
        <v>3.7826960081754448</v>
      </c>
      <c r="J77" s="33">
        <v>3.7464290135956637</v>
      </c>
      <c r="K77" s="33">
        <v>3.9911187866655196</v>
      </c>
      <c r="L77" s="33">
        <v>3.9797117750045992</v>
      </c>
      <c r="M77" s="33">
        <v>3.9375999809743245</v>
      </c>
      <c r="N77" s="33">
        <v>3.786656426376581</v>
      </c>
      <c r="O77" s="33">
        <v>4.0114000169272552</v>
      </c>
      <c r="P77" s="33">
        <v>3.8896165811426453</v>
      </c>
      <c r="Q77" s="33">
        <v>3.981986675966366</v>
      </c>
      <c r="R77" s="33">
        <v>4.4821049980348846</v>
      </c>
      <c r="S77" s="33">
        <v>4.7369112266192825</v>
      </c>
      <c r="T77" s="33">
        <v>4.6851705775224053</v>
      </c>
      <c r="U77" s="33">
        <v>4.5824012875655269</v>
      </c>
      <c r="V77" s="33">
        <v>4.2438465604950979</v>
      </c>
      <c r="W77" s="33">
        <v>4.0882945569080711</v>
      </c>
      <c r="X77" s="33">
        <v>3.3515380765608982</v>
      </c>
      <c r="Y77" s="33">
        <v>3.1551830535482819</v>
      </c>
      <c r="Z77" s="33">
        <v>3.0353563441044371</v>
      </c>
      <c r="AA77" s="33">
        <v>2.9811821790524906</v>
      </c>
      <c r="AB77" s="33">
        <v>2.8304833759141386</v>
      </c>
      <c r="AC77" s="33">
        <v>2.8006754293999996</v>
      </c>
      <c r="AD77" s="33">
        <v>3.0288906443220061</v>
      </c>
      <c r="AE77" s="33">
        <v>2.9595723164073942</v>
      </c>
      <c r="AF77" s="33">
        <v>2.7794560536687971</v>
      </c>
      <c r="AG77" s="33">
        <v>3.1926207937453963</v>
      </c>
      <c r="AH77" s="33">
        <v>3.5131667035073839</v>
      </c>
      <c r="AI77" s="33">
        <v>3.9965620960320329</v>
      </c>
      <c r="AJ77" s="33">
        <v>3.5994550529524614</v>
      </c>
      <c r="AK77" s="33">
        <v>3.9125918616427326</v>
      </c>
      <c r="AL77" s="33">
        <v>4.4932708160081676</v>
      </c>
      <c r="AM77" s="33">
        <v>4.416274561094049</v>
      </c>
      <c r="AN77" s="33">
        <v>3.8780879882370911</v>
      </c>
      <c r="AO77" s="33">
        <v>4.223710287454594</v>
      </c>
      <c r="AP77" s="33">
        <v>3.7051726166125603</v>
      </c>
      <c r="AQ77" s="33">
        <v>3.7811562319486898</v>
      </c>
      <c r="AR77" s="33">
        <v>3.5878492699881956</v>
      </c>
      <c r="AS77" s="33">
        <v>3.9904674451664479</v>
      </c>
      <c r="AT77" s="33">
        <v>4.4098354803235962</v>
      </c>
      <c r="AU77" s="33">
        <v>4.6724980994000598</v>
      </c>
      <c r="AV77" s="33">
        <v>4.7750034968697896</v>
      </c>
      <c r="AW77" s="33">
        <v>4.5478556141000812</v>
      </c>
      <c r="AX77" s="33">
        <v>4.4539440301848634</v>
      </c>
      <c r="AY77" s="33">
        <v>4.5420557848760819</v>
      </c>
    </row>
    <row r="78" spans="1:51">
      <c r="A78" s="7" t="s">
        <v>149</v>
      </c>
      <c r="B78" s="7" t="s">
        <v>150</v>
      </c>
      <c r="C78" s="33">
        <v>3.2166271758801472</v>
      </c>
      <c r="D78" s="33">
        <v>2.9345883318718631</v>
      </c>
      <c r="E78" s="33">
        <v>2.7390762887367304</v>
      </c>
      <c r="F78" s="33">
        <v>2.3593863691486781</v>
      </c>
      <c r="G78" s="33">
        <v>2.3014701766824008</v>
      </c>
      <c r="H78" s="33">
        <v>2.2317673837198457</v>
      </c>
      <c r="I78" s="33">
        <v>2.1560286878976305</v>
      </c>
      <c r="J78" s="33">
        <v>2.0077028984855168</v>
      </c>
      <c r="K78" s="33">
        <v>1.9634112321937962</v>
      </c>
      <c r="L78" s="33">
        <v>2.0197746722218723</v>
      </c>
      <c r="M78" s="33">
        <v>1.5943245115948419</v>
      </c>
      <c r="N78" s="33">
        <v>1.432037218677729</v>
      </c>
      <c r="O78" s="33">
        <v>1.5064610760661226</v>
      </c>
      <c r="P78" s="33">
        <v>1.415831041291246</v>
      </c>
      <c r="Q78" s="33">
        <v>1.2135780860658212</v>
      </c>
      <c r="R78" s="33">
        <v>1.1938377837749286</v>
      </c>
      <c r="S78" s="33">
        <v>1.4662401600262112</v>
      </c>
      <c r="T78" s="33">
        <v>1.4502030504996508</v>
      </c>
      <c r="U78" s="33">
        <v>1.3983023081366777</v>
      </c>
      <c r="V78" s="33">
        <v>0.99367999931023188</v>
      </c>
      <c r="W78" s="33">
        <v>1.0001681309869721</v>
      </c>
      <c r="X78" s="33">
        <v>0.58056659017916779</v>
      </c>
      <c r="Y78" s="33">
        <v>0.48032605744198287</v>
      </c>
      <c r="Z78" s="33">
        <v>0.51797469762784931</v>
      </c>
      <c r="AA78" s="33">
        <v>0.72552463028806025</v>
      </c>
      <c r="AB78" s="33">
        <v>0.72057176650580712</v>
      </c>
      <c r="AC78" s="33">
        <v>0.66048334421946442</v>
      </c>
      <c r="AD78" s="33">
        <v>0.97467450468103634</v>
      </c>
      <c r="AE78" s="33">
        <v>0.86981493577182667</v>
      </c>
      <c r="AF78" s="33">
        <v>1.0742473839082061</v>
      </c>
      <c r="AG78" s="33">
        <v>1.0502106802709243</v>
      </c>
      <c r="AH78" s="33">
        <v>1.1341954973621438</v>
      </c>
      <c r="AI78" s="33">
        <v>1.3484712621663504</v>
      </c>
      <c r="AJ78" s="33">
        <v>1.028145839499939</v>
      </c>
      <c r="AK78" s="33">
        <v>1.0488743405359289</v>
      </c>
      <c r="AL78" s="33">
        <v>1.0802848536555638</v>
      </c>
      <c r="AM78" s="33">
        <v>1.0030209113227586</v>
      </c>
      <c r="AN78" s="33">
        <v>0.81857572275901247</v>
      </c>
      <c r="AO78" s="33">
        <v>1.0373388392611089</v>
      </c>
      <c r="AP78" s="33">
        <v>1.0820296495731498</v>
      </c>
      <c r="AQ78" s="33">
        <v>1.666187278945124</v>
      </c>
      <c r="AR78" s="33">
        <v>1.5733714056372652</v>
      </c>
      <c r="AS78" s="33">
        <v>1.8006471734240825</v>
      </c>
      <c r="AT78" s="33">
        <v>1.8541184143414968</v>
      </c>
      <c r="AU78" s="33">
        <v>1.7833641312073045</v>
      </c>
      <c r="AV78" s="33">
        <v>1.9991764007458381</v>
      </c>
      <c r="AW78" s="33">
        <v>1.8732744132377903</v>
      </c>
      <c r="AX78" s="33">
        <v>1.6740261043337208</v>
      </c>
      <c r="AY78" s="33">
        <v>1.9557973862220623</v>
      </c>
    </row>
    <row r="79" spans="1:51">
      <c r="A79" s="7" t="s">
        <v>151</v>
      </c>
      <c r="B79" s="7" t="s">
        <v>152</v>
      </c>
      <c r="C79" s="33">
        <v>2.7023551685793401</v>
      </c>
      <c r="D79" s="33">
        <v>2.5128714814195696</v>
      </c>
      <c r="E79" s="33">
        <v>2.4197076843688903</v>
      </c>
      <c r="F79" s="33">
        <v>2.1085481608535441</v>
      </c>
      <c r="G79" s="33">
        <v>2.21648581665952</v>
      </c>
      <c r="H79" s="33">
        <v>2.074934043651111</v>
      </c>
      <c r="I79" s="33">
        <v>2.1347203453782839</v>
      </c>
      <c r="J79" s="33">
        <v>1.9921658096558501</v>
      </c>
      <c r="K79" s="33">
        <v>1.9446569909268001</v>
      </c>
      <c r="L79" s="33">
        <v>1.9294273529773083</v>
      </c>
      <c r="M79" s="33">
        <v>2.0001491725311946</v>
      </c>
      <c r="N79" s="33">
        <v>1.7154911286218213</v>
      </c>
      <c r="O79" s="33">
        <v>1.8212158438777839</v>
      </c>
      <c r="P79" s="33">
        <v>1.7184393864146668</v>
      </c>
      <c r="Q79" s="33">
        <v>1.5309275826612481</v>
      </c>
      <c r="R79" s="33">
        <v>1.9457429544707372</v>
      </c>
      <c r="S79" s="33">
        <v>2.4308439946000013</v>
      </c>
      <c r="T79" s="33">
        <v>2.3940582528346495</v>
      </c>
      <c r="U79" s="33">
        <v>2.1809401733315612</v>
      </c>
      <c r="V79" s="33">
        <v>1.8915173856172576</v>
      </c>
      <c r="W79" s="33">
        <v>1.8327067143246853</v>
      </c>
      <c r="X79" s="33">
        <v>1.3952941971526269</v>
      </c>
      <c r="Y79" s="33">
        <v>1.1754131911372185</v>
      </c>
      <c r="Z79" s="33">
        <v>1.1706074443457941</v>
      </c>
      <c r="AA79" s="33">
        <v>1.1564080213056793</v>
      </c>
      <c r="AB79" s="33">
        <v>1.0687327092578012</v>
      </c>
      <c r="AC79" s="33">
        <v>1.001542688496692</v>
      </c>
      <c r="AD79" s="33">
        <v>1.3573317030530216</v>
      </c>
      <c r="AE79" s="33">
        <v>1.1736480918391243</v>
      </c>
      <c r="AF79" s="33">
        <v>1.2763533390959325</v>
      </c>
      <c r="AG79" s="33">
        <v>1.3000662515392931</v>
      </c>
      <c r="AH79" s="33">
        <v>1.4393761711014823</v>
      </c>
      <c r="AI79" s="33">
        <v>1.7677764258303923</v>
      </c>
      <c r="AJ79" s="33">
        <v>1.471358597008954</v>
      </c>
      <c r="AK79" s="33">
        <v>1.4331547661651003</v>
      </c>
      <c r="AL79" s="33">
        <v>1.6805464559096923</v>
      </c>
      <c r="AM79" s="33">
        <v>1.6080643355667994</v>
      </c>
      <c r="AN79" s="33">
        <v>1.4445037052138758</v>
      </c>
      <c r="AO79" s="33">
        <v>1.6657753280629677</v>
      </c>
      <c r="AP79" s="33">
        <v>1.3946657773291029</v>
      </c>
      <c r="AQ79" s="33">
        <v>1.6011789731756563</v>
      </c>
      <c r="AR79" s="33">
        <v>1.4965550187481973</v>
      </c>
      <c r="AS79" s="33">
        <v>1.5388304009229883</v>
      </c>
      <c r="AT79" s="33">
        <v>1.5245745601384482</v>
      </c>
      <c r="AU79" s="33">
        <v>1.5679009229881742</v>
      </c>
      <c r="AV79" s="33">
        <v>1.7050151427747331</v>
      </c>
      <c r="AW79" s="33">
        <v>1.53488246322469</v>
      </c>
      <c r="AX79" s="33">
        <v>1.8311544563022786</v>
      </c>
      <c r="AY79" s="33">
        <v>2.2385635996538795</v>
      </c>
    </row>
    <row r="80" spans="1:51">
      <c r="A80" s="7" t="s">
        <v>153</v>
      </c>
      <c r="B80" s="7" t="s">
        <v>154</v>
      </c>
      <c r="C80" s="33">
        <v>3.0222848221999441</v>
      </c>
      <c r="D80" s="33">
        <v>2.7047390973910823</v>
      </c>
      <c r="E80" s="33">
        <v>2.6415374188840701</v>
      </c>
      <c r="F80" s="33">
        <v>2.3317649657131598</v>
      </c>
      <c r="G80" s="33">
        <v>2.3005376332444856</v>
      </c>
      <c r="H80" s="33">
        <v>2.1931690480881865</v>
      </c>
      <c r="I80" s="33">
        <v>2.1663448107099526</v>
      </c>
      <c r="J80" s="33">
        <v>2.0059850933450249</v>
      </c>
      <c r="K80" s="33">
        <v>1.9707372778531154</v>
      </c>
      <c r="L80" s="33">
        <v>2.0221458649836355</v>
      </c>
      <c r="M80" s="33">
        <v>1.9422331433465543</v>
      </c>
      <c r="N80" s="33">
        <v>1.7658248111177952</v>
      </c>
      <c r="O80" s="33">
        <v>1.9065672889668321</v>
      </c>
      <c r="P80" s="33">
        <v>2.0018998827183974</v>
      </c>
      <c r="Q80" s="33">
        <v>1.9001323380245974</v>
      </c>
      <c r="R80" s="33">
        <v>2.1066232407759604</v>
      </c>
      <c r="S80" s="33">
        <v>2.3226056326866997</v>
      </c>
      <c r="T80" s="33">
        <v>2.3583903892481297</v>
      </c>
      <c r="U80" s="33">
        <v>2.3026420058323822</v>
      </c>
      <c r="V80" s="33">
        <v>2.1310701153797389</v>
      </c>
      <c r="W80" s="33">
        <v>2.1659930898947635</v>
      </c>
      <c r="X80" s="33">
        <v>1.7246115518053202</v>
      </c>
      <c r="Y80" s="33">
        <v>1.4374834268252465</v>
      </c>
      <c r="Z80" s="33">
        <v>1.4018851326560258</v>
      </c>
      <c r="AA80" s="33">
        <v>1.3509372257757108</v>
      </c>
      <c r="AB80" s="33">
        <v>1.2611100141405569</v>
      </c>
      <c r="AC80" s="33">
        <v>1.1723124905091755</v>
      </c>
      <c r="AD80" s="33">
        <v>1.4622936840752725</v>
      </c>
      <c r="AE80" s="33">
        <v>1.3185626900598457</v>
      </c>
      <c r="AF80" s="33">
        <v>1.3887753349526566</v>
      </c>
      <c r="AG80" s="33">
        <v>1.5020241539602643</v>
      </c>
      <c r="AH80" s="33">
        <v>1.6041056825409408</v>
      </c>
      <c r="AI80" s="33">
        <v>1.8128926811499837</v>
      </c>
      <c r="AJ80" s="33">
        <v>1.8933605862780292</v>
      </c>
      <c r="AK80" s="33">
        <v>2.0423987120907574</v>
      </c>
      <c r="AL80" s="33">
        <v>2.2478979939643411</v>
      </c>
      <c r="AM80" s="33">
        <v>2.1057353859858714</v>
      </c>
      <c r="AN80" s="33">
        <v>1.8257456403437136</v>
      </c>
      <c r="AO80" s="33">
        <v>2.1346199709476696</v>
      </c>
      <c r="AP80" s="33">
        <v>1.8423919436770342</v>
      </c>
      <c r="AQ80" s="33">
        <v>2.0477764905088671</v>
      </c>
      <c r="AR80" s="33">
        <v>1.9486730237946708</v>
      </c>
      <c r="AS80" s="33">
        <v>2.0749879689867212</v>
      </c>
      <c r="AT80" s="33">
        <v>2.1874235807860263</v>
      </c>
      <c r="AU80" s="33">
        <v>2.3296978878887802</v>
      </c>
      <c r="AV80" s="33">
        <v>2.51484894394439</v>
      </c>
      <c r="AW80" s="33">
        <v>2.3310524908653418</v>
      </c>
      <c r="AX80" s="33">
        <v>2.1807967204348988</v>
      </c>
      <c r="AY80" s="33">
        <v>2.7120506193743874</v>
      </c>
    </row>
    <row r="81" spans="1:51">
      <c r="A81" s="7" t="s">
        <v>155</v>
      </c>
      <c r="B81" s="7" t="s">
        <v>156</v>
      </c>
      <c r="C81" s="33">
        <v>4.4335787291335693</v>
      </c>
      <c r="D81" s="33">
        <v>4.1060289837014272</v>
      </c>
      <c r="E81" s="33">
        <v>3.9908037145101947</v>
      </c>
      <c r="F81" s="33">
        <v>3.770840471962924</v>
      </c>
      <c r="G81" s="33">
        <v>3.8384541102931253</v>
      </c>
      <c r="H81" s="33">
        <v>3.7860695484232716</v>
      </c>
      <c r="I81" s="33">
        <v>3.9171140345702318</v>
      </c>
      <c r="J81" s="33">
        <v>4.1014361656801634</v>
      </c>
      <c r="K81" s="33">
        <v>4.1432855485418756</v>
      </c>
      <c r="L81" s="33">
        <v>4.3368958894591598</v>
      </c>
      <c r="M81" s="33">
        <v>4.6739458176836504</v>
      </c>
      <c r="N81" s="33">
        <v>4.3093524472499167</v>
      </c>
      <c r="O81" s="33">
        <v>4.6619471810905946</v>
      </c>
      <c r="P81" s="33">
        <v>4.4393233953811695</v>
      </c>
      <c r="Q81" s="33">
        <v>4.2684019463968488</v>
      </c>
      <c r="R81" s="33">
        <v>4.8633320460338298</v>
      </c>
      <c r="S81" s="33">
        <v>5.3224345408202671</v>
      </c>
      <c r="T81" s="33">
        <v>5.6348683092608329</v>
      </c>
      <c r="U81" s="33">
        <v>5.2031513091835944</v>
      </c>
      <c r="V81" s="33">
        <v>5.0611601143121963</v>
      </c>
      <c r="W81" s="33">
        <v>5.0104734687572412</v>
      </c>
      <c r="X81" s="33">
        <v>4.0891590547454326</v>
      </c>
      <c r="Y81" s="33">
        <v>3.3571166817085301</v>
      </c>
      <c r="Z81" s="33">
        <v>3.4598165763267565</v>
      </c>
      <c r="AA81" s="33">
        <v>3.4667575263839514</v>
      </c>
      <c r="AB81" s="33">
        <v>3.2550115072971639</v>
      </c>
      <c r="AC81" s="33">
        <v>3.1781968121609943</v>
      </c>
      <c r="AD81" s="33">
        <v>3.85609643342206</v>
      </c>
      <c r="AE81" s="33">
        <v>3.5795768116441407</v>
      </c>
      <c r="AF81" s="33">
        <v>3.6271185078417609</v>
      </c>
      <c r="AG81" s="33">
        <v>3.643836166940829</v>
      </c>
      <c r="AH81" s="33">
        <v>3.5054010898627759</v>
      </c>
      <c r="AI81" s="33">
        <v>4.0951888506073546</v>
      </c>
      <c r="AJ81" s="33">
        <v>3.6382796885800168</v>
      </c>
      <c r="AK81" s="33">
        <v>3.6512653446141812</v>
      </c>
      <c r="AL81" s="33">
        <v>4.7103317276521866</v>
      </c>
      <c r="AM81" s="33">
        <v>4.5529124626933646</v>
      </c>
      <c r="AN81" s="33">
        <v>3.6410280582500185</v>
      </c>
      <c r="AO81" s="33">
        <v>4.2290605075789527</v>
      </c>
      <c r="AP81" s="33">
        <v>3.4345570756702442</v>
      </c>
      <c r="AQ81" s="33">
        <v>3.8018062952699103</v>
      </c>
      <c r="AR81" s="33">
        <v>3.5819998199544045</v>
      </c>
      <c r="AS81" s="33">
        <v>3.6989297019272178</v>
      </c>
      <c r="AT81" s="33">
        <v>3.8082514409730246</v>
      </c>
      <c r="AU81" s="33">
        <v>3.7862664139540203</v>
      </c>
      <c r="AV81" s="33">
        <v>3.9033130822589395</v>
      </c>
      <c r="AW81" s="33">
        <v>3.4929113129460081</v>
      </c>
      <c r="AX81" s="33">
        <v>3.4172556671784178</v>
      </c>
      <c r="AY81" s="33">
        <v>3.8033050531986072</v>
      </c>
    </row>
    <row r="82" spans="1:51">
      <c r="A82" s="7" t="s">
        <v>157</v>
      </c>
      <c r="B82" s="7" t="s">
        <v>158</v>
      </c>
      <c r="C82" s="33">
        <v>4.7761511028926167</v>
      </c>
      <c r="D82" s="33">
        <v>4.4193792101439708</v>
      </c>
      <c r="E82" s="33">
        <v>4.4226073173953244</v>
      </c>
      <c r="F82" s="33">
        <v>4.145869766213182</v>
      </c>
      <c r="G82" s="33">
        <v>4.4969647338528596</v>
      </c>
      <c r="H82" s="33">
        <v>4.008825782591467</v>
      </c>
      <c r="I82" s="33">
        <v>3.752538550006141</v>
      </c>
      <c r="J82" s="33">
        <v>3.7105215556225506</v>
      </c>
      <c r="K82" s="33">
        <v>4.041219754575196</v>
      </c>
      <c r="L82" s="33">
        <v>4.0774305206623565</v>
      </c>
      <c r="M82" s="33">
        <v>4.10312531403879</v>
      </c>
      <c r="N82" s="33">
        <v>4.0276108487142555</v>
      </c>
      <c r="O82" s="33">
        <v>4.580057838966491</v>
      </c>
      <c r="P82" s="33">
        <v>4.1397094063760731</v>
      </c>
      <c r="Q82" s="33">
        <v>3.9334789334789333</v>
      </c>
      <c r="R82" s="33">
        <v>4.3543947988392429</v>
      </c>
      <c r="S82" s="33">
        <v>4.7578851578851582</v>
      </c>
      <c r="T82" s="33">
        <v>4.7468438135104805</v>
      </c>
      <c r="U82" s="33">
        <v>4.5730619508397288</v>
      </c>
      <c r="V82" s="33">
        <v>4.2987977876866763</v>
      </c>
      <c r="W82" s="33">
        <v>4.2626040181595739</v>
      </c>
      <c r="X82" s="33">
        <v>3.3410820878286689</v>
      </c>
      <c r="Y82" s="33">
        <v>2.7529397210410891</v>
      </c>
      <c r="Z82" s="33">
        <v>2.8977407618073716</v>
      </c>
      <c r="AA82" s="33">
        <v>2.9557847233534873</v>
      </c>
      <c r="AB82" s="33">
        <v>2.6934816727054409</v>
      </c>
      <c r="AC82" s="33">
        <v>2.6261424705166059</v>
      </c>
      <c r="AD82" s="33">
        <v>3.0222863135815419</v>
      </c>
      <c r="AE82" s="33">
        <v>2.7194599198291001</v>
      </c>
      <c r="AF82" s="33">
        <v>2.649944038031975</v>
      </c>
      <c r="AG82" s="33">
        <v>2.6725631214588423</v>
      </c>
      <c r="AH82" s="33">
        <v>2.9700955706933425</v>
      </c>
      <c r="AI82" s="33">
        <v>4.1683576626736052</v>
      </c>
      <c r="AJ82" s="33">
        <v>3.9557876706365098</v>
      </c>
      <c r="AK82" s="33">
        <v>3.875374992678243</v>
      </c>
      <c r="AL82" s="33">
        <v>4.6782210584806521</v>
      </c>
      <c r="AM82" s="33">
        <v>4.7091624068553806</v>
      </c>
      <c r="AN82" s="33">
        <v>3.843281556326346</v>
      </c>
      <c r="AO82" s="33">
        <v>4.633437461849466</v>
      </c>
      <c r="AP82" s="33">
        <v>3.8982121648842507</v>
      </c>
      <c r="AQ82" s="33">
        <v>4.2166014048063225</v>
      </c>
      <c r="AR82" s="33">
        <v>3.8720794054511334</v>
      </c>
      <c r="AS82" s="33">
        <v>3.9172809364640657</v>
      </c>
      <c r="AT82" s="33">
        <v>4.0222487372450031</v>
      </c>
      <c r="AU82" s="33">
        <v>4.1181078928731845</v>
      </c>
      <c r="AV82" s="33">
        <v>4.3483178422527606</v>
      </c>
      <c r="AW82" s="33">
        <v>4.099054277108932</v>
      </c>
      <c r="AX82" s="33">
        <v>3.9625995805972494</v>
      </c>
      <c r="AY82" s="33">
        <v>4.2680181980010854</v>
      </c>
    </row>
    <row r="83" spans="1:51">
      <c r="A83" s="7" t="s">
        <v>159</v>
      </c>
      <c r="B83" s="7" t="s">
        <v>160</v>
      </c>
      <c r="C83" s="33">
        <v>19.119879371816342</v>
      </c>
      <c r="D83" s="33">
        <v>17.585843364774423</v>
      </c>
      <c r="E83" s="33">
        <v>16.97640084746973</v>
      </c>
      <c r="F83" s="33">
        <v>16.304083996617223</v>
      </c>
      <c r="G83" s="33">
        <v>16.597442228587553</v>
      </c>
      <c r="H83" s="33">
        <v>16.256339522095931</v>
      </c>
      <c r="I83" s="33">
        <v>19.078220998943401</v>
      </c>
      <c r="J83" s="33">
        <v>18.591960275324698</v>
      </c>
      <c r="K83" s="33">
        <v>19.144827661174958</v>
      </c>
      <c r="L83" s="33">
        <v>19.743846719105324</v>
      </c>
      <c r="M83" s="33">
        <v>19.717213881025987</v>
      </c>
      <c r="N83" s="33">
        <v>19.519718848784475</v>
      </c>
      <c r="O83" s="33">
        <v>19.595411834787789</v>
      </c>
      <c r="P83" s="33">
        <v>20.666375951582612</v>
      </c>
      <c r="Q83" s="33">
        <v>20.41397077440341</v>
      </c>
      <c r="R83" s="33">
        <v>20.851017096895887</v>
      </c>
      <c r="S83" s="33">
        <v>20.816747945886558</v>
      </c>
      <c r="T83" s="33">
        <v>19.805688519158934</v>
      </c>
      <c r="U83" s="33">
        <v>19.263033126355836</v>
      </c>
      <c r="V83" s="33">
        <v>17.680748427450428</v>
      </c>
      <c r="W83" s="33">
        <v>16.176682475256669</v>
      </c>
      <c r="X83" s="33">
        <v>14.337696439113603</v>
      </c>
      <c r="Y83" s="33">
        <v>13.654657588499923</v>
      </c>
      <c r="Z83" s="33">
        <v>13.169764445495499</v>
      </c>
      <c r="AA83" s="33">
        <v>12.637801150552235</v>
      </c>
      <c r="AB83" s="33">
        <v>12.677202577320395</v>
      </c>
      <c r="AC83" s="33">
        <v>12.718736047700661</v>
      </c>
      <c r="AD83" s="33">
        <v>13.077187894758605</v>
      </c>
      <c r="AE83" s="33">
        <v>12.091989817986521</v>
      </c>
      <c r="AF83" s="33">
        <v>11.6340578925922</v>
      </c>
      <c r="AG83" s="33">
        <v>12.355046898100268</v>
      </c>
      <c r="AH83" s="33">
        <v>12.560860719182626</v>
      </c>
      <c r="AI83" s="33">
        <v>12.764024527042988</v>
      </c>
      <c r="AJ83" s="33">
        <v>12.500472415899148</v>
      </c>
      <c r="AK83" s="33">
        <v>13.645128610993739</v>
      </c>
      <c r="AL83" s="33">
        <v>14.835805360885281</v>
      </c>
      <c r="AM83" s="33">
        <v>14.070830859109957</v>
      </c>
      <c r="AN83" s="33">
        <v>13.278349262917679</v>
      </c>
      <c r="AO83" s="33">
        <v>13.871241068117254</v>
      </c>
      <c r="AP83" s="33">
        <v>12.386968383312331</v>
      </c>
      <c r="AQ83" s="33">
        <v>12.58963477544699</v>
      </c>
      <c r="AR83" s="33">
        <v>11.437697870064296</v>
      </c>
      <c r="AS83" s="33">
        <v>12.01003354810987</v>
      </c>
      <c r="AT83" s="33">
        <v>12.594536962228725</v>
      </c>
      <c r="AU83" s="33">
        <v>12.425075813357026</v>
      </c>
      <c r="AV83" s="33">
        <v>12.649607337166337</v>
      </c>
      <c r="AW83" s="33">
        <v>12.219649031715161</v>
      </c>
      <c r="AX83" s="33">
        <v>11.898657851801952</v>
      </c>
      <c r="AY83" s="33">
        <v>11.748150154088551</v>
      </c>
    </row>
    <row r="84" spans="1:51">
      <c r="A84" s="7" t="s">
        <v>161</v>
      </c>
      <c r="B84" s="7" t="s">
        <v>162</v>
      </c>
      <c r="C84" s="33">
        <v>4.3528008208428002</v>
      </c>
      <c r="D84" s="33">
        <v>4.1242889215845571</v>
      </c>
      <c r="E84" s="33">
        <v>3.9868237854102913</v>
      </c>
      <c r="F84" s="33">
        <v>3.5048201174710072</v>
      </c>
      <c r="G84" s="33">
        <v>3.5255261105031792</v>
      </c>
      <c r="H84" s="33">
        <v>3.4801077580596367</v>
      </c>
      <c r="I84" s="33">
        <v>3.457002940968311</v>
      </c>
      <c r="J84" s="33">
        <v>3.2741043860419548</v>
      </c>
      <c r="K84" s="33">
        <v>3.3055878397909857</v>
      </c>
      <c r="L84" s="33">
        <v>3.2375720852735852</v>
      </c>
      <c r="M84" s="33">
        <v>3.0718571758688817</v>
      </c>
      <c r="N84" s="33">
        <v>2.7865721645748471</v>
      </c>
      <c r="O84" s="33">
        <v>3.0348448040192948</v>
      </c>
      <c r="P84" s="33">
        <v>2.8583204538063613</v>
      </c>
      <c r="Q84" s="33">
        <v>2.885928180852027</v>
      </c>
      <c r="R84" s="33">
        <v>3.141688765811645</v>
      </c>
      <c r="S84" s="33">
        <v>3.0651500115664301</v>
      </c>
      <c r="T84" s="33">
        <v>3.1063834958779926</v>
      </c>
      <c r="U84" s="33">
        <v>2.9616145395052249</v>
      </c>
      <c r="V84" s="33">
        <v>2.6647470304448548</v>
      </c>
      <c r="W84" s="33">
        <v>2.5663083308468302</v>
      </c>
      <c r="X84" s="33">
        <v>1.9402760926646243</v>
      </c>
      <c r="Y84" s="33">
        <v>1.7230179920994211</v>
      </c>
      <c r="Z84" s="33">
        <v>1.5918347042807144</v>
      </c>
      <c r="AA84" s="33">
        <v>1.6232858381439865</v>
      </c>
      <c r="AB84" s="33">
        <v>1.5897403426763146</v>
      </c>
      <c r="AC84" s="33">
        <v>1.5113349446514672</v>
      </c>
      <c r="AD84" s="33">
        <v>1.8098745411462374</v>
      </c>
      <c r="AE84" s="33">
        <v>1.6496846159442027</v>
      </c>
      <c r="AF84" s="33">
        <v>1.7969798359827558</v>
      </c>
      <c r="AG84" s="33">
        <v>1.8941231727216823</v>
      </c>
      <c r="AH84" s="33">
        <v>2.0499556950073359</v>
      </c>
      <c r="AI84" s="33">
        <v>2.398592408593716</v>
      </c>
      <c r="AJ84" s="33">
        <v>2.2528386668797178</v>
      </c>
      <c r="AK84" s="33">
        <v>2.5839785399204933</v>
      </c>
      <c r="AL84" s="33">
        <v>2.8322801818683634</v>
      </c>
      <c r="AM84" s="33">
        <v>2.7198649383684463</v>
      </c>
      <c r="AN84" s="33">
        <v>2.330647819564347</v>
      </c>
      <c r="AO84" s="33">
        <v>2.983151288676785</v>
      </c>
      <c r="AP84" s="33">
        <v>2.6395050075192783</v>
      </c>
      <c r="AQ84" s="33">
        <v>2.991706396185966</v>
      </c>
      <c r="AR84" s="33">
        <v>2.7532452884523084</v>
      </c>
      <c r="AS84" s="33">
        <v>3.0765246536332511</v>
      </c>
      <c r="AT84" s="33">
        <v>3.233615972866605</v>
      </c>
      <c r="AU84" s="33">
        <v>3.3535876555850637</v>
      </c>
      <c r="AV84" s="33">
        <v>3.6166735993344639</v>
      </c>
      <c r="AW84" s="33">
        <v>3.2491488817073559</v>
      </c>
      <c r="AX84" s="33">
        <v>2.9539972162672385</v>
      </c>
      <c r="AY84" s="33">
        <v>3.246319553322881</v>
      </c>
    </row>
    <row r="85" spans="1:51">
      <c r="A85" s="7" t="s">
        <v>163</v>
      </c>
      <c r="B85" s="7" t="s">
        <v>164</v>
      </c>
      <c r="C85" s="33">
        <v>2.8161498494225103</v>
      </c>
      <c r="D85" s="33">
        <v>2.5939934473971604</v>
      </c>
      <c r="E85" s="33">
        <v>2.7151801965780851</v>
      </c>
      <c r="F85" s="33">
        <v>2.4803041334348213</v>
      </c>
      <c r="G85" s="33">
        <v>2.5072558493563224</v>
      </c>
      <c r="H85" s="33">
        <v>2.333173379223616</v>
      </c>
      <c r="I85" s="33">
        <v>1.8710414125081705</v>
      </c>
      <c r="J85" s="33">
        <v>1.7185066198088816</v>
      </c>
      <c r="K85" s="33">
        <v>1.6870853522669835</v>
      </c>
      <c r="L85" s="33">
        <v>1.6469642559430084</v>
      </c>
      <c r="M85" s="33">
        <v>1.790406239001167</v>
      </c>
      <c r="N85" s="33">
        <v>1.6743353066176918</v>
      </c>
      <c r="O85" s="33">
        <v>1.7791646047300604</v>
      </c>
      <c r="P85" s="33">
        <v>1.5564359404449495</v>
      </c>
      <c r="Q85" s="33">
        <v>1.6333833833833833</v>
      </c>
      <c r="R85" s="33">
        <v>2.0260868977085194</v>
      </c>
      <c r="S85" s="33">
        <v>2.2329288748207667</v>
      </c>
      <c r="T85" s="33">
        <v>2.3388016394773152</v>
      </c>
      <c r="U85" s="33">
        <v>2.2871215810405001</v>
      </c>
      <c r="V85" s="33">
        <v>1.9462243775306838</v>
      </c>
      <c r="W85" s="33">
        <v>1.9669906392879366</v>
      </c>
      <c r="X85" s="33">
        <v>1.3115094931069515</v>
      </c>
      <c r="Y85" s="33">
        <v>1.199970187162593</v>
      </c>
      <c r="Z85" s="33">
        <v>1.231130171656196</v>
      </c>
      <c r="AA85" s="33">
        <v>1.2354813538382536</v>
      </c>
      <c r="AB85" s="33">
        <v>1.2708567386980614</v>
      </c>
      <c r="AC85" s="33">
        <v>1.2839442163822639</v>
      </c>
      <c r="AD85" s="33">
        <v>1.4856914426906431</v>
      </c>
      <c r="AE85" s="33">
        <v>1.3971206660198894</v>
      </c>
      <c r="AF85" s="33">
        <v>1.3450514212572471</v>
      </c>
      <c r="AG85" s="33">
        <v>1.3720943869281024</v>
      </c>
      <c r="AH85" s="33">
        <v>1.7692539666450824</v>
      </c>
      <c r="AI85" s="33">
        <v>2.2737418608488924</v>
      </c>
      <c r="AJ85" s="33">
        <v>1.9825920803640911</v>
      </c>
      <c r="AK85" s="33">
        <v>2.2460555535544207</v>
      </c>
      <c r="AL85" s="33">
        <v>2.5367085871866117</v>
      </c>
      <c r="AM85" s="33">
        <v>2.7632913290449475</v>
      </c>
      <c r="AN85" s="33">
        <v>3.0335283881748394</v>
      </c>
      <c r="AO85" s="33">
        <v>3.4291394971919642</v>
      </c>
      <c r="AP85" s="33">
        <v>3.1424303380350751</v>
      </c>
      <c r="AQ85" s="33">
        <v>3.3322859357369419</v>
      </c>
      <c r="AR85" s="33">
        <v>3.2747054622533338</v>
      </c>
      <c r="AS85" s="33">
        <v>3.4731851495415764</v>
      </c>
      <c r="AT85" s="33">
        <v>3.9213340195855992</v>
      </c>
      <c r="AU85" s="33">
        <v>4.1627879708911282</v>
      </c>
      <c r="AV85" s="33">
        <v>4.4289812656176952</v>
      </c>
      <c r="AW85" s="33">
        <v>4.1733269174837488</v>
      </c>
      <c r="AX85" s="33">
        <v>4.0180582816994486</v>
      </c>
      <c r="AY85" s="33">
        <v>4.3270240761861833</v>
      </c>
    </row>
    <row r="86" spans="1:51">
      <c r="A86" s="7" t="s">
        <v>165</v>
      </c>
      <c r="B86" s="7" t="s">
        <v>166</v>
      </c>
      <c r="C86" s="33">
        <v>3.0013179116601241</v>
      </c>
      <c r="D86" s="33">
        <v>2.8744449204220128</v>
      </c>
      <c r="E86" s="33">
        <v>2.9202885828587211</v>
      </c>
      <c r="F86" s="33">
        <v>2.7409531099672044</v>
      </c>
      <c r="G86" s="33">
        <v>3.0243579569794306</v>
      </c>
      <c r="H86" s="33">
        <v>2.918977693818456</v>
      </c>
      <c r="I86" s="33">
        <v>2.6607952839210722</v>
      </c>
      <c r="J86" s="33">
        <v>2.8716430046523231</v>
      </c>
      <c r="K86" s="33">
        <v>2.9244623494462951</v>
      </c>
      <c r="L86" s="33">
        <v>2.9159292403361499</v>
      </c>
      <c r="M86" s="33">
        <v>2.914942411908469</v>
      </c>
      <c r="N86" s="33">
        <v>2.7919806330301085</v>
      </c>
      <c r="O86" s="33">
        <v>2.8681235013929252</v>
      </c>
      <c r="P86" s="33">
        <v>2.5747501695076793</v>
      </c>
      <c r="Q86" s="33">
        <v>2.5656816131613205</v>
      </c>
      <c r="R86" s="33">
        <v>2.7833503746725849</v>
      </c>
      <c r="S86" s="33">
        <v>2.9809624692022729</v>
      </c>
      <c r="T86" s="33">
        <v>3.0182014879889909</v>
      </c>
      <c r="U86" s="33">
        <v>3.1746142289469792</v>
      </c>
      <c r="V86" s="33">
        <v>3.0193359980804457</v>
      </c>
      <c r="W86" s="33">
        <v>2.8729415580995408</v>
      </c>
      <c r="X86" s="33">
        <v>2.1550737552687615</v>
      </c>
      <c r="Y86" s="33">
        <v>2.0643670162584216</v>
      </c>
      <c r="Z86" s="33">
        <v>2.0974957896995106</v>
      </c>
      <c r="AA86" s="33">
        <v>2.1673078131735046</v>
      </c>
      <c r="AB86" s="33">
        <v>2.0816357394896272</v>
      </c>
      <c r="AC86" s="33">
        <v>2.1229767050453274</v>
      </c>
      <c r="AD86" s="33">
        <v>2.4209539838580119</v>
      </c>
      <c r="AE86" s="33">
        <v>2.4484427953945609</v>
      </c>
      <c r="AF86" s="33">
        <v>2.5406016669817117</v>
      </c>
      <c r="AG86" s="33">
        <v>2.6016773191248053</v>
      </c>
      <c r="AH86" s="33">
        <v>2.6958312166249234</v>
      </c>
      <c r="AI86" s="33">
        <v>2.9633634693540003</v>
      </c>
      <c r="AJ86" s="33">
        <v>2.5136845198714615</v>
      </c>
      <c r="AK86" s="33">
        <v>2.8579868330891736</v>
      </c>
      <c r="AL86" s="33">
        <v>3.2280728699021783</v>
      </c>
      <c r="AM86" s="33">
        <v>3.4069950321345872</v>
      </c>
      <c r="AN86" s="33">
        <v>3.0643937114379955</v>
      </c>
      <c r="AO86" s="33">
        <v>3.578164985914928</v>
      </c>
      <c r="AP86" s="33">
        <v>3.4549013896388074</v>
      </c>
      <c r="AQ86" s="33">
        <v>3.7433352752280542</v>
      </c>
      <c r="AR86" s="33">
        <v>3.4481315183722185</v>
      </c>
      <c r="AS86" s="33">
        <v>3.6501058569439313</v>
      </c>
      <c r="AT86" s="33">
        <v>3.8919278751882689</v>
      </c>
      <c r="AU86" s="33">
        <v>3.9213255562817926</v>
      </c>
      <c r="AV86" s="33">
        <v>4.0651339907357409</v>
      </c>
      <c r="AW86" s="33">
        <v>3.7803880474011766</v>
      </c>
      <c r="AX86" s="33">
        <v>3.5962701412373184</v>
      </c>
      <c r="AY86" s="33">
        <v>3.7588614339708433</v>
      </c>
    </row>
    <row r="87" spans="1:51">
      <c r="A87" s="7" t="s">
        <v>167</v>
      </c>
      <c r="B87" s="7" t="s">
        <v>168</v>
      </c>
      <c r="C87" s="33">
        <v>2.6676985823444141</v>
      </c>
      <c r="D87" s="33">
        <v>2.3773863050047912</v>
      </c>
      <c r="E87" s="33">
        <v>2.4504864745337951</v>
      </c>
      <c r="F87" s="33">
        <v>2.1868688730006633</v>
      </c>
      <c r="G87" s="33">
        <v>2.0735393479275692</v>
      </c>
      <c r="H87" s="33">
        <v>1.9037155106754133</v>
      </c>
      <c r="I87" s="33">
        <v>1.9868296067343798</v>
      </c>
      <c r="J87" s="33">
        <v>1.7760467380720546</v>
      </c>
      <c r="K87" s="33">
        <v>1.7291448921921573</v>
      </c>
      <c r="L87" s="33">
        <v>1.7745906398792242</v>
      </c>
      <c r="M87" s="33">
        <v>1.7259408806267476</v>
      </c>
      <c r="N87" s="33">
        <v>1.6104922445649423</v>
      </c>
      <c r="O87" s="33">
        <v>1.7969413004832817</v>
      </c>
      <c r="P87" s="33">
        <v>1.6502222792667702</v>
      </c>
      <c r="Q87" s="33">
        <v>1.7609185209385902</v>
      </c>
      <c r="R87" s="33">
        <v>2.0778998401456192</v>
      </c>
      <c r="S87" s="33">
        <v>2.2315409028855466</v>
      </c>
      <c r="T87" s="33">
        <v>2.2829801757231367</v>
      </c>
      <c r="U87" s="33">
        <v>2.1168745551497614</v>
      </c>
      <c r="V87" s="33">
        <v>1.9118846481453391</v>
      </c>
      <c r="W87" s="33">
        <v>1.9670694141395284</v>
      </c>
      <c r="X87" s="33">
        <v>1.4699724342031515</v>
      </c>
      <c r="Y87" s="33">
        <v>1.3480976830017053</v>
      </c>
      <c r="Z87" s="33">
        <v>1.2422441349132958</v>
      </c>
      <c r="AA87" s="33">
        <v>1.2353115121778715</v>
      </c>
      <c r="AB87" s="33">
        <v>1.0996063429770211</v>
      </c>
      <c r="AC87" s="33">
        <v>0.97472287659156276</v>
      </c>
      <c r="AD87" s="33">
        <v>1.1927738355035915</v>
      </c>
      <c r="AE87" s="33">
        <v>1.0822684375587126</v>
      </c>
      <c r="AF87" s="33">
        <v>1.2088346999930313</v>
      </c>
      <c r="AG87" s="33">
        <v>1.2492189133313201</v>
      </c>
      <c r="AH87" s="33">
        <v>1.3179777695184558</v>
      </c>
      <c r="AI87" s="33">
        <v>1.583134916025924</v>
      </c>
      <c r="AJ87" s="33">
        <v>1.3398714255847988</v>
      </c>
      <c r="AK87" s="33">
        <v>1.3652436758112849</v>
      </c>
      <c r="AL87" s="33">
        <v>1.5007113986387606</v>
      </c>
      <c r="AM87" s="33">
        <v>1.5328230620920347</v>
      </c>
      <c r="AN87" s="33">
        <v>1.3515683423637308</v>
      </c>
      <c r="AO87" s="33">
        <v>1.5311680765948219</v>
      </c>
      <c r="AP87" s="33">
        <v>1.2920873835436577</v>
      </c>
      <c r="AQ87" s="33">
        <v>1.4348649747911089</v>
      </c>
      <c r="AR87" s="33">
        <v>1.3976890257384553</v>
      </c>
      <c r="AS87" s="33">
        <v>1.8850381750236802</v>
      </c>
      <c r="AT87" s="33">
        <v>1.9963367263654703</v>
      </c>
      <c r="AU87" s="33">
        <v>2.0570673611054242</v>
      </c>
      <c r="AV87" s="33">
        <v>2.1536336562582745</v>
      </c>
      <c r="AW87" s="33">
        <v>1.912477241025389</v>
      </c>
      <c r="AX87" s="33">
        <v>1.8685043088505455</v>
      </c>
      <c r="AY87" s="33">
        <v>2.277952934304019</v>
      </c>
    </row>
    <row r="88" spans="1:51">
      <c r="A88" s="7" t="s">
        <v>169</v>
      </c>
      <c r="B88" s="7" t="s">
        <v>170</v>
      </c>
      <c r="C88" s="33">
        <v>2.9369861835301112</v>
      </c>
      <c r="D88" s="33">
        <v>2.6375947963893793</v>
      </c>
      <c r="E88" s="33">
        <v>2.4662134817621424</v>
      </c>
      <c r="F88" s="33">
        <v>2.1585130530155956</v>
      </c>
      <c r="G88" s="33">
        <v>2.2541315487467033</v>
      </c>
      <c r="H88" s="33">
        <v>2.2341057809423823</v>
      </c>
      <c r="I88" s="33">
        <v>2.1870679825131578</v>
      </c>
      <c r="J88" s="33">
        <v>1.974518164698716</v>
      </c>
      <c r="K88" s="33">
        <v>2.1375695963689174</v>
      </c>
      <c r="L88" s="33">
        <v>2.3249922928637488</v>
      </c>
      <c r="M88" s="33">
        <v>2.200844256419209</v>
      </c>
      <c r="N88" s="33">
        <v>1.981319016012272</v>
      </c>
      <c r="O88" s="33">
        <v>2.0121011324847435</v>
      </c>
      <c r="P88" s="33">
        <v>1.8978864057880529</v>
      </c>
      <c r="Q88" s="33">
        <v>1.8977174651559947</v>
      </c>
      <c r="R88" s="33">
        <v>2.1269974475274069</v>
      </c>
      <c r="S88" s="33">
        <v>2.2890372220283894</v>
      </c>
      <c r="T88" s="33">
        <v>2.2714784141616322</v>
      </c>
      <c r="U88" s="33">
        <v>2.154301559028224</v>
      </c>
      <c r="V88" s="33">
        <v>1.9632150136805187</v>
      </c>
      <c r="W88" s="33">
        <v>1.8324127293093633</v>
      </c>
      <c r="X88" s="33">
        <v>1.3335514502932235</v>
      </c>
      <c r="Y88" s="33">
        <v>1.2140893007720424</v>
      </c>
      <c r="Z88" s="33">
        <v>1.2138193088141775</v>
      </c>
      <c r="AA88" s="33">
        <v>1.2899254235043254</v>
      </c>
      <c r="AB88" s="33">
        <v>1.2662896799490007</v>
      </c>
      <c r="AC88" s="33">
        <v>1.2920567699539087</v>
      </c>
      <c r="AD88" s="33">
        <v>1.6465732670104505</v>
      </c>
      <c r="AE88" s="33">
        <v>1.4830958791584905</v>
      </c>
      <c r="AF88" s="33">
        <v>1.5111213911954078</v>
      </c>
      <c r="AG88" s="33">
        <v>1.5625748131134676</v>
      </c>
      <c r="AH88" s="33">
        <v>1.7003551429121719</v>
      </c>
      <c r="AI88" s="33">
        <v>1.945360551956526</v>
      </c>
      <c r="AJ88" s="33">
        <v>1.5624326119474179</v>
      </c>
      <c r="AK88" s="33">
        <v>1.5713210848328956</v>
      </c>
      <c r="AL88" s="33">
        <v>1.4474764693070483</v>
      </c>
      <c r="AM88" s="33">
        <v>1.5989189111350712</v>
      </c>
      <c r="AN88" s="33">
        <v>1.3917146153150965</v>
      </c>
      <c r="AO88" s="33">
        <v>1.6346924345981617</v>
      </c>
      <c r="AP88" s="33">
        <v>1.4303786582422886</v>
      </c>
      <c r="AQ88" s="33">
        <v>1.8146022552762056</v>
      </c>
      <c r="AR88" s="33">
        <v>1.7574568908779782</v>
      </c>
      <c r="AS88" s="33">
        <v>2.0248168136545126</v>
      </c>
      <c r="AT88" s="33">
        <v>1.9738738975911545</v>
      </c>
      <c r="AU88" s="33">
        <v>2.0137545522355316</v>
      </c>
      <c r="AV88" s="33">
        <v>2.2590092580404546</v>
      </c>
      <c r="AW88" s="33">
        <v>2.1048045281031986</v>
      </c>
      <c r="AX88" s="33">
        <v>1.9163459260234303</v>
      </c>
      <c r="AY88" s="33">
        <v>2.2101338247553861</v>
      </c>
    </row>
    <row r="89" spans="1:51">
      <c r="A89" s="7" t="s">
        <v>171</v>
      </c>
      <c r="B89" s="7" t="s">
        <v>172</v>
      </c>
      <c r="C89" s="33">
        <v>2.6367258916120249</v>
      </c>
      <c r="D89" s="33">
        <v>2.2504615810921926</v>
      </c>
      <c r="E89" s="33">
        <v>2.1807229278547999</v>
      </c>
      <c r="F89" s="33">
        <v>1.9320052648858019</v>
      </c>
      <c r="G89" s="33">
        <v>1.8841273331305288</v>
      </c>
      <c r="H89" s="33">
        <v>1.6882964721048399</v>
      </c>
      <c r="I89" s="33">
        <v>1.7661467824769839</v>
      </c>
      <c r="J89" s="33">
        <v>1.6185862542304688</v>
      </c>
      <c r="K89" s="33">
        <v>1.6414159941305944</v>
      </c>
      <c r="L89" s="33">
        <v>1.7626292807611295</v>
      </c>
      <c r="M89" s="33">
        <v>1.7395451210564929</v>
      </c>
      <c r="N89" s="33">
        <v>1.7368027122334508</v>
      </c>
      <c r="O89" s="33">
        <v>1.9008561522258776</v>
      </c>
      <c r="P89" s="33">
        <v>1.9618853968674947</v>
      </c>
      <c r="Q89" s="33">
        <v>1.883157258836877</v>
      </c>
      <c r="R89" s="33">
        <v>2.0133138841002518</v>
      </c>
      <c r="S89" s="33">
        <v>2.7571940060999869</v>
      </c>
      <c r="T89" s="33">
        <v>2.6205248346078474</v>
      </c>
      <c r="U89" s="33">
        <v>2.5048519942831042</v>
      </c>
      <c r="V89" s="33">
        <v>2.1743122780650959</v>
      </c>
      <c r="W89" s="33">
        <v>1.8809677466884733</v>
      </c>
      <c r="X89" s="33">
        <v>1.340209215057051</v>
      </c>
      <c r="Y89" s="33">
        <v>1.1231572793537186</v>
      </c>
      <c r="Z89" s="33">
        <v>1.0753692642105042</v>
      </c>
      <c r="AA89" s="33">
        <v>1.0934082273491295</v>
      </c>
      <c r="AB89" s="33">
        <v>1.0260220178217434</v>
      </c>
      <c r="AC89" s="33">
        <v>1.1258596592583514</v>
      </c>
      <c r="AD89" s="33">
        <v>1.4309281839853176</v>
      </c>
      <c r="AE89" s="33">
        <v>1.4097828275312716</v>
      </c>
      <c r="AF89" s="33">
        <v>1.7251209952184321</v>
      </c>
      <c r="AG89" s="33">
        <v>1.6339741760385786</v>
      </c>
      <c r="AH89" s="33">
        <v>1.7766466124250877</v>
      </c>
      <c r="AI89" s="33">
        <v>2.0009376765423612</v>
      </c>
      <c r="AJ89" s="33">
        <v>1.6312514196189889</v>
      </c>
      <c r="AK89" s="33">
        <v>1.6030628825691173</v>
      </c>
      <c r="AL89" s="33">
        <v>1.8406211961491197</v>
      </c>
      <c r="AM89" s="33">
        <v>1.7998410026732519</v>
      </c>
      <c r="AN89" s="33">
        <v>1.5112102590772851</v>
      </c>
      <c r="AO89" s="33">
        <v>1.6675407502702999</v>
      </c>
      <c r="AP89" s="33">
        <v>1.4120176034308509</v>
      </c>
      <c r="AQ89" s="33">
        <v>1.3694795437652734</v>
      </c>
      <c r="AR89" s="33">
        <v>1.5092776283494378</v>
      </c>
      <c r="AS89" s="33">
        <v>1.6896459528685785</v>
      </c>
      <c r="AT89" s="33">
        <v>1.8197974429038175</v>
      </c>
      <c r="AU89" s="33">
        <v>1.9478581244752926</v>
      </c>
      <c r="AV89" s="33">
        <v>2.1264404386954641</v>
      </c>
      <c r="AW89" s="33">
        <v>1.9404734531493137</v>
      </c>
      <c r="AX89" s="33">
        <v>1.8549027052173959</v>
      </c>
      <c r="AY89" s="33">
        <v>2.329850435005802</v>
      </c>
    </row>
    <row r="90" spans="1:51">
      <c r="A90" s="7" t="s">
        <v>173</v>
      </c>
      <c r="B90" s="7" t="s">
        <v>174</v>
      </c>
      <c r="C90" s="33">
        <v>2.6149031442703681</v>
      </c>
      <c r="D90" s="33">
        <v>2.1273451288867582</v>
      </c>
      <c r="E90" s="33">
        <v>2.1545769507332273</v>
      </c>
      <c r="F90" s="33">
        <v>1.9924825136731092</v>
      </c>
      <c r="G90" s="33">
        <v>1.8525210816464384</v>
      </c>
      <c r="H90" s="33">
        <v>1.8137515525243502</v>
      </c>
      <c r="I90" s="33">
        <v>1.8642002247509737</v>
      </c>
      <c r="J90" s="33">
        <v>1.67977350338763</v>
      </c>
      <c r="K90" s="33">
        <v>1.7199395572624021</v>
      </c>
      <c r="L90" s="33">
        <v>1.9378716300991741</v>
      </c>
      <c r="M90" s="33">
        <v>1.7824934265795302</v>
      </c>
      <c r="N90" s="33">
        <v>1.5875110466194617</v>
      </c>
      <c r="O90" s="33">
        <v>1.7901742365558551</v>
      </c>
      <c r="P90" s="33">
        <v>1.6362758222432212</v>
      </c>
      <c r="Q90" s="33">
        <v>1.3984723206551697</v>
      </c>
      <c r="R90" s="33">
        <v>1.8053862508858964</v>
      </c>
      <c r="S90" s="33">
        <v>1.9180512901278315</v>
      </c>
      <c r="T90" s="33">
        <v>2.1615980260912933</v>
      </c>
      <c r="U90" s="33">
        <v>2.1841142347166445</v>
      </c>
      <c r="V90" s="33">
        <v>2.6430007612147937</v>
      </c>
      <c r="W90" s="33">
        <v>2.5093786912355305</v>
      </c>
      <c r="X90" s="33">
        <v>1.6715011548957761</v>
      </c>
      <c r="Y90" s="33">
        <v>1.3611734651288192</v>
      </c>
      <c r="Z90" s="33">
        <v>1.1499434316852073</v>
      </c>
      <c r="AA90" s="33">
        <v>1.3005394929648206</v>
      </c>
      <c r="AB90" s="33">
        <v>1.1986772017217431</v>
      </c>
      <c r="AC90" s="33">
        <v>1.0940515433023674</v>
      </c>
      <c r="AD90" s="33">
        <v>1.4303066626710619</v>
      </c>
      <c r="AE90" s="33">
        <v>1.2704225352112677</v>
      </c>
      <c r="AF90" s="33">
        <v>1.3723851403166467</v>
      </c>
      <c r="AG90" s="33">
        <v>1.397919760816176</v>
      </c>
      <c r="AH90" s="33">
        <v>1.4177854140578738</v>
      </c>
      <c r="AI90" s="33">
        <v>1.6612549385052953</v>
      </c>
      <c r="AJ90" s="33">
        <v>1.3564557306075695</v>
      </c>
      <c r="AK90" s="33">
        <v>1.3635856217905782</v>
      </c>
      <c r="AL90" s="33">
        <v>1.6483735694108739</v>
      </c>
      <c r="AM90" s="33">
        <v>1.6924925012376597</v>
      </c>
      <c r="AN90" s="33">
        <v>1.3791420724799315</v>
      </c>
      <c r="AO90" s="33">
        <v>1.5252965629118929</v>
      </c>
      <c r="AP90" s="33">
        <v>1.2797806854415754</v>
      </c>
      <c r="AQ90" s="33">
        <v>1.4070357848811699</v>
      </c>
      <c r="AR90" s="33">
        <v>1.4320012035555036</v>
      </c>
      <c r="AS90" s="33">
        <v>1.9149696394766205</v>
      </c>
      <c r="AT90" s="33">
        <v>2.2450865264468787</v>
      </c>
      <c r="AU90" s="33">
        <v>2.3483248429736179</v>
      </c>
      <c r="AV90" s="33">
        <v>2.5775018701079437</v>
      </c>
      <c r="AW90" s="33">
        <v>2.4358166416622438</v>
      </c>
      <c r="AX90" s="33">
        <v>2.3558846759802918</v>
      </c>
      <c r="AY90" s="33">
        <v>2.6495772929194996</v>
      </c>
    </row>
    <row r="91" spans="1:51">
      <c r="A91" s="7" t="s">
        <v>175</v>
      </c>
      <c r="B91" s="7" t="s">
        <v>176</v>
      </c>
      <c r="C91" s="33">
        <v>6.779758457060832</v>
      </c>
      <c r="D91" s="33">
        <v>6.0344344391159979</v>
      </c>
      <c r="E91" s="33">
        <v>6.1837582699855735</v>
      </c>
      <c r="F91" s="33">
        <v>5.6967528052294734</v>
      </c>
      <c r="G91" s="33">
        <v>5.6141878595352619</v>
      </c>
      <c r="H91" s="33">
        <v>5.2169497379147582</v>
      </c>
      <c r="I91" s="33">
        <v>4.7226673992521881</v>
      </c>
      <c r="J91" s="33">
        <v>4.4528847950703812</v>
      </c>
      <c r="K91" s="33">
        <v>4.6401365292376688</v>
      </c>
      <c r="L91" s="33">
        <v>5.0239373383826367</v>
      </c>
      <c r="M91" s="33">
        <v>4.8505493592804907</v>
      </c>
      <c r="N91" s="33">
        <v>4.3283362056435708</v>
      </c>
      <c r="O91" s="33">
        <v>4.387153346228116</v>
      </c>
      <c r="P91" s="33">
        <v>3.9587622170990682</v>
      </c>
      <c r="Q91" s="33">
        <v>3.8538324596833964</v>
      </c>
      <c r="R91" s="33">
        <v>4.039811895850951</v>
      </c>
      <c r="S91" s="33">
        <v>4.46322129061131</v>
      </c>
      <c r="T91" s="33">
        <v>4.2573768478296161</v>
      </c>
      <c r="U91" s="33">
        <v>3.979821580588736</v>
      </c>
      <c r="V91" s="33">
        <v>3.59528949036538</v>
      </c>
      <c r="W91" s="33">
        <v>3.5420559032429755</v>
      </c>
      <c r="X91" s="33">
        <v>2.2635377157247549</v>
      </c>
      <c r="Y91" s="33">
        <v>2.0918821990916174</v>
      </c>
      <c r="Z91" s="33">
        <v>1.9914266388086423</v>
      </c>
      <c r="AA91" s="33">
        <v>2.0409054455259139</v>
      </c>
      <c r="AB91" s="33">
        <v>1.8282611404832376</v>
      </c>
      <c r="AC91" s="33">
        <v>1.8730221019340265</v>
      </c>
      <c r="AD91" s="33">
        <v>2.4671291521603438</v>
      </c>
      <c r="AE91" s="33">
        <v>2.5371126827060921</v>
      </c>
      <c r="AF91" s="33">
        <v>2.551933849857698</v>
      </c>
      <c r="AG91" s="33">
        <v>2.5530390977259496</v>
      </c>
      <c r="AH91" s="33">
        <v>2.7324632335345336</v>
      </c>
      <c r="AI91" s="33">
        <v>2.9958683987039771</v>
      </c>
      <c r="AJ91" s="33">
        <v>2.5495619634455684</v>
      </c>
      <c r="AK91" s="33">
        <v>2.598000313877038</v>
      </c>
      <c r="AL91" s="33">
        <v>2.959083568091839</v>
      </c>
      <c r="AM91" s="33">
        <v>2.9379024332148687</v>
      </c>
      <c r="AN91" s="33">
        <v>2.5252710641265499</v>
      </c>
      <c r="AO91" s="33">
        <v>2.9688447557047564</v>
      </c>
      <c r="AP91" s="33">
        <v>2.5708004443548762</v>
      </c>
      <c r="AQ91" s="33">
        <v>2.7708633847015247</v>
      </c>
      <c r="AR91" s="33">
        <v>2.6528829954839805</v>
      </c>
      <c r="AS91" s="33">
        <v>2.8376963038926717</v>
      </c>
      <c r="AT91" s="33">
        <v>3.0066772361444372</v>
      </c>
      <c r="AU91" s="33">
        <v>3.2562774061032282</v>
      </c>
      <c r="AV91" s="33">
        <v>3.4062392348677606</v>
      </c>
      <c r="AW91" s="33">
        <v>3.2102009028068017</v>
      </c>
      <c r="AX91" s="33">
        <v>3.0510134487835336</v>
      </c>
      <c r="AY91" s="33">
        <v>3.3366861808214607</v>
      </c>
    </row>
    <row r="92" spans="1:51">
      <c r="A92" s="7" t="s">
        <v>177</v>
      </c>
      <c r="B92" s="7" t="s">
        <v>178</v>
      </c>
      <c r="C92" s="33">
        <v>6.1988326562438196</v>
      </c>
      <c r="D92" s="33">
        <v>5.4896826248848756</v>
      </c>
      <c r="E92" s="33">
        <v>5.4204273856811103</v>
      </c>
      <c r="F92" s="33">
        <v>4.7202951695925597</v>
      </c>
      <c r="G92" s="33">
        <v>4.673406485368651</v>
      </c>
      <c r="H92" s="33">
        <v>4.3102953391003656</v>
      </c>
      <c r="I92" s="33">
        <v>4.2187677681420732</v>
      </c>
      <c r="J92" s="33">
        <v>3.7159018148476357</v>
      </c>
      <c r="K92" s="33">
        <v>3.8534931847169647</v>
      </c>
      <c r="L92" s="33">
        <v>3.8593377829456572</v>
      </c>
      <c r="M92" s="33">
        <v>3.7153127449122287</v>
      </c>
      <c r="N92" s="33">
        <v>3.6691373454972007</v>
      </c>
      <c r="O92" s="33">
        <v>4.0513336031102893</v>
      </c>
      <c r="P92" s="33">
        <v>3.679856695909375</v>
      </c>
      <c r="Q92" s="33">
        <v>3.6991362909887373</v>
      </c>
      <c r="R92" s="33">
        <v>4.1408704483283918</v>
      </c>
      <c r="S92" s="33">
        <v>4.3926915849797465</v>
      </c>
      <c r="T92" s="33">
        <v>4.3127581357363987</v>
      </c>
      <c r="U92" s="33">
        <v>3.9328361526923339</v>
      </c>
      <c r="V92" s="33">
        <v>3.4468143856340223</v>
      </c>
      <c r="W92" s="33">
        <v>3.2637319436611807</v>
      </c>
      <c r="X92" s="33">
        <v>2.4738395651349818</v>
      </c>
      <c r="Y92" s="33">
        <v>2.1825341738386967</v>
      </c>
      <c r="Z92" s="33">
        <v>2.0663291863555622</v>
      </c>
      <c r="AA92" s="33">
        <v>2.2657672046152642</v>
      </c>
      <c r="AB92" s="33">
        <v>2.1345165669848192</v>
      </c>
      <c r="AC92" s="33">
        <v>2.071093507466681</v>
      </c>
      <c r="AD92" s="33">
        <v>2.351536691109565</v>
      </c>
      <c r="AE92" s="33">
        <v>2.3823775624899644</v>
      </c>
      <c r="AF92" s="33">
        <v>2.9641093889150163</v>
      </c>
      <c r="AG92" s="33">
        <v>3.210338513263356</v>
      </c>
      <c r="AH92" s="33">
        <v>3.4791078379379008</v>
      </c>
      <c r="AI92" s="33">
        <v>3.8201647037633708</v>
      </c>
      <c r="AJ92" s="33">
        <v>3.3371684161021444</v>
      </c>
      <c r="AK92" s="33">
        <v>3.3947807118484645</v>
      </c>
      <c r="AL92" s="33">
        <v>3.5797352331969141</v>
      </c>
      <c r="AM92" s="33">
        <v>3.6095900417262876</v>
      </c>
      <c r="AN92" s="33">
        <v>3.1483536125444749</v>
      </c>
      <c r="AO92" s="33">
        <v>3.5552666992331896</v>
      </c>
      <c r="AP92" s="33">
        <v>3.0984288928184571</v>
      </c>
      <c r="AQ92" s="33">
        <v>3.3030524103580126</v>
      </c>
      <c r="AR92" s="33">
        <v>3.1977984131539721</v>
      </c>
      <c r="AS92" s="33">
        <v>3.358999379704295</v>
      </c>
      <c r="AT92" s="33">
        <v>3.8911260681584623</v>
      </c>
      <c r="AU92" s="33">
        <v>4.2133724644255786</v>
      </c>
      <c r="AV92" s="33">
        <v>4.2801829409422938</v>
      </c>
      <c r="AW92" s="33">
        <v>3.9820003147769252</v>
      </c>
      <c r="AX92" s="33">
        <v>3.9585272143167951</v>
      </c>
      <c r="AY92" s="33">
        <v>4.5520354031459176</v>
      </c>
    </row>
    <row r="93" spans="1:51">
      <c r="A93" s="7" t="s">
        <v>179</v>
      </c>
      <c r="B93" s="7" t="s">
        <v>180</v>
      </c>
      <c r="C93" s="33">
        <v>3.6466192001898659</v>
      </c>
      <c r="D93" s="33">
        <v>3.4347383410466357</v>
      </c>
      <c r="E93" s="33">
        <v>3.3994161623353505</v>
      </c>
      <c r="F93" s="33">
        <v>2.9682425536964518</v>
      </c>
      <c r="G93" s="33">
        <v>3.0532312804082116</v>
      </c>
      <c r="H93" s="33">
        <v>2.7074902100391598</v>
      </c>
      <c r="I93" s="33">
        <v>2.7016893713621264</v>
      </c>
      <c r="J93" s="33">
        <v>2.4465017608251358</v>
      </c>
      <c r="K93" s="33">
        <v>2.4736763854154415</v>
      </c>
      <c r="L93" s="33">
        <v>2.3995730526072863</v>
      </c>
      <c r="M93" s="33">
        <v>2.3903106907715896</v>
      </c>
      <c r="N93" s="33">
        <v>2.3001724210624421</v>
      </c>
      <c r="O93" s="33">
        <v>2.5323816519136075</v>
      </c>
      <c r="P93" s="33">
        <v>2.3192243911831016</v>
      </c>
      <c r="Q93" s="33">
        <v>2.0977005426197706</v>
      </c>
      <c r="R93" s="33">
        <v>2.1502276270270606</v>
      </c>
      <c r="S93" s="33">
        <v>2.4214816148993741</v>
      </c>
      <c r="T93" s="33">
        <v>2.4014951545151719</v>
      </c>
      <c r="U93" s="33">
        <v>2.2536400656692068</v>
      </c>
      <c r="V93" s="33">
        <v>2.0730311142027258</v>
      </c>
      <c r="W93" s="33">
        <v>2.0425669786575078</v>
      </c>
      <c r="X93" s="33">
        <v>1.591150955625753</v>
      </c>
      <c r="Y93" s="33">
        <v>1.5640409803675097</v>
      </c>
      <c r="Z93" s="33">
        <v>1.4750278648264032</v>
      </c>
      <c r="AA93" s="33">
        <v>1.400431660305103</v>
      </c>
      <c r="AB93" s="33">
        <v>1.364074526248759</v>
      </c>
      <c r="AC93" s="33">
        <v>1.1929613080046175</v>
      </c>
      <c r="AD93" s="33">
        <v>1.539862100377732</v>
      </c>
      <c r="AE93" s="33">
        <v>1.5250139391702464</v>
      </c>
      <c r="AF93" s="33">
        <v>1.3737418097186398</v>
      </c>
      <c r="AG93" s="33">
        <v>1.4253609653413977</v>
      </c>
      <c r="AH93" s="33">
        <v>1.4311719884965459</v>
      </c>
      <c r="AI93" s="33">
        <v>1.7892355243262474</v>
      </c>
      <c r="AJ93" s="33">
        <v>1.4619485457618073</v>
      </c>
      <c r="AK93" s="33">
        <v>1.4354894897565893</v>
      </c>
      <c r="AL93" s="33">
        <v>1.8633168045302262</v>
      </c>
      <c r="AM93" s="33">
        <v>1.9222979483530493</v>
      </c>
      <c r="AN93" s="33">
        <v>1.6389058666912264</v>
      </c>
      <c r="AO93" s="33">
        <v>2.0829960564984051</v>
      </c>
      <c r="AP93" s="33">
        <v>1.6684189773168097</v>
      </c>
      <c r="AQ93" s="33">
        <v>2.0109848007139082</v>
      </c>
      <c r="AR93" s="33">
        <v>1.958249456028071</v>
      </c>
      <c r="AS93" s="33">
        <v>2.0815949911479845</v>
      </c>
      <c r="AT93" s="33">
        <v>2.1927616213636094</v>
      </c>
      <c r="AU93" s="33">
        <v>2.2754469509635049</v>
      </c>
      <c r="AV93" s="33">
        <v>2.5441299721748183</v>
      </c>
      <c r="AW93" s="33">
        <v>2.3069198976390899</v>
      </c>
      <c r="AX93" s="33">
        <v>2.1640887532307063</v>
      </c>
      <c r="AY93" s="33">
        <v>2.541117572967269</v>
      </c>
    </row>
    <row r="94" spans="1:51">
      <c r="A94" s="7" t="s">
        <v>181</v>
      </c>
      <c r="B94" s="7" t="s">
        <v>182</v>
      </c>
      <c r="C94" s="33">
        <v>2.8440438963603873</v>
      </c>
      <c r="D94" s="33">
        <v>2.6645261215085112</v>
      </c>
      <c r="E94" s="33">
        <v>2.5868316796764788</v>
      </c>
      <c r="F94" s="33">
        <v>2.3686400827612153</v>
      </c>
      <c r="G94" s="33">
        <v>2.3523876140317879</v>
      </c>
      <c r="H94" s="33">
        <v>2.2044225524311107</v>
      </c>
      <c r="I94" s="33">
        <v>2.1205710671972153</v>
      </c>
      <c r="J94" s="33">
        <v>2.0106725318021299</v>
      </c>
      <c r="K94" s="33">
        <v>2.2075827023275858</v>
      </c>
      <c r="L94" s="33">
        <v>2.269874582360941</v>
      </c>
      <c r="M94" s="33">
        <v>2.1975621631604572</v>
      </c>
      <c r="N94" s="33">
        <v>2.0772149560954314</v>
      </c>
      <c r="O94" s="33">
        <v>2.7280966851910926</v>
      </c>
      <c r="P94" s="33">
        <v>2.5141050217000336</v>
      </c>
      <c r="Q94" s="33">
        <v>2.4446299148152537</v>
      </c>
      <c r="R94" s="33">
        <v>2.7328957429165275</v>
      </c>
      <c r="S94" s="33">
        <v>2.8308016627717887</v>
      </c>
      <c r="T94" s="33">
        <v>2.9867645950224539</v>
      </c>
      <c r="U94" s="33">
        <v>2.9090483216128025</v>
      </c>
      <c r="V94" s="33">
        <v>2.5669012567711644</v>
      </c>
      <c r="W94" s="33">
        <v>2.5607654781007354</v>
      </c>
      <c r="X94" s="33">
        <v>1.9721250554777958</v>
      </c>
      <c r="Y94" s="33">
        <v>1.834905278734372</v>
      </c>
      <c r="Z94" s="33">
        <v>1.8013763732847674</v>
      </c>
      <c r="AA94" s="33">
        <v>1.8409359908979335</v>
      </c>
      <c r="AB94" s="33">
        <v>1.7099164679792764</v>
      </c>
      <c r="AC94" s="33">
        <v>1.6755987862423252</v>
      </c>
      <c r="AD94" s="33">
        <v>1.9673927632461965</v>
      </c>
      <c r="AE94" s="33">
        <v>1.9379041363029867</v>
      </c>
      <c r="AF94" s="33">
        <v>1.9831513893901118</v>
      </c>
      <c r="AG94" s="33">
        <v>2.0321033321303981</v>
      </c>
      <c r="AH94" s="33">
        <v>2.053971690925859</v>
      </c>
      <c r="AI94" s="33">
        <v>2.4067549821564618</v>
      </c>
      <c r="AJ94" s="33">
        <v>2.4221801194915593</v>
      </c>
      <c r="AK94" s="33">
        <v>2.4790513853803282</v>
      </c>
      <c r="AL94" s="33">
        <v>2.7638086932114359</v>
      </c>
      <c r="AM94" s="33">
        <v>2.6473645695497012</v>
      </c>
      <c r="AN94" s="33">
        <v>2.3149691726807817</v>
      </c>
      <c r="AO94" s="33">
        <v>2.6683410600774269</v>
      </c>
      <c r="AP94" s="33">
        <v>2.2645928095647152</v>
      </c>
      <c r="AQ94" s="33">
        <v>2.4606844948904629</v>
      </c>
      <c r="AR94" s="33">
        <v>2.3391446395628845</v>
      </c>
      <c r="AS94" s="33">
        <v>2.4551524881121702</v>
      </c>
      <c r="AT94" s="33">
        <v>2.5857167668858816</v>
      </c>
      <c r="AU94" s="33">
        <v>2.694774987912671</v>
      </c>
      <c r="AV94" s="33">
        <v>2.7986509132387938</v>
      </c>
      <c r="AW94" s="33">
        <v>2.6798359878516473</v>
      </c>
      <c r="AX94" s="33">
        <v>2.6179793740875827</v>
      </c>
      <c r="AY94" s="33">
        <v>2.9988640257612671</v>
      </c>
    </row>
    <row r="95" spans="1:51">
      <c r="A95" s="7" t="s">
        <v>183</v>
      </c>
      <c r="B95" s="7" t="s">
        <v>184</v>
      </c>
      <c r="C95" s="33">
        <v>2.5277658238409315</v>
      </c>
      <c r="D95" s="33">
        <v>2.4725005781802105</v>
      </c>
      <c r="E95" s="33">
        <v>2.3534013097611459</v>
      </c>
      <c r="F95" s="33">
        <v>2.1717004938683622</v>
      </c>
      <c r="G95" s="33">
        <v>2.1353527192034871</v>
      </c>
      <c r="H95" s="33">
        <v>2.0284142639253604</v>
      </c>
      <c r="I95" s="33">
        <v>1.9603633689148627</v>
      </c>
      <c r="J95" s="33">
        <v>1.9240435156709235</v>
      </c>
      <c r="K95" s="33">
        <v>1.8698988212376011</v>
      </c>
      <c r="L95" s="33">
        <v>2.1480736847186845</v>
      </c>
      <c r="M95" s="33">
        <v>2.2580981345964348</v>
      </c>
      <c r="N95" s="33">
        <v>2.1666141320861341</v>
      </c>
      <c r="O95" s="33">
        <v>2.4311328443357785</v>
      </c>
      <c r="P95" s="33">
        <v>2.6043341007542087</v>
      </c>
      <c r="Q95" s="33">
        <v>2.5518009090985756</v>
      </c>
      <c r="R95" s="33">
        <v>2.7638367670498147</v>
      </c>
      <c r="S95" s="33">
        <v>2.9974672300041885</v>
      </c>
      <c r="T95" s="33">
        <v>2.960127847257946</v>
      </c>
      <c r="U95" s="33">
        <v>2.8698926454093896</v>
      </c>
      <c r="V95" s="33">
        <v>2.6182151420853046</v>
      </c>
      <c r="W95" s="33">
        <v>2.8302369447091533</v>
      </c>
      <c r="X95" s="33">
        <v>2.1162802143054242</v>
      </c>
      <c r="Y95" s="33">
        <v>1.8968335053593339</v>
      </c>
      <c r="Z95" s="33">
        <v>1.7793649621249135</v>
      </c>
      <c r="AA95" s="33">
        <v>1.7846550062329767</v>
      </c>
      <c r="AB95" s="33">
        <v>1.6046071633135102</v>
      </c>
      <c r="AC95" s="33">
        <v>1.752562974945771</v>
      </c>
      <c r="AD95" s="33">
        <v>2.0468957247456823</v>
      </c>
      <c r="AE95" s="33">
        <v>1.9557513864810672</v>
      </c>
      <c r="AF95" s="33">
        <v>2.0168751571802774</v>
      </c>
      <c r="AG95" s="33">
        <v>2.0534483586846872</v>
      </c>
      <c r="AH95" s="33">
        <v>2.3256097181916568</v>
      </c>
      <c r="AI95" s="33">
        <v>2.5892656819999265</v>
      </c>
      <c r="AJ95" s="33">
        <v>2.226887788116747</v>
      </c>
      <c r="AK95" s="33">
        <v>2.2924047664124467</v>
      </c>
      <c r="AL95" s="33">
        <v>2.5697739147143346</v>
      </c>
      <c r="AM95" s="33">
        <v>2.3329424430548218</v>
      </c>
      <c r="AN95" s="33">
        <v>2.2021838128751812</v>
      </c>
      <c r="AO95" s="33">
        <v>2.5609196091034874</v>
      </c>
      <c r="AP95" s="33">
        <v>2.1273952978399304</v>
      </c>
      <c r="AQ95" s="33">
        <v>2.3336063321497456</v>
      </c>
      <c r="AR95" s="33">
        <v>2.1754546497389615</v>
      </c>
      <c r="AS95" s="33">
        <v>2.2332459203572639</v>
      </c>
      <c r="AT95" s="33">
        <v>2.5621143447094696</v>
      </c>
      <c r="AU95" s="33">
        <v>2.6030908445800844</v>
      </c>
      <c r="AV95" s="33">
        <v>2.7259749925970191</v>
      </c>
      <c r="AW95" s="33">
        <v>2.558859700839538</v>
      </c>
      <c r="AX95" s="33">
        <v>2.3820818516255877</v>
      </c>
      <c r="AY95" s="33">
        <v>2.62890390530587</v>
      </c>
    </row>
    <row r="96" spans="1:51">
      <c r="A96" s="7" t="s">
        <v>185</v>
      </c>
      <c r="B96" s="7" t="s">
        <v>186</v>
      </c>
      <c r="C96" s="33">
        <v>4.854116810621302</v>
      </c>
      <c r="D96" s="33">
        <v>4.1156308201163831</v>
      </c>
      <c r="E96" s="33">
        <v>3.9037972596670283</v>
      </c>
      <c r="F96" s="33">
        <v>3.2140540596237517</v>
      </c>
      <c r="G96" s="33">
        <v>3.1788094311967252</v>
      </c>
      <c r="H96" s="33">
        <v>3.1371840876247097</v>
      </c>
      <c r="I96" s="33">
        <v>3.0668363667431406</v>
      </c>
      <c r="J96" s="33">
        <v>2.6764248398696342</v>
      </c>
      <c r="K96" s="33">
        <v>2.6759097088378896</v>
      </c>
      <c r="L96" s="33">
        <v>2.5428425684181959</v>
      </c>
      <c r="M96" s="33">
        <v>2.2078792432348218</v>
      </c>
      <c r="N96" s="33">
        <v>2.0114937040936582</v>
      </c>
      <c r="O96" s="33">
        <v>2.0069680895172093</v>
      </c>
      <c r="P96" s="33">
        <v>1.93546993321862</v>
      </c>
      <c r="Q96" s="33">
        <v>1.6990694066488279</v>
      </c>
      <c r="R96" s="33">
        <v>1.9658083376919364</v>
      </c>
      <c r="S96" s="33">
        <v>2.401090029790105</v>
      </c>
      <c r="T96" s="33">
        <v>2.2476318256356613</v>
      </c>
      <c r="U96" s="33">
        <v>2.0735706940159537</v>
      </c>
      <c r="V96" s="33">
        <v>1.8007347720513733</v>
      </c>
      <c r="W96" s="33">
        <v>1.5792191909927256</v>
      </c>
      <c r="X96" s="33">
        <v>1.1309470968780826</v>
      </c>
      <c r="Y96" s="33">
        <v>0.88583172350122319</v>
      </c>
      <c r="Z96" s="33">
        <v>0.91338224896707021</v>
      </c>
      <c r="AA96" s="33">
        <v>0.94279860646969404</v>
      </c>
      <c r="AB96" s="33">
        <v>0.92826191828536098</v>
      </c>
      <c r="AC96" s="33">
        <v>0.91019215135997178</v>
      </c>
      <c r="AD96" s="33">
        <v>1.2457839060938545</v>
      </c>
      <c r="AE96" s="33">
        <v>1.1592355368691394</v>
      </c>
      <c r="AF96" s="33">
        <v>1.3256525756525757</v>
      </c>
      <c r="AG96" s="33">
        <v>1.3711701211701213</v>
      </c>
      <c r="AH96" s="33">
        <v>1.439018564018564</v>
      </c>
      <c r="AI96" s="33">
        <v>1.6969250719250719</v>
      </c>
      <c r="AJ96" s="33">
        <v>1.3783285033285033</v>
      </c>
      <c r="AK96" s="33">
        <v>1.3887445137445138</v>
      </c>
      <c r="AL96" s="33">
        <v>1.5308779058779058</v>
      </c>
      <c r="AM96" s="33">
        <v>1.4201395451395451</v>
      </c>
      <c r="AN96" s="33">
        <v>1.2970590170405947</v>
      </c>
      <c r="AO96" s="33">
        <v>1.5782880452661359</v>
      </c>
      <c r="AP96" s="33">
        <v>1.3004113710967091</v>
      </c>
      <c r="AQ96" s="33">
        <v>1.5360081222119351</v>
      </c>
      <c r="AR96" s="33">
        <v>1.464499516034004</v>
      </c>
      <c r="AS96" s="33">
        <v>1.5471656426226748</v>
      </c>
      <c r="AT96" s="33">
        <v>1.5490515318575877</v>
      </c>
      <c r="AU96" s="33">
        <v>1.492356493561148</v>
      </c>
      <c r="AV96" s="33">
        <v>1.701093131891255</v>
      </c>
      <c r="AW96" s="33">
        <v>1.6382143758942851</v>
      </c>
      <c r="AX96" s="33">
        <v>1.6356341006649271</v>
      </c>
      <c r="AY96" s="33">
        <v>1.9035198005218417</v>
      </c>
    </row>
    <row r="97" spans="1:51">
      <c r="A97" s="7" t="s">
        <v>187</v>
      </c>
      <c r="B97" s="7" t="s">
        <v>188</v>
      </c>
      <c r="C97" s="33">
        <v>2.8619078538761222</v>
      </c>
      <c r="D97" s="33">
        <v>2.8246499350686016</v>
      </c>
      <c r="E97" s="33">
        <v>2.6457992208232173</v>
      </c>
      <c r="F97" s="33">
        <v>2.3248193213257298</v>
      </c>
      <c r="G97" s="33">
        <v>2.2808530009598553</v>
      </c>
      <c r="H97" s="33">
        <v>2.0465671051888656</v>
      </c>
      <c r="I97" s="33">
        <v>2.1634478457633959</v>
      </c>
      <c r="J97" s="33">
        <v>2.0123127820150675</v>
      </c>
      <c r="K97" s="33">
        <v>2.0484007056838229</v>
      </c>
      <c r="L97" s="33">
        <v>2.0780854491063896</v>
      </c>
      <c r="M97" s="33">
        <v>1.9649259132035577</v>
      </c>
      <c r="N97" s="33">
        <v>1.8596903128553848</v>
      </c>
      <c r="O97" s="33">
        <v>2.1381185989041223</v>
      </c>
      <c r="P97" s="33">
        <v>2.1460778923474129</v>
      </c>
      <c r="Q97" s="33">
        <v>2.0023824911018298</v>
      </c>
      <c r="R97" s="33">
        <v>2.3215591330433187</v>
      </c>
      <c r="S97" s="33">
        <v>2.5032972262144755</v>
      </c>
      <c r="T97" s="33">
        <v>2.2967471440651535</v>
      </c>
      <c r="U97" s="33">
        <v>1.9423925869480643</v>
      </c>
      <c r="V97" s="33">
        <v>1.7537899613849959</v>
      </c>
      <c r="W97" s="33">
        <v>1.6358968423150997</v>
      </c>
      <c r="X97" s="33">
        <v>1.2327956400607145</v>
      </c>
      <c r="Y97" s="33">
        <v>1.0407473505982237</v>
      </c>
      <c r="Z97" s="33">
        <v>0.98182999639173418</v>
      </c>
      <c r="AA97" s="33">
        <v>1.0147804978539932</v>
      </c>
      <c r="AB97" s="33">
        <v>1.018059630008797</v>
      </c>
      <c r="AC97" s="33">
        <v>1.0402945254661153</v>
      </c>
      <c r="AD97" s="33">
        <v>1.2627918637185234</v>
      </c>
      <c r="AE97" s="33">
        <v>1.2021752048926635</v>
      </c>
      <c r="AF97" s="33">
        <v>1.3206880718802236</v>
      </c>
      <c r="AG97" s="33">
        <v>1.2942281548881973</v>
      </c>
      <c r="AH97" s="33">
        <v>1.3751804358068669</v>
      </c>
      <c r="AI97" s="33">
        <v>1.6402267564169124</v>
      </c>
      <c r="AJ97" s="33">
        <v>1.4315394287875014</v>
      </c>
      <c r="AK97" s="33">
        <v>1.5928137782432681</v>
      </c>
      <c r="AL97" s="33">
        <v>1.8233694755132479</v>
      </c>
      <c r="AM97" s="33">
        <v>1.7810312075169332</v>
      </c>
      <c r="AN97" s="33">
        <v>1.6180018112958998</v>
      </c>
      <c r="AO97" s="33">
        <v>1.8655642069111524</v>
      </c>
      <c r="AP97" s="33">
        <v>1.5633836861525379</v>
      </c>
      <c r="AQ97" s="33">
        <v>1.763895077422192</v>
      </c>
      <c r="AR97" s="33">
        <v>1.6240691717849478</v>
      </c>
      <c r="AS97" s="33">
        <v>1.6625079722870197</v>
      </c>
      <c r="AT97" s="33">
        <v>1.6554486759450981</v>
      </c>
      <c r="AU97" s="33">
        <v>1.602035080975138</v>
      </c>
      <c r="AV97" s="33">
        <v>1.7365257428424152</v>
      </c>
      <c r="AW97" s="33">
        <v>1.6053084510610787</v>
      </c>
      <c r="AX97" s="33">
        <v>1.4612859917816279</v>
      </c>
      <c r="AY97" s="33">
        <v>1.6679771796014293</v>
      </c>
    </row>
    <row r="98" spans="1:51">
      <c r="A98" s="7" t="s">
        <v>189</v>
      </c>
      <c r="B98" s="7" t="s">
        <v>190</v>
      </c>
      <c r="C98" s="33">
        <v>4.7766399324609541</v>
      </c>
      <c r="D98" s="33">
        <v>4.1828450823132126</v>
      </c>
      <c r="E98" s="33">
        <v>4.024795272266779</v>
      </c>
      <c r="F98" s="33">
        <v>3.7310257492612915</v>
      </c>
      <c r="G98" s="33">
        <v>3.9534233853946814</v>
      </c>
      <c r="H98" s="33">
        <v>3.6993414943013931</v>
      </c>
      <c r="I98" s="33">
        <v>3.4758478048780486</v>
      </c>
      <c r="J98" s="33">
        <v>3.112889756097561</v>
      </c>
      <c r="K98" s="33">
        <v>3.1359687804878047</v>
      </c>
      <c r="L98" s="33">
        <v>3.0743960975609754</v>
      </c>
      <c r="M98" s="33">
        <v>2.8311492682926831</v>
      </c>
      <c r="N98" s="33">
        <v>3.1901892682926829</v>
      </c>
      <c r="O98" s="33">
        <v>3.446751219512195</v>
      </c>
      <c r="P98" s="33">
        <v>3.2338654080712734</v>
      </c>
      <c r="Q98" s="33">
        <v>3.1090311290237049</v>
      </c>
      <c r="R98" s="33">
        <v>3.5115947848089757</v>
      </c>
      <c r="S98" s="33">
        <v>3.8811657664073214</v>
      </c>
      <c r="T98" s="33">
        <v>3.7706649292797674</v>
      </c>
      <c r="U98" s="33">
        <v>3.4402230319926668</v>
      </c>
      <c r="V98" s="33">
        <v>2.92943128357033</v>
      </c>
      <c r="W98" s="33">
        <v>2.7216569822498657</v>
      </c>
      <c r="X98" s="33">
        <v>2.280664606967354</v>
      </c>
      <c r="Y98" s="33">
        <v>2.037656754845079</v>
      </c>
      <c r="Z98" s="33">
        <v>2.0425581229719394</v>
      </c>
      <c r="AA98" s="33">
        <v>2.0827467340149211</v>
      </c>
      <c r="AB98" s="33">
        <v>2.0147134336167825</v>
      </c>
      <c r="AC98" s="33">
        <v>2.0574136632437714</v>
      </c>
      <c r="AD98" s="33">
        <v>2.4232980603592922</v>
      </c>
      <c r="AE98" s="33">
        <v>2.0575478944346255</v>
      </c>
      <c r="AF98" s="33">
        <v>2.2775311481136469</v>
      </c>
      <c r="AG98" s="33">
        <v>2.2834842221704705</v>
      </c>
      <c r="AH98" s="33">
        <v>2.5339354331625525</v>
      </c>
      <c r="AI98" s="33">
        <v>2.9399088844899861</v>
      </c>
      <c r="AJ98" s="33">
        <v>2.4590853516534699</v>
      </c>
      <c r="AK98" s="33">
        <v>2.2839208779692592</v>
      </c>
      <c r="AL98" s="33">
        <v>2.5516199930135071</v>
      </c>
      <c r="AM98" s="33">
        <v>2.6257277596646484</v>
      </c>
      <c r="AN98" s="33">
        <v>3.7679619832720732</v>
      </c>
      <c r="AO98" s="33">
        <v>4.5200742204375324</v>
      </c>
      <c r="AP98" s="33">
        <v>3.6688918370641788</v>
      </c>
      <c r="AQ98" s="33">
        <v>3.6449835393546306</v>
      </c>
      <c r="AR98" s="33">
        <v>3.090614273380083</v>
      </c>
      <c r="AS98" s="33">
        <v>3.4522290311032493</v>
      </c>
      <c r="AT98" s="33">
        <v>3.2652024062725937</v>
      </c>
      <c r="AU98" s="33">
        <v>3.641740546535543</v>
      </c>
      <c r="AV98" s="33">
        <v>3.8693537178596249</v>
      </c>
      <c r="AW98" s="33">
        <v>3.6071135258070628</v>
      </c>
      <c r="AX98" s="33">
        <v>3.465060613080071</v>
      </c>
      <c r="AY98" s="33">
        <v>3.5225991674914536</v>
      </c>
    </row>
    <row r="99" spans="1:51">
      <c r="A99" s="7" t="s">
        <v>191</v>
      </c>
      <c r="B99" s="7" t="s">
        <v>192</v>
      </c>
      <c r="C99" s="33">
        <v>2.3618015074443992</v>
      </c>
      <c r="D99" s="33">
        <v>2.2270047896632383</v>
      </c>
      <c r="E99" s="33">
        <v>2.2890179333902649</v>
      </c>
      <c r="F99" s="33">
        <v>2.0142620576987338</v>
      </c>
      <c r="G99" s="33">
        <v>2.178490327850592</v>
      </c>
      <c r="H99" s="33">
        <v>2.1109909776111091</v>
      </c>
      <c r="I99" s="33">
        <v>1.6161399601110651</v>
      </c>
      <c r="J99" s="33">
        <v>1.5704150204265581</v>
      </c>
      <c r="K99" s="33">
        <v>1.6974128526438608</v>
      </c>
      <c r="L99" s="33">
        <v>2.0550926643143534</v>
      </c>
      <c r="M99" s="33">
        <v>2.1486052414623922</v>
      </c>
      <c r="N99" s="33">
        <v>2.0945244257434217</v>
      </c>
      <c r="O99" s="33">
        <v>2.2365364010907163</v>
      </c>
      <c r="P99" s="33">
        <v>2.0682176113360322</v>
      </c>
      <c r="Q99" s="33">
        <v>1.9656194331983805</v>
      </c>
      <c r="R99" s="33">
        <v>2.2440192307692306</v>
      </c>
      <c r="S99" s="33">
        <v>2.3815141700404858</v>
      </c>
      <c r="T99" s="33">
        <v>2.485094129554656</v>
      </c>
      <c r="U99" s="33">
        <v>2.3071174089068824</v>
      </c>
      <c r="V99" s="33">
        <v>2.1078653846153848</v>
      </c>
      <c r="W99" s="33">
        <v>1.9992135627530365</v>
      </c>
      <c r="X99" s="33">
        <v>1.5885160689516309</v>
      </c>
      <c r="Y99" s="33">
        <v>1.5063581846327991</v>
      </c>
      <c r="Z99" s="33">
        <v>1.4798173989182561</v>
      </c>
      <c r="AA99" s="33">
        <v>1.609992632232768</v>
      </c>
      <c r="AB99" s="33">
        <v>1.5308098776527812</v>
      </c>
      <c r="AC99" s="33">
        <v>1.5191726952943518</v>
      </c>
      <c r="AD99" s="33">
        <v>1.9726425669048619</v>
      </c>
      <c r="AE99" s="33">
        <v>1.8879375825018621</v>
      </c>
      <c r="AF99" s="33">
        <v>1.8250843297438457</v>
      </c>
      <c r="AG99" s="33">
        <v>1.8458551027209458</v>
      </c>
      <c r="AH99" s="33">
        <v>1.850001498803602</v>
      </c>
      <c r="AI99" s="33">
        <v>1.9825415829834656</v>
      </c>
      <c r="AJ99" s="33">
        <v>1.6252788215524432</v>
      </c>
      <c r="AK99" s="33">
        <v>1.5410063849033449</v>
      </c>
      <c r="AL99" s="33">
        <v>1.7700561963185857</v>
      </c>
      <c r="AM99" s="33">
        <v>1.9775840696573381</v>
      </c>
      <c r="AN99" s="33">
        <v>1.6343345798495001</v>
      </c>
      <c r="AO99" s="33">
        <v>1.8015135115286751</v>
      </c>
      <c r="AP99" s="33">
        <v>1.5615031076056038</v>
      </c>
      <c r="AQ99" s="33">
        <v>1.6786542097542723</v>
      </c>
      <c r="AR99" s="33">
        <v>1.5784616607229778</v>
      </c>
      <c r="AS99" s="33">
        <v>1.5933639292585124</v>
      </c>
      <c r="AT99" s="33">
        <v>1.6938420733706179</v>
      </c>
      <c r="AU99" s="33">
        <v>1.6698843712438038</v>
      </c>
      <c r="AV99" s="33">
        <v>1.7336457495173858</v>
      </c>
      <c r="AW99" s="33">
        <v>1.6627287657987888</v>
      </c>
      <c r="AX99" s="33">
        <v>1.5127425074751408</v>
      </c>
      <c r="AY99" s="33">
        <v>1.641043407141036</v>
      </c>
    </row>
    <row r="100" spans="1:51">
      <c r="A100" s="7" t="s">
        <v>193</v>
      </c>
      <c r="B100" s="7" t="s">
        <v>194</v>
      </c>
      <c r="C100" s="33">
        <v>3.0075826874171723</v>
      </c>
      <c r="D100" s="33">
        <v>2.7387533960628589</v>
      </c>
      <c r="E100" s="33">
        <v>2.6544051493583485</v>
      </c>
      <c r="F100" s="33">
        <v>2.0677173736794607</v>
      </c>
      <c r="G100" s="33">
        <v>1.9963225710667418</v>
      </c>
      <c r="H100" s="33">
        <v>1.806846380623131</v>
      </c>
      <c r="I100" s="33">
        <v>1.8273515737388197</v>
      </c>
      <c r="J100" s="33">
        <v>1.5318743788787501</v>
      </c>
      <c r="K100" s="33">
        <v>1.2385765812096488</v>
      </c>
      <c r="L100" s="33">
        <v>1.0355389073825689</v>
      </c>
      <c r="M100" s="33">
        <v>0.9012328605283092</v>
      </c>
      <c r="N100" s="33">
        <v>0.75966308298527374</v>
      </c>
      <c r="O100" s="33">
        <v>0.76353887958413547</v>
      </c>
      <c r="P100" s="33">
        <v>0.83350648395611082</v>
      </c>
      <c r="Q100" s="33">
        <v>0.95275691599154744</v>
      </c>
      <c r="R100" s="33">
        <v>1.4876914059373962</v>
      </c>
      <c r="S100" s="33">
        <v>1.7327003782878492</v>
      </c>
      <c r="T100" s="33">
        <v>1.8216128025239378</v>
      </c>
      <c r="U100" s="33">
        <v>1.799851337994101</v>
      </c>
      <c r="V100" s="33">
        <v>1.6721707176222154</v>
      </c>
      <c r="W100" s="33">
        <v>1.5793204084384074</v>
      </c>
      <c r="X100" s="33">
        <v>1.3102001430348038</v>
      </c>
      <c r="Y100" s="33">
        <v>1.1959620226400909</v>
      </c>
      <c r="Z100" s="33">
        <v>1.1315691541467494</v>
      </c>
      <c r="AA100" s="33">
        <v>1.1035666690865384</v>
      </c>
      <c r="AB100" s="33">
        <v>1.0378870318217708</v>
      </c>
      <c r="AC100" s="33">
        <v>1.2576760957074224</v>
      </c>
      <c r="AD100" s="33">
        <v>1.4389763864397718</v>
      </c>
      <c r="AE100" s="33">
        <v>1.4271746362971363</v>
      </c>
      <c r="AF100" s="33">
        <v>1.4275611474993368</v>
      </c>
      <c r="AG100" s="33">
        <v>1.6152058848847455</v>
      </c>
      <c r="AH100" s="33">
        <v>1.9882810394987407</v>
      </c>
      <c r="AI100" s="33">
        <v>2.351230788288178</v>
      </c>
      <c r="AJ100" s="33">
        <v>2.2183526829735998</v>
      </c>
      <c r="AK100" s="33">
        <v>2.4513741872136308</v>
      </c>
      <c r="AL100" s="33">
        <v>2.646410022948027</v>
      </c>
      <c r="AM100" s="33">
        <v>2.7794511929264929</v>
      </c>
      <c r="AN100" s="33">
        <v>2.5411581277260593</v>
      </c>
      <c r="AO100" s="33">
        <v>2.8055523728923899</v>
      </c>
      <c r="AP100" s="33">
        <v>2.5606164898879138</v>
      </c>
      <c r="AQ100" s="33">
        <v>2.9607144572257313</v>
      </c>
      <c r="AR100" s="33">
        <v>2.9151839768976369</v>
      </c>
      <c r="AS100" s="33">
        <v>3.1054391081770714</v>
      </c>
      <c r="AT100" s="33">
        <v>3.3733848995834785</v>
      </c>
      <c r="AU100" s="33">
        <v>3.3879583414705987</v>
      </c>
      <c r="AV100" s="33">
        <v>3.4963345488540063</v>
      </c>
      <c r="AW100" s="33">
        <v>3.3855988013408078</v>
      </c>
      <c r="AX100" s="33">
        <v>3.3095479735808344</v>
      </c>
      <c r="AY100" s="33">
        <v>3.4638119539361418</v>
      </c>
    </row>
    <row r="101" spans="1:51">
      <c r="A101" s="7" t="s">
        <v>195</v>
      </c>
      <c r="B101" s="7" t="s">
        <v>196</v>
      </c>
      <c r="C101" s="33">
        <v>2.5246685755350087</v>
      </c>
      <c r="D101" s="33">
        <v>2.2889454756139136</v>
      </c>
      <c r="E101" s="33">
        <v>2.1861594774672977</v>
      </c>
      <c r="F101" s="33">
        <v>1.7696938074881203</v>
      </c>
      <c r="G101" s="33">
        <v>1.6876871589925144</v>
      </c>
      <c r="H101" s="33">
        <v>1.5391059261879345</v>
      </c>
      <c r="I101" s="33">
        <v>1.5324670020353566</v>
      </c>
      <c r="J101" s="33">
        <v>1.8797384820066454</v>
      </c>
      <c r="K101" s="33">
        <v>2.0755857795809329</v>
      </c>
      <c r="L101" s="33">
        <v>2.0371439354918248</v>
      </c>
      <c r="M101" s="33">
        <v>1.9067215176756847</v>
      </c>
      <c r="N101" s="33">
        <v>1.7814150985495343</v>
      </c>
      <c r="O101" s="33">
        <v>1.8276617904331429</v>
      </c>
      <c r="P101" s="33">
        <v>1.8093046822436893</v>
      </c>
      <c r="Q101" s="33">
        <v>1.8257722375804293</v>
      </c>
      <c r="R101" s="33">
        <v>2.1551799779657346</v>
      </c>
      <c r="S101" s="33">
        <v>2.3507389936275818</v>
      </c>
      <c r="T101" s="33">
        <v>2.4550974438590623</v>
      </c>
      <c r="U101" s="33">
        <v>2.395361024419675</v>
      </c>
      <c r="V101" s="33">
        <v>2.184704987763356</v>
      </c>
      <c r="W101" s="33">
        <v>1.9805391674551329</v>
      </c>
      <c r="X101" s="33">
        <v>1.6771221451961309</v>
      </c>
      <c r="Y101" s="33">
        <v>1.6116453271074451</v>
      </c>
      <c r="Z101" s="33">
        <v>1.6589636652603266</v>
      </c>
      <c r="AA101" s="33">
        <v>1.7463436008722946</v>
      </c>
      <c r="AB101" s="33">
        <v>1.7158919387439302</v>
      </c>
      <c r="AC101" s="33">
        <v>1.6400151462825361</v>
      </c>
      <c r="AD101" s="33">
        <v>1.932855342141635</v>
      </c>
      <c r="AE101" s="33">
        <v>1.8766367143861449</v>
      </c>
      <c r="AF101" s="33">
        <v>1.9201467103345888</v>
      </c>
      <c r="AG101" s="33">
        <v>1.8884197327135555</v>
      </c>
      <c r="AH101" s="33">
        <v>2.35799476592369</v>
      </c>
      <c r="AI101" s="33">
        <v>2.6063306434992382</v>
      </c>
      <c r="AJ101" s="33">
        <v>2.4994963340494816</v>
      </c>
      <c r="AK101" s="33">
        <v>3.1637395226273646</v>
      </c>
      <c r="AL101" s="33">
        <v>3.5039638835718123</v>
      </c>
      <c r="AM101" s="33">
        <v>3.4767225339350811</v>
      </c>
      <c r="AN101" s="33">
        <v>3.2010623538006797</v>
      </c>
      <c r="AO101" s="33">
        <v>3.5580494245862853</v>
      </c>
      <c r="AP101" s="33">
        <v>3.1459218210230588</v>
      </c>
      <c r="AQ101" s="33">
        <v>3.1849770083173756</v>
      </c>
      <c r="AR101" s="33">
        <v>2.9766580495955428</v>
      </c>
      <c r="AS101" s="33">
        <v>3.0965736423165695</v>
      </c>
      <c r="AT101" s="33">
        <v>3.1919526802081553</v>
      </c>
      <c r="AU101" s="33">
        <v>3.2285942520463622</v>
      </c>
      <c r="AV101" s="33">
        <v>3.375525319215321</v>
      </c>
      <c r="AW101" s="33">
        <v>3.1971044530182726</v>
      </c>
      <c r="AX101" s="33">
        <v>2.9847960036491172</v>
      </c>
      <c r="AY101" s="33">
        <v>3.4423789712681474</v>
      </c>
    </row>
    <row r="102" spans="1:51">
      <c r="A102" s="7" t="s">
        <v>197</v>
      </c>
      <c r="B102" s="7" t="s">
        <v>198</v>
      </c>
      <c r="C102" s="33">
        <v>2.7603786255293987</v>
      </c>
      <c r="D102" s="33">
        <v>2.5643612566985845</v>
      </c>
      <c r="E102" s="33">
        <v>2.409777235559194</v>
      </c>
      <c r="F102" s="33">
        <v>2.0755672560618343</v>
      </c>
      <c r="G102" s="33">
        <v>2.1280438483607251</v>
      </c>
      <c r="H102" s="33">
        <v>2.1909394204503805</v>
      </c>
      <c r="I102" s="33">
        <v>2.4536284468455958</v>
      </c>
      <c r="J102" s="33">
        <v>2.3321795522462949</v>
      </c>
      <c r="K102" s="33">
        <v>2.1981849334505759</v>
      </c>
      <c r="L102" s="33">
        <v>2.1899609529551793</v>
      </c>
      <c r="M102" s="33">
        <v>2.1150797926813318</v>
      </c>
      <c r="N102" s="33">
        <v>2.1008667341716341</v>
      </c>
      <c r="O102" s="33">
        <v>2.2120459351837152</v>
      </c>
      <c r="P102" s="33">
        <v>2.304362650849701</v>
      </c>
      <c r="Q102" s="33">
        <v>2.3347541793901923</v>
      </c>
      <c r="R102" s="33">
        <v>2.6236961266027454</v>
      </c>
      <c r="S102" s="33">
        <v>2.7245041490212834</v>
      </c>
      <c r="T102" s="33">
        <v>2.8649676832920736</v>
      </c>
      <c r="U102" s="33">
        <v>2.7788942366094056</v>
      </c>
      <c r="V102" s="33">
        <v>2.661320900930336</v>
      </c>
      <c r="W102" s="33">
        <v>2.540849743016198</v>
      </c>
      <c r="X102" s="33">
        <v>2.0518215693448791</v>
      </c>
      <c r="Y102" s="33">
        <v>1.9538674796071318</v>
      </c>
      <c r="Z102" s="33">
        <v>1.8993552906789328</v>
      </c>
      <c r="AA102" s="33">
        <v>1.892990714964027</v>
      </c>
      <c r="AB102" s="33">
        <v>1.7482116788516702</v>
      </c>
      <c r="AC102" s="33">
        <v>1.6614239949717737</v>
      </c>
      <c r="AD102" s="33">
        <v>2.0661172254590148</v>
      </c>
      <c r="AE102" s="33">
        <v>2.1914296385633358</v>
      </c>
      <c r="AF102" s="33">
        <v>2.3739767773477287</v>
      </c>
      <c r="AG102" s="33">
        <v>2.3723634141372987</v>
      </c>
      <c r="AH102" s="33">
        <v>2.5566217152169486</v>
      </c>
      <c r="AI102" s="33">
        <v>2.8271973925443064</v>
      </c>
      <c r="AJ102" s="33">
        <v>2.4494992870238339</v>
      </c>
      <c r="AK102" s="33">
        <v>2.7219539621104096</v>
      </c>
      <c r="AL102" s="33">
        <v>3.0274556936239558</v>
      </c>
      <c r="AM102" s="33">
        <v>3.3027101242615604</v>
      </c>
      <c r="AN102" s="33">
        <v>2.8841697860344748</v>
      </c>
      <c r="AO102" s="33">
        <v>3.5684581850670858</v>
      </c>
      <c r="AP102" s="33">
        <v>3.5089853375369824</v>
      </c>
      <c r="AQ102" s="33">
        <v>3.6370621378087988</v>
      </c>
      <c r="AR102" s="33">
        <v>3.5090187078557524</v>
      </c>
      <c r="AS102" s="33">
        <v>3.7745205481529909</v>
      </c>
      <c r="AT102" s="33">
        <v>3.980368393150894</v>
      </c>
      <c r="AU102" s="33">
        <v>4.0332360790785549</v>
      </c>
      <c r="AV102" s="33">
        <v>4.2289712006564848</v>
      </c>
      <c r="AW102" s="33">
        <v>4.0217900597404546</v>
      </c>
      <c r="AX102" s="33">
        <v>3.9015712111226306</v>
      </c>
      <c r="AY102" s="33">
        <v>4.0910038929510515</v>
      </c>
    </row>
    <row r="103" spans="1:51">
      <c r="A103" s="7" t="s">
        <v>199</v>
      </c>
      <c r="B103" s="7" t="s">
        <v>200</v>
      </c>
      <c r="C103" s="33">
        <v>2.5182043333828572</v>
      </c>
      <c r="D103" s="33">
        <v>2.3273880701430469</v>
      </c>
      <c r="E103" s="33">
        <v>2.3059505040611943</v>
      </c>
      <c r="F103" s="33">
        <v>1.9851442946388775</v>
      </c>
      <c r="G103" s="33">
        <v>2.109642865900538</v>
      </c>
      <c r="H103" s="33">
        <v>2.0872143424846632</v>
      </c>
      <c r="I103" s="33">
        <v>2.1052902596668988</v>
      </c>
      <c r="J103" s="33">
        <v>2.0786587940086934</v>
      </c>
      <c r="K103" s="33">
        <v>2.4754954601402095</v>
      </c>
      <c r="L103" s="33">
        <v>2.4267051975002527</v>
      </c>
      <c r="M103" s="33">
        <v>2.6326477461246185</v>
      </c>
      <c r="N103" s="33">
        <v>2.4972249475255235</v>
      </c>
      <c r="O103" s="33">
        <v>2.6679605415722722</v>
      </c>
      <c r="P103" s="33">
        <v>2.5502857924957474</v>
      </c>
      <c r="Q103" s="33">
        <v>2.4700553335983786</v>
      </c>
      <c r="R103" s="33">
        <v>2.7999713229878838</v>
      </c>
      <c r="S103" s="33">
        <v>2.895376700796656</v>
      </c>
      <c r="T103" s="33">
        <v>2.9913751713560099</v>
      </c>
      <c r="U103" s="33">
        <v>2.8488547661411388</v>
      </c>
      <c r="V103" s="33">
        <v>2.5776440965546308</v>
      </c>
      <c r="W103" s="33">
        <v>2.367570861548689</v>
      </c>
      <c r="X103" s="33">
        <v>1.6363930052273987</v>
      </c>
      <c r="Y103" s="33">
        <v>1.5687044961045509</v>
      </c>
      <c r="Z103" s="33">
        <v>1.5046404415491814</v>
      </c>
      <c r="AA103" s="33">
        <v>1.6013710999635358</v>
      </c>
      <c r="AB103" s="33">
        <v>1.4959923385992582</v>
      </c>
      <c r="AC103" s="33">
        <v>1.5826078174691645</v>
      </c>
      <c r="AD103" s="33">
        <v>1.8576597897480749</v>
      </c>
      <c r="AE103" s="33">
        <v>1.9584660031745487</v>
      </c>
      <c r="AF103" s="33">
        <v>1.6603218196160165</v>
      </c>
      <c r="AG103" s="33">
        <v>1.6387408364270568</v>
      </c>
      <c r="AH103" s="33">
        <v>1.6293330221517843</v>
      </c>
      <c r="AI103" s="33">
        <v>1.7383976321255148</v>
      </c>
      <c r="AJ103" s="33">
        <v>1.4579452609944783</v>
      </c>
      <c r="AK103" s="33">
        <v>1.6295564577408219</v>
      </c>
      <c r="AL103" s="33">
        <v>1.9773371181693842</v>
      </c>
      <c r="AM103" s="33">
        <v>1.9504325785371572</v>
      </c>
      <c r="AN103" s="33">
        <v>1.7360861914589838</v>
      </c>
      <c r="AO103" s="33">
        <v>1.9397071177440599</v>
      </c>
      <c r="AP103" s="33">
        <v>1.6397340387306953</v>
      </c>
      <c r="AQ103" s="33">
        <v>1.6326931829459008</v>
      </c>
      <c r="AR103" s="33">
        <v>1.5732993296215561</v>
      </c>
      <c r="AS103" s="33">
        <v>1.6634462379757924</v>
      </c>
      <c r="AT103" s="33">
        <v>1.8344320946674286</v>
      </c>
      <c r="AU103" s="33">
        <v>1.8019663065535567</v>
      </c>
      <c r="AV103" s="33">
        <v>1.9225078108157128</v>
      </c>
      <c r="AW103" s="33">
        <v>1.7582830578017472</v>
      </c>
      <c r="AX103" s="33">
        <v>1.6518215540871184</v>
      </c>
      <c r="AY103" s="33">
        <v>1.7372948056792243</v>
      </c>
    </row>
    <row r="104" spans="1:51" s="2" customFormat="1">
      <c r="A104" s="9"/>
      <c r="B104" s="9" t="s">
        <v>201</v>
      </c>
      <c r="C104" s="34">
        <v>4.7069736365015427</v>
      </c>
      <c r="D104" s="34">
        <v>4.2502250071421184</v>
      </c>
      <c r="E104" s="34">
        <v>4.0851399850249175</v>
      </c>
      <c r="F104" s="34">
        <v>3.695961175818371</v>
      </c>
      <c r="G104" s="34">
        <v>3.7069812142930494</v>
      </c>
      <c r="H104" s="34">
        <v>3.5573643942652158</v>
      </c>
      <c r="I104" s="34">
        <v>3.5020531140433029</v>
      </c>
      <c r="J104" s="34">
        <v>3.3416627628598348</v>
      </c>
      <c r="K104" s="34">
        <v>3.4069930327042188</v>
      </c>
      <c r="L104" s="34">
        <v>3.4501584600249768</v>
      </c>
      <c r="M104" s="34">
        <v>3.3670338957670185</v>
      </c>
      <c r="N104" s="34">
        <v>3.2333091011491653</v>
      </c>
      <c r="O104" s="34">
        <v>3.3906616901778484</v>
      </c>
      <c r="P104" s="34">
        <v>3.277779384071787</v>
      </c>
      <c r="Q104" s="34">
        <v>3.2286192231872604</v>
      </c>
      <c r="R104" s="34">
        <v>3.4826030782331294</v>
      </c>
      <c r="S104" s="34">
        <v>3.7164513742933152</v>
      </c>
      <c r="T104" s="34">
        <v>3.6600052478269434</v>
      </c>
      <c r="U104" s="34">
        <v>3.5128357441025302</v>
      </c>
      <c r="V104" s="34">
        <v>3.2222632128822024</v>
      </c>
      <c r="W104" s="34">
        <v>3.0943029201265611</v>
      </c>
      <c r="X104" s="34">
        <v>2.4188809531963273</v>
      </c>
      <c r="Y104" s="34">
        <v>2.2034859338623272</v>
      </c>
      <c r="Z104" s="34">
        <v>2.1357372690443546</v>
      </c>
      <c r="AA104" s="34">
        <v>2.1535916960344417</v>
      </c>
      <c r="AB104" s="34">
        <v>2.075406539452715</v>
      </c>
      <c r="AC104" s="34">
        <v>2.048857966457458</v>
      </c>
      <c r="AD104" s="34">
        <v>2.344342004440453</v>
      </c>
      <c r="AE104" s="34">
        <v>2.1976491955867203</v>
      </c>
      <c r="AF104" s="34">
        <v>2.2255341997405687</v>
      </c>
      <c r="AG104" s="34">
        <v>2.3366970017882132</v>
      </c>
      <c r="AH104" s="34">
        <v>2.5506190084586224</v>
      </c>
      <c r="AI104" s="34">
        <v>2.9153498818874253</v>
      </c>
      <c r="AJ104" s="34">
        <v>2.624939412579367</v>
      </c>
      <c r="AK104" s="34">
        <v>2.8325540389209967</v>
      </c>
      <c r="AL104" s="34">
        <v>3.2033210279891837</v>
      </c>
      <c r="AM104" s="34">
        <v>3.1512916510107156</v>
      </c>
      <c r="AN104" s="34">
        <v>2.825058057192968</v>
      </c>
      <c r="AO104" s="34">
        <v>3.1896869880509366</v>
      </c>
      <c r="AP104" s="34">
        <v>2.8116379660398958</v>
      </c>
      <c r="AQ104" s="34">
        <v>3.0218438887806429</v>
      </c>
      <c r="AR104" s="34">
        <v>2.8573141305416065</v>
      </c>
      <c r="AS104" s="34">
        <v>3.0466072673568791</v>
      </c>
      <c r="AT104" s="34">
        <v>3.22775214157899</v>
      </c>
      <c r="AU104" s="34">
        <v>3.3154366662195414</v>
      </c>
      <c r="AV104" s="34">
        <v>3.4770922395197661</v>
      </c>
      <c r="AW104" s="34">
        <v>3.2591324625803897</v>
      </c>
      <c r="AX104" s="34">
        <v>3.1015514608182868</v>
      </c>
      <c r="AY104" s="34">
        <v>3.3454238068441677</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sheetPr codeName="Feuil13"/>
  <dimension ref="A1:AY104"/>
  <sheetViews>
    <sheetView workbookViewId="0"/>
  </sheetViews>
  <sheetFormatPr baseColWidth="10" defaultColWidth="4.7109375" defaultRowHeight="12"/>
  <cols>
    <col min="1" max="1" width="4.7109375" style="1" customWidth="1"/>
    <col min="2" max="2" width="26.140625" style="1" bestFit="1" customWidth="1"/>
    <col min="3" max="13" width="5" style="4" hidden="1" customWidth="1"/>
    <col min="14" max="28" width="5" style="1" hidden="1" customWidth="1"/>
    <col min="29" max="51" width="5" style="1" bestFit="1" customWidth="1"/>
    <col min="52"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208</v>
      </c>
    </row>
    <row r="6" spans="1:51" ht="3" customHeight="1"/>
    <row r="7" spans="1:51" s="2" customFormat="1">
      <c r="A7" s="5"/>
      <c r="B7" s="5"/>
      <c r="C7" s="6" t="s">
        <v>272</v>
      </c>
      <c r="D7" s="6" t="s">
        <v>273</v>
      </c>
      <c r="E7" s="6" t="s">
        <v>274</v>
      </c>
      <c r="F7" s="6" t="s">
        <v>275</v>
      </c>
      <c r="G7" s="6" t="s">
        <v>276</v>
      </c>
      <c r="H7" s="6" t="s">
        <v>277</v>
      </c>
      <c r="I7" s="6" t="s">
        <v>278</v>
      </c>
      <c r="J7" s="6" t="s">
        <v>279</v>
      </c>
      <c r="K7" s="6" t="s">
        <v>280</v>
      </c>
      <c r="L7" s="6" t="s">
        <v>281</v>
      </c>
      <c r="M7" s="6" t="s">
        <v>282</v>
      </c>
      <c r="N7" s="6" t="s">
        <v>283</v>
      </c>
      <c r="O7" s="6" t="s">
        <v>284</v>
      </c>
      <c r="P7" s="6" t="s">
        <v>285</v>
      </c>
      <c r="Q7" s="6" t="s">
        <v>286</v>
      </c>
      <c r="R7" s="6" t="s">
        <v>287</v>
      </c>
      <c r="S7" s="6" t="s">
        <v>288</v>
      </c>
      <c r="T7" s="6" t="s">
        <v>289</v>
      </c>
      <c r="U7" s="6" t="s">
        <v>290</v>
      </c>
      <c r="V7" s="6" t="s">
        <v>291</v>
      </c>
      <c r="W7" s="6" t="s">
        <v>292</v>
      </c>
      <c r="X7" s="6" t="s">
        <v>293</v>
      </c>
      <c r="Y7" s="6" t="s">
        <v>294</v>
      </c>
      <c r="Z7" s="6" t="s">
        <v>295</v>
      </c>
      <c r="AA7" s="6" t="s">
        <v>296</v>
      </c>
      <c r="AB7" s="6" t="s">
        <v>297</v>
      </c>
      <c r="AC7" s="6" t="s">
        <v>298</v>
      </c>
      <c r="AD7" s="6" t="s">
        <v>299</v>
      </c>
      <c r="AE7" s="6" t="s">
        <v>300</v>
      </c>
      <c r="AF7" s="6" t="s">
        <v>301</v>
      </c>
      <c r="AG7" s="6" t="s">
        <v>302</v>
      </c>
      <c r="AH7" s="6" t="s">
        <v>303</v>
      </c>
      <c r="AI7" s="6" t="s">
        <v>304</v>
      </c>
      <c r="AJ7" s="6" t="s">
        <v>305</v>
      </c>
      <c r="AK7" s="6" t="s">
        <v>306</v>
      </c>
      <c r="AL7" s="6" t="s">
        <v>307</v>
      </c>
      <c r="AM7" s="6" t="s">
        <v>308</v>
      </c>
      <c r="AN7" s="6" t="s">
        <v>0</v>
      </c>
      <c r="AO7" s="6" t="s">
        <v>1</v>
      </c>
      <c r="AP7" s="6" t="s">
        <v>2</v>
      </c>
      <c r="AQ7" s="6" t="s">
        <v>3</v>
      </c>
      <c r="AR7" s="6" t="s">
        <v>4</v>
      </c>
      <c r="AS7" s="6" t="s">
        <v>5</v>
      </c>
      <c r="AT7" s="6" t="s">
        <v>6</v>
      </c>
      <c r="AU7" s="6" t="s">
        <v>7</v>
      </c>
      <c r="AV7" s="6" t="s">
        <v>8</v>
      </c>
      <c r="AW7" s="6" t="s">
        <v>229</v>
      </c>
      <c r="AX7" s="6" t="s">
        <v>270</v>
      </c>
      <c r="AY7" s="6" t="s">
        <v>309</v>
      </c>
    </row>
    <row r="8" spans="1:51">
      <c r="A8" s="7" t="s">
        <v>9</v>
      </c>
      <c r="B8" s="7" t="s">
        <v>10</v>
      </c>
      <c r="C8" s="31"/>
      <c r="D8" s="31"/>
      <c r="E8" s="31"/>
      <c r="F8" s="31"/>
      <c r="G8" s="31"/>
      <c r="H8" s="31"/>
      <c r="I8" s="31"/>
      <c r="J8" s="31"/>
      <c r="K8" s="31"/>
      <c r="L8" s="31"/>
      <c r="M8" s="31"/>
      <c r="N8" s="31"/>
      <c r="O8" s="31"/>
      <c r="P8" s="31"/>
      <c r="Q8" s="31"/>
      <c r="R8" s="31"/>
      <c r="S8" s="31"/>
      <c r="T8" s="31"/>
      <c r="U8" s="31"/>
      <c r="V8" s="31"/>
      <c r="W8" s="31"/>
      <c r="X8" s="31"/>
      <c r="Y8" s="31"/>
      <c r="Z8" s="31"/>
      <c r="AA8" s="31"/>
      <c r="AB8" s="31"/>
      <c r="AC8" s="31">
        <v>14.780406902214688</v>
      </c>
      <c r="AD8" s="31">
        <v>18.154599757912223</v>
      </c>
      <c r="AE8" s="31">
        <v>14.814649317932016</v>
      </c>
      <c r="AF8" s="31">
        <v>15.674401832259404</v>
      </c>
      <c r="AG8" s="31">
        <v>15.226839258356001</v>
      </c>
      <c r="AH8" s="31">
        <v>15.955948016283436</v>
      </c>
      <c r="AI8" s="31">
        <v>17.665803314972926</v>
      </c>
      <c r="AJ8" s="31">
        <v>15.627858605088813</v>
      </c>
      <c r="AK8" s="31">
        <v>15.394234767986065</v>
      </c>
      <c r="AL8" s="31">
        <v>16.963856654754412</v>
      </c>
      <c r="AM8" s="31">
        <v>16.354932394925846</v>
      </c>
      <c r="AN8" s="31">
        <v>13.744773542325166</v>
      </c>
      <c r="AO8" s="31">
        <v>15.739296179658762</v>
      </c>
      <c r="AP8" s="31">
        <v>13.913036448965002</v>
      </c>
      <c r="AQ8" s="31">
        <v>15.33290926731701</v>
      </c>
      <c r="AR8" s="31">
        <v>15.023547563854796</v>
      </c>
      <c r="AS8" s="31">
        <v>14.813114480982373</v>
      </c>
      <c r="AT8" s="31">
        <v>14.784533062000202</v>
      </c>
      <c r="AU8" s="31">
        <v>15.608619933893305</v>
      </c>
      <c r="AV8" s="31">
        <v>16.708925737739516</v>
      </c>
      <c r="AW8" s="31">
        <v>15.49485558345452</v>
      </c>
      <c r="AX8" s="31">
        <v>14.76004276179561</v>
      </c>
      <c r="AY8" s="31">
        <v>15.732680629624586</v>
      </c>
    </row>
    <row r="9" spans="1:51">
      <c r="A9" s="7" t="s">
        <v>11</v>
      </c>
      <c r="B9" s="7" t="s">
        <v>12</v>
      </c>
      <c r="C9" s="31"/>
      <c r="D9" s="31"/>
      <c r="E9" s="31"/>
      <c r="F9" s="31"/>
      <c r="G9" s="31"/>
      <c r="H9" s="31"/>
      <c r="I9" s="31"/>
      <c r="J9" s="31"/>
      <c r="K9" s="31"/>
      <c r="L9" s="31"/>
      <c r="M9" s="31"/>
      <c r="N9" s="31"/>
      <c r="O9" s="31"/>
      <c r="P9" s="31"/>
      <c r="Q9" s="31"/>
      <c r="R9" s="31"/>
      <c r="S9" s="31"/>
      <c r="T9" s="31"/>
      <c r="U9" s="31"/>
      <c r="V9" s="31"/>
      <c r="W9" s="31"/>
      <c r="X9" s="31"/>
      <c r="Y9" s="31"/>
      <c r="Z9" s="31"/>
      <c r="AA9" s="31"/>
      <c r="AB9" s="31"/>
      <c r="AC9" s="31">
        <v>12.417268800891632</v>
      </c>
      <c r="AD9" s="31">
        <v>15.586755098059399</v>
      </c>
      <c r="AE9" s="31">
        <v>13.82856109418217</v>
      </c>
      <c r="AF9" s="31">
        <v>14.251564957261669</v>
      </c>
      <c r="AG9" s="31">
        <v>13.921907149860303</v>
      </c>
      <c r="AH9" s="31">
        <v>14.85502313898602</v>
      </c>
      <c r="AI9" s="31">
        <v>17.887656536550246</v>
      </c>
      <c r="AJ9" s="31">
        <v>13.981542439125658</v>
      </c>
      <c r="AK9" s="31">
        <v>14.524321518611893</v>
      </c>
      <c r="AL9" s="31">
        <v>14.997348440404364</v>
      </c>
      <c r="AM9" s="31">
        <v>14.109436776816731</v>
      </c>
      <c r="AN9" s="31">
        <v>12.046145574918222</v>
      </c>
      <c r="AO9" s="31">
        <v>12.579249469975206</v>
      </c>
      <c r="AP9" s="31">
        <v>11.384812692353897</v>
      </c>
      <c r="AQ9" s="31">
        <v>12.575774244906777</v>
      </c>
      <c r="AR9" s="31">
        <v>9.867991059482998</v>
      </c>
      <c r="AS9" s="31">
        <v>10.4906979265656</v>
      </c>
      <c r="AT9" s="31">
        <v>10.581183976920649</v>
      </c>
      <c r="AU9" s="31">
        <v>10.518648821201028</v>
      </c>
      <c r="AV9" s="31">
        <v>11.862461029655792</v>
      </c>
      <c r="AW9" s="31">
        <v>10.872017347344601</v>
      </c>
      <c r="AX9" s="31">
        <v>9.6581327287860752</v>
      </c>
      <c r="AY9" s="31">
        <v>11.141427654270066</v>
      </c>
    </row>
    <row r="10" spans="1:51">
      <c r="A10" s="7" t="s">
        <v>13</v>
      </c>
      <c r="B10" s="7" t="s">
        <v>14</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14.674920848738864</v>
      </c>
      <c r="AD10" s="31">
        <v>18.071823402093187</v>
      </c>
      <c r="AE10" s="31">
        <v>14.599937462943096</v>
      </c>
      <c r="AF10" s="31">
        <v>15.657247797280066</v>
      </c>
      <c r="AG10" s="31">
        <v>16.076898177406179</v>
      </c>
      <c r="AH10" s="31">
        <v>16.309545415435402</v>
      </c>
      <c r="AI10" s="31">
        <v>22.21806550721368</v>
      </c>
      <c r="AJ10" s="31">
        <v>17.773141154644627</v>
      </c>
      <c r="AK10" s="31">
        <v>16.734038758768278</v>
      </c>
      <c r="AL10" s="31">
        <v>20.471229423815139</v>
      </c>
      <c r="AM10" s="31">
        <v>20.579394021454206</v>
      </c>
      <c r="AN10" s="31">
        <v>19.432696848133581</v>
      </c>
      <c r="AO10" s="31">
        <v>20.680441318250445</v>
      </c>
      <c r="AP10" s="31">
        <v>16.714176382304121</v>
      </c>
      <c r="AQ10" s="31">
        <v>20.082763571037475</v>
      </c>
      <c r="AR10" s="31">
        <v>19.068586763539997</v>
      </c>
      <c r="AS10" s="31">
        <v>18.248776296697695</v>
      </c>
      <c r="AT10" s="31">
        <v>19.707605920410487</v>
      </c>
      <c r="AU10" s="31">
        <v>19.447471418750791</v>
      </c>
      <c r="AV10" s="31">
        <v>19.503100336231995</v>
      </c>
      <c r="AW10" s="31">
        <v>16.22490844832695</v>
      </c>
      <c r="AX10" s="31">
        <v>14.936399851522692</v>
      </c>
      <c r="AY10" s="31">
        <v>16.276402137828267</v>
      </c>
    </row>
    <row r="11" spans="1:51">
      <c r="A11" s="7" t="s">
        <v>15</v>
      </c>
      <c r="B11" s="7" t="s">
        <v>16</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v>14.049431835372733</v>
      </c>
      <c r="AD11" s="31">
        <v>14.474961617803519</v>
      </c>
      <c r="AE11" s="31">
        <v>12.648609130886804</v>
      </c>
      <c r="AF11" s="31">
        <v>14.897842923648296</v>
      </c>
      <c r="AG11" s="31">
        <v>13.335647567803854</v>
      </c>
      <c r="AH11" s="31">
        <v>15.545257237777577</v>
      </c>
      <c r="AI11" s="31">
        <v>18.073454417564751</v>
      </c>
      <c r="AJ11" s="31">
        <v>14.921683758864884</v>
      </c>
      <c r="AK11" s="31">
        <v>15.079555691346281</v>
      </c>
      <c r="AL11" s="31">
        <v>17.951755894677589</v>
      </c>
      <c r="AM11" s="31">
        <v>17.077302014492922</v>
      </c>
      <c r="AN11" s="31">
        <v>15.950855028234868</v>
      </c>
      <c r="AO11" s="31">
        <v>18.057577183330451</v>
      </c>
      <c r="AP11" s="31">
        <v>16.042153121526358</v>
      </c>
      <c r="AQ11" s="31">
        <v>16.146662714401771</v>
      </c>
      <c r="AR11" s="31">
        <v>14.86305615008083</v>
      </c>
      <c r="AS11" s="31">
        <v>15.038111559669867</v>
      </c>
      <c r="AT11" s="31">
        <v>15.113466492313366</v>
      </c>
      <c r="AU11" s="31">
        <v>15.316061125170949</v>
      </c>
      <c r="AV11" s="31">
        <v>15.541286984365774</v>
      </c>
      <c r="AW11" s="31">
        <v>13.97418090862079</v>
      </c>
      <c r="AX11" s="31">
        <v>13.143895507688743</v>
      </c>
      <c r="AY11" s="31">
        <v>13.280975326692342</v>
      </c>
    </row>
    <row r="12" spans="1:51">
      <c r="A12" s="7" t="s">
        <v>17</v>
      </c>
      <c r="B12" s="7" t="s">
        <v>18</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v>16.618535944278971</v>
      </c>
      <c r="AD12" s="31">
        <v>19.026592796095187</v>
      </c>
      <c r="AE12" s="31">
        <v>16.299354332834998</v>
      </c>
      <c r="AF12" s="31">
        <v>17.161151662454195</v>
      </c>
      <c r="AG12" s="31">
        <v>15.944514325281995</v>
      </c>
      <c r="AH12" s="31">
        <v>15.477344912327789</v>
      </c>
      <c r="AI12" s="31">
        <v>18.06086252865088</v>
      </c>
      <c r="AJ12" s="31">
        <v>14.728881510571771</v>
      </c>
      <c r="AK12" s="31">
        <v>14.771886079401567</v>
      </c>
      <c r="AL12" s="31">
        <v>16.42586177945774</v>
      </c>
      <c r="AM12" s="31">
        <v>16.14129199518619</v>
      </c>
      <c r="AN12" s="31">
        <v>14.763862509220345</v>
      </c>
      <c r="AO12" s="31">
        <v>17.031743365363671</v>
      </c>
      <c r="AP12" s="31">
        <v>15.00317817379552</v>
      </c>
      <c r="AQ12" s="31">
        <v>16.121413865674633</v>
      </c>
      <c r="AR12" s="31">
        <v>15.07821952782268</v>
      </c>
      <c r="AS12" s="31">
        <v>14.858579540593869</v>
      </c>
      <c r="AT12" s="31">
        <v>15.106561224935145</v>
      </c>
      <c r="AU12" s="31">
        <v>15.35059792074828</v>
      </c>
      <c r="AV12" s="31">
        <v>16.46755327554084</v>
      </c>
      <c r="AW12" s="31">
        <v>12.649506182925286</v>
      </c>
      <c r="AX12" s="31">
        <v>12.835255804041184</v>
      </c>
      <c r="AY12" s="31">
        <v>13.149809500630848</v>
      </c>
    </row>
    <row r="13" spans="1:51">
      <c r="A13" s="7" t="s">
        <v>19</v>
      </c>
      <c r="B13" s="7" t="s">
        <v>20</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v>18.734750624188468</v>
      </c>
      <c r="AD13" s="31">
        <v>19.923594300879667</v>
      </c>
      <c r="AE13" s="31">
        <v>18.489513562731741</v>
      </c>
      <c r="AF13" s="31">
        <v>18.669238868131455</v>
      </c>
      <c r="AG13" s="31">
        <v>18.620388599173804</v>
      </c>
      <c r="AH13" s="31">
        <v>19.547167921560693</v>
      </c>
      <c r="AI13" s="31">
        <v>21.568845817802497</v>
      </c>
      <c r="AJ13" s="31">
        <v>17.822309964325573</v>
      </c>
      <c r="AK13" s="31">
        <v>17.055427915903067</v>
      </c>
      <c r="AL13" s="31">
        <v>19.259611580427638</v>
      </c>
      <c r="AM13" s="31">
        <v>19.000912643386194</v>
      </c>
      <c r="AN13" s="31">
        <v>17.711025968734674</v>
      </c>
      <c r="AO13" s="31">
        <v>19.407935614486316</v>
      </c>
      <c r="AP13" s="31">
        <v>17.732764325766716</v>
      </c>
      <c r="AQ13" s="31">
        <v>18.296398197427187</v>
      </c>
      <c r="AR13" s="31">
        <v>17.038053935624095</v>
      </c>
      <c r="AS13" s="31">
        <v>17.439969891747644</v>
      </c>
      <c r="AT13" s="31">
        <v>19.694504426971591</v>
      </c>
      <c r="AU13" s="31">
        <v>19.755925543198202</v>
      </c>
      <c r="AV13" s="31">
        <v>18.624744307440686</v>
      </c>
      <c r="AW13" s="31">
        <v>17.760488931781843</v>
      </c>
      <c r="AX13" s="31">
        <v>16.585174676846037</v>
      </c>
      <c r="AY13" s="31">
        <v>17.570970176766885</v>
      </c>
    </row>
    <row r="14" spans="1:51">
      <c r="A14" s="7" t="s">
        <v>21</v>
      </c>
      <c r="B14" s="7" t="s">
        <v>22</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v>20.541389758060681</v>
      </c>
      <c r="AD14" s="31">
        <v>24.790138038340086</v>
      </c>
      <c r="AE14" s="31">
        <v>21.247192896414653</v>
      </c>
      <c r="AF14" s="31">
        <v>20.741326058305962</v>
      </c>
      <c r="AG14" s="31">
        <v>20.722802362153423</v>
      </c>
      <c r="AH14" s="31">
        <v>22.227261543207383</v>
      </c>
      <c r="AI14" s="31">
        <v>26.061062219460236</v>
      </c>
      <c r="AJ14" s="31">
        <v>22.442361373929078</v>
      </c>
      <c r="AK14" s="31">
        <v>23.281444973474894</v>
      </c>
      <c r="AL14" s="31">
        <v>24.538493830438419</v>
      </c>
      <c r="AM14" s="31">
        <v>23.091448117543749</v>
      </c>
      <c r="AN14" s="31">
        <v>21.066822267722333</v>
      </c>
      <c r="AO14" s="31">
        <v>22.934279204142573</v>
      </c>
      <c r="AP14" s="31">
        <v>20.990446760300895</v>
      </c>
      <c r="AQ14" s="31">
        <v>22.957581040068646</v>
      </c>
      <c r="AR14" s="31">
        <v>22.142490364631666</v>
      </c>
      <c r="AS14" s="31">
        <v>22.16326437146428</v>
      </c>
      <c r="AT14" s="31">
        <v>22.591706417544234</v>
      </c>
      <c r="AU14" s="31">
        <v>21.364913108375173</v>
      </c>
      <c r="AV14" s="31">
        <v>21.61619706571944</v>
      </c>
      <c r="AW14" s="31">
        <v>19.233891523103889</v>
      </c>
      <c r="AX14" s="31">
        <v>17.630697092665731</v>
      </c>
      <c r="AY14" s="31">
        <v>19.401560501881125</v>
      </c>
    </row>
    <row r="15" spans="1:51">
      <c r="A15" s="7" t="s">
        <v>23</v>
      </c>
      <c r="B15" s="7" t="s">
        <v>24</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v>11.042369536620884</v>
      </c>
      <c r="AD15" s="31">
        <v>14.126380771374269</v>
      </c>
      <c r="AE15" s="31">
        <v>11.777181534830849</v>
      </c>
      <c r="AF15" s="31">
        <v>12.185161328879829</v>
      </c>
      <c r="AG15" s="31">
        <v>12.884598676434669</v>
      </c>
      <c r="AH15" s="31">
        <v>13.572783333487665</v>
      </c>
      <c r="AI15" s="31">
        <v>16.275427189539833</v>
      </c>
      <c r="AJ15" s="31">
        <v>12.467524678715156</v>
      </c>
      <c r="AK15" s="31">
        <v>12.552310417140802</v>
      </c>
      <c r="AL15" s="31">
        <v>14.173655209274507</v>
      </c>
      <c r="AM15" s="31">
        <v>13.798032934743338</v>
      </c>
      <c r="AN15" s="31">
        <v>12.768792603421828</v>
      </c>
      <c r="AO15" s="31">
        <v>11.620776602027176</v>
      </c>
      <c r="AP15" s="31">
        <v>11.034557168839978</v>
      </c>
      <c r="AQ15" s="31">
        <v>12.222663840520354</v>
      </c>
      <c r="AR15" s="31">
        <v>12.225307220140195</v>
      </c>
      <c r="AS15" s="31">
        <v>12.730661901228805</v>
      </c>
      <c r="AT15" s="31">
        <v>12.163169925071969</v>
      </c>
      <c r="AU15" s="31">
        <v>11.779313076530496</v>
      </c>
      <c r="AV15" s="31">
        <v>12.810438105023197</v>
      </c>
      <c r="AW15" s="31">
        <v>11.932160982060205</v>
      </c>
      <c r="AX15" s="31">
        <v>10.973981417087428</v>
      </c>
      <c r="AY15" s="31">
        <v>12.506071114929341</v>
      </c>
    </row>
    <row r="16" spans="1:51">
      <c r="A16" s="7" t="s">
        <v>25</v>
      </c>
      <c r="B16" s="7" t="s">
        <v>26</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v>10.11259420205781</v>
      </c>
      <c r="AD16" s="31">
        <v>11.947174695264518</v>
      </c>
      <c r="AE16" s="31">
        <v>8.6453912086561111</v>
      </c>
      <c r="AF16" s="31">
        <v>11.531229755565738</v>
      </c>
      <c r="AG16" s="31">
        <v>10.394799262556566</v>
      </c>
      <c r="AH16" s="31">
        <v>12.748985976139215</v>
      </c>
      <c r="AI16" s="31">
        <v>15.516029366604405</v>
      </c>
      <c r="AJ16" s="31">
        <v>11.905617924951354</v>
      </c>
      <c r="AK16" s="31">
        <v>13.595901488580362</v>
      </c>
      <c r="AL16" s="31">
        <v>14.100953759686622</v>
      </c>
      <c r="AM16" s="31">
        <v>13.716570252929811</v>
      </c>
      <c r="AN16" s="31">
        <v>14.965126381562843</v>
      </c>
      <c r="AO16" s="31">
        <v>17.048492241751575</v>
      </c>
      <c r="AP16" s="31">
        <v>14.046637161463305</v>
      </c>
      <c r="AQ16" s="31">
        <v>16.323154045479864</v>
      </c>
      <c r="AR16" s="31">
        <v>15.731884317660549</v>
      </c>
      <c r="AS16" s="31">
        <v>14.427427822340411</v>
      </c>
      <c r="AT16" s="31">
        <v>15.296200224340998</v>
      </c>
      <c r="AU16" s="31">
        <v>15.825035959427334</v>
      </c>
      <c r="AV16" s="31">
        <v>16.473894723958431</v>
      </c>
      <c r="AW16" s="31">
        <v>13.759719518820765</v>
      </c>
      <c r="AX16" s="31">
        <v>11.095097794395263</v>
      </c>
      <c r="AY16" s="31">
        <v>12.530365899660506</v>
      </c>
    </row>
    <row r="17" spans="1:51">
      <c r="A17" s="7" t="s">
        <v>27</v>
      </c>
      <c r="B17" s="7" t="s">
        <v>28</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v>17.584598919158552</v>
      </c>
      <c r="AD17" s="31">
        <v>19.836072920859944</v>
      </c>
      <c r="AE17" s="31">
        <v>17.892680021661075</v>
      </c>
      <c r="AF17" s="31">
        <v>19.600879080100896</v>
      </c>
      <c r="AG17" s="31">
        <v>18.862895822940182</v>
      </c>
      <c r="AH17" s="31">
        <v>19.388754855986466</v>
      </c>
      <c r="AI17" s="31">
        <v>22.863727460805009</v>
      </c>
      <c r="AJ17" s="31">
        <v>17.805591325787699</v>
      </c>
      <c r="AK17" s="31">
        <v>15.791464604259421</v>
      </c>
      <c r="AL17" s="31">
        <v>12.797572431124715</v>
      </c>
      <c r="AM17" s="31">
        <v>12.858211509819878</v>
      </c>
      <c r="AN17" s="31">
        <v>12.684497820465984</v>
      </c>
      <c r="AO17" s="31">
        <v>14.102226521465575</v>
      </c>
      <c r="AP17" s="31">
        <v>12.57349416322247</v>
      </c>
      <c r="AQ17" s="31">
        <v>13.820978588222724</v>
      </c>
      <c r="AR17" s="31">
        <v>12.753276229193133</v>
      </c>
      <c r="AS17" s="31">
        <v>13.570351548088269</v>
      </c>
      <c r="AT17" s="31">
        <v>14.491640519354551</v>
      </c>
      <c r="AU17" s="31">
        <v>15.079717025687426</v>
      </c>
      <c r="AV17" s="31">
        <v>15.810876579308633</v>
      </c>
      <c r="AW17" s="31">
        <v>16.130149749400857</v>
      </c>
      <c r="AX17" s="31">
        <v>13.665684836459761</v>
      </c>
      <c r="AY17" s="31">
        <v>14.960814250043336</v>
      </c>
    </row>
    <row r="18" spans="1:51">
      <c r="A18" s="7" t="s">
        <v>29</v>
      </c>
      <c r="B18" s="7" t="s">
        <v>30</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v>14.333013836308348</v>
      </c>
      <c r="AD18" s="31">
        <v>17.879253912210284</v>
      </c>
      <c r="AE18" s="31">
        <v>16.688357507468307</v>
      </c>
      <c r="AF18" s="31">
        <v>17.494169347807809</v>
      </c>
      <c r="AG18" s="31">
        <v>16.051891246308926</v>
      </c>
      <c r="AH18" s="31">
        <v>17.303647791543579</v>
      </c>
      <c r="AI18" s="31">
        <v>20.141945087445851</v>
      </c>
      <c r="AJ18" s="31">
        <v>15.229139641837486</v>
      </c>
      <c r="AK18" s="31">
        <v>14.248619730327839</v>
      </c>
      <c r="AL18" s="31">
        <v>14.919654664491363</v>
      </c>
      <c r="AM18" s="31">
        <v>13.640232479713694</v>
      </c>
      <c r="AN18" s="31">
        <v>12.63194557977865</v>
      </c>
      <c r="AO18" s="31">
        <v>12.869914993523995</v>
      </c>
      <c r="AP18" s="31">
        <v>11.197917186764165</v>
      </c>
      <c r="AQ18" s="31">
        <v>12.084742299432675</v>
      </c>
      <c r="AR18" s="31">
        <v>10.715734048670774</v>
      </c>
      <c r="AS18" s="31">
        <v>10.118659494499106</v>
      </c>
      <c r="AT18" s="31">
        <v>11.585255887518818</v>
      </c>
      <c r="AU18" s="31">
        <v>12.807114931520497</v>
      </c>
      <c r="AV18" s="31">
        <v>13.377042450861875</v>
      </c>
      <c r="AW18" s="31">
        <v>12.332634686609122</v>
      </c>
      <c r="AX18" s="31">
        <v>11.600366543477609</v>
      </c>
      <c r="AY18" s="31">
        <v>12.771593815232205</v>
      </c>
    </row>
    <row r="19" spans="1:51">
      <c r="A19" s="7" t="s">
        <v>31</v>
      </c>
      <c r="B19" s="7" t="s">
        <v>32</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v>12.695313349365733</v>
      </c>
      <c r="AD19" s="31">
        <v>14.990835154537441</v>
      </c>
      <c r="AE19" s="31">
        <v>13.836583857253586</v>
      </c>
      <c r="AF19" s="31">
        <v>14.633076504660977</v>
      </c>
      <c r="AG19" s="31">
        <v>14.795895674308959</v>
      </c>
      <c r="AH19" s="31">
        <v>14.212055146237113</v>
      </c>
      <c r="AI19" s="31">
        <v>17.156684662212662</v>
      </c>
      <c r="AJ19" s="31">
        <v>14.868577716309458</v>
      </c>
      <c r="AK19" s="31">
        <v>14.202422123902025</v>
      </c>
      <c r="AL19" s="31">
        <v>16.688255528640138</v>
      </c>
      <c r="AM19" s="31">
        <v>17.224646379959733</v>
      </c>
      <c r="AN19" s="31">
        <v>14.871397746873994</v>
      </c>
      <c r="AO19" s="31">
        <v>16.708350110248301</v>
      </c>
      <c r="AP19" s="31">
        <v>14.103444821048134</v>
      </c>
      <c r="AQ19" s="31">
        <v>15.502501481767164</v>
      </c>
      <c r="AR19" s="31">
        <v>15.563604748249951</v>
      </c>
      <c r="AS19" s="31">
        <v>15.801899339129008</v>
      </c>
      <c r="AT19" s="31">
        <v>16.450887498802423</v>
      </c>
      <c r="AU19" s="31">
        <v>16.461414244433112</v>
      </c>
      <c r="AV19" s="31">
        <v>16.498413206792097</v>
      </c>
      <c r="AW19" s="31">
        <v>13.891805316232315</v>
      </c>
      <c r="AX19" s="31">
        <v>11.530785389814696</v>
      </c>
      <c r="AY19" s="31">
        <v>11.586334766111843</v>
      </c>
    </row>
    <row r="20" spans="1:51">
      <c r="A20" s="7" t="s">
        <v>33</v>
      </c>
      <c r="B20" s="7" t="s">
        <v>34</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v>16.026723096142884</v>
      </c>
      <c r="AD20" s="31">
        <v>16.474190454563367</v>
      </c>
      <c r="AE20" s="31">
        <v>15.175992989764248</v>
      </c>
      <c r="AF20" s="31">
        <v>17.785165286596818</v>
      </c>
      <c r="AG20" s="31">
        <v>18.520981315653579</v>
      </c>
      <c r="AH20" s="31">
        <v>18.182572433002164</v>
      </c>
      <c r="AI20" s="31">
        <v>18.099101377473556</v>
      </c>
      <c r="AJ20" s="31">
        <v>15.473147310908494</v>
      </c>
      <c r="AK20" s="31">
        <v>17.519249594001014</v>
      </c>
      <c r="AL20" s="31">
        <v>18.876817774733283</v>
      </c>
      <c r="AM20" s="31">
        <v>18.980072148806613</v>
      </c>
      <c r="AN20" s="31">
        <v>17.657857183475926</v>
      </c>
      <c r="AO20" s="31">
        <v>18.433959165195819</v>
      </c>
      <c r="AP20" s="31">
        <v>16.384583575074611</v>
      </c>
      <c r="AQ20" s="31">
        <v>16.679938246056921</v>
      </c>
      <c r="AR20" s="31">
        <v>15.973276614059198</v>
      </c>
      <c r="AS20" s="31">
        <v>17.14198265794532</v>
      </c>
      <c r="AT20" s="31">
        <v>18.455703557333919</v>
      </c>
      <c r="AU20" s="31">
        <v>19.50673035928369</v>
      </c>
      <c r="AV20" s="31">
        <v>19.006396276474305</v>
      </c>
      <c r="AW20" s="31">
        <v>17.769319740091802</v>
      </c>
      <c r="AX20" s="31">
        <v>16.809037107791454</v>
      </c>
      <c r="AY20" s="31">
        <v>17.380061531506993</v>
      </c>
    </row>
    <row r="21" spans="1:51">
      <c r="A21" s="7" t="s">
        <v>35</v>
      </c>
      <c r="B21" s="7" t="s">
        <v>36</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v>12.696460957504771</v>
      </c>
      <c r="AD21" s="31">
        <v>14.612884405597024</v>
      </c>
      <c r="AE21" s="31">
        <v>14.3802997497845</v>
      </c>
      <c r="AF21" s="31">
        <v>14.436453797551243</v>
      </c>
      <c r="AG21" s="31">
        <v>14.158869695796977</v>
      </c>
      <c r="AH21" s="31">
        <v>14.200340410487341</v>
      </c>
      <c r="AI21" s="31">
        <v>15.039408969511983</v>
      </c>
      <c r="AJ21" s="31">
        <v>11.853195236921216</v>
      </c>
      <c r="AK21" s="31">
        <v>12.881146408084055</v>
      </c>
      <c r="AL21" s="31">
        <v>14.625957799723718</v>
      </c>
      <c r="AM21" s="31">
        <v>14.510996131458754</v>
      </c>
      <c r="AN21" s="31">
        <v>13.404263765123986</v>
      </c>
      <c r="AO21" s="31">
        <v>15.061280996495501</v>
      </c>
      <c r="AP21" s="31">
        <v>14.535393444512968</v>
      </c>
      <c r="AQ21" s="31">
        <v>16.09962886761793</v>
      </c>
      <c r="AR21" s="31">
        <v>14.835835316223839</v>
      </c>
      <c r="AS21" s="31">
        <v>15.27018241561526</v>
      </c>
      <c r="AT21" s="31">
        <v>16.079795331846846</v>
      </c>
      <c r="AU21" s="31">
        <v>16.811559812258892</v>
      </c>
      <c r="AV21" s="31">
        <v>17.262896309805143</v>
      </c>
      <c r="AW21" s="31">
        <v>15.881353534322098</v>
      </c>
      <c r="AX21" s="31">
        <v>14.081151874945228</v>
      </c>
      <c r="AY21" s="31">
        <v>15.073025920556898</v>
      </c>
    </row>
    <row r="22" spans="1:51">
      <c r="A22" s="7" t="s">
        <v>37</v>
      </c>
      <c r="B22" s="7" t="s">
        <v>38</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v>13.320966654217386</v>
      </c>
      <c r="AD22" s="31">
        <v>15.111506683099901</v>
      </c>
      <c r="AE22" s="31">
        <v>14.407908323095286</v>
      </c>
      <c r="AF22" s="31">
        <v>15.596592483786932</v>
      </c>
      <c r="AG22" s="31">
        <v>14.390660428214593</v>
      </c>
      <c r="AH22" s="31">
        <v>13.294222099137002</v>
      </c>
      <c r="AI22" s="31">
        <v>14.947799554613855</v>
      </c>
      <c r="AJ22" s="31">
        <v>11.729170256547103</v>
      </c>
      <c r="AK22" s="31">
        <v>11.015347299108443</v>
      </c>
      <c r="AL22" s="31">
        <v>13.429699656366656</v>
      </c>
      <c r="AM22" s="31">
        <v>12.595155534437962</v>
      </c>
      <c r="AN22" s="31">
        <v>11.216912296947228</v>
      </c>
      <c r="AO22" s="31">
        <v>13.570960094933982</v>
      </c>
      <c r="AP22" s="31">
        <v>11.750293013664081</v>
      </c>
      <c r="AQ22" s="31">
        <v>13.793034869688805</v>
      </c>
      <c r="AR22" s="31">
        <v>12.660589108739941</v>
      </c>
      <c r="AS22" s="31">
        <v>13.219318538574065</v>
      </c>
      <c r="AT22" s="31">
        <v>13.354482005957252</v>
      </c>
      <c r="AU22" s="31">
        <v>13.655642605438709</v>
      </c>
      <c r="AV22" s="31">
        <v>14.609885157126246</v>
      </c>
      <c r="AW22" s="31">
        <v>12.790466200388082</v>
      </c>
      <c r="AX22" s="31">
        <v>10.395218312534872</v>
      </c>
      <c r="AY22" s="31">
        <v>11.857021198189816</v>
      </c>
    </row>
    <row r="23" spans="1:51">
      <c r="A23" s="7" t="s">
        <v>39</v>
      </c>
      <c r="B23" s="7" t="s">
        <v>40</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v>12.021978186959945</v>
      </c>
      <c r="AD23" s="31">
        <v>13.880562344388498</v>
      </c>
      <c r="AE23" s="31">
        <v>11.644762040624828</v>
      </c>
      <c r="AF23" s="31">
        <v>12.722691414945761</v>
      </c>
      <c r="AG23" s="31">
        <v>11.870892176159293</v>
      </c>
      <c r="AH23" s="31">
        <v>14.456480416436746</v>
      </c>
      <c r="AI23" s="31">
        <v>17.17468339737076</v>
      </c>
      <c r="AJ23" s="31">
        <v>13.53846059157155</v>
      </c>
      <c r="AK23" s="31">
        <v>14.343314542601188</v>
      </c>
      <c r="AL23" s="31">
        <v>15.870888734856447</v>
      </c>
      <c r="AM23" s="31">
        <v>14.978129515104902</v>
      </c>
      <c r="AN23" s="31">
        <v>13.240376806050715</v>
      </c>
      <c r="AO23" s="31">
        <v>13.189055448164128</v>
      </c>
      <c r="AP23" s="31">
        <v>11.43217759641341</v>
      </c>
      <c r="AQ23" s="31">
        <v>12.325950109918464</v>
      </c>
      <c r="AR23" s="31">
        <v>11.936556835178719</v>
      </c>
      <c r="AS23" s="31">
        <v>12.174368421306033</v>
      </c>
      <c r="AT23" s="31">
        <v>12.28183740859329</v>
      </c>
      <c r="AU23" s="31">
        <v>12.092524740552159</v>
      </c>
      <c r="AV23" s="31">
        <v>12.836783917157948</v>
      </c>
      <c r="AW23" s="31">
        <v>11.953760552036275</v>
      </c>
      <c r="AX23" s="31">
        <v>10.991939483790881</v>
      </c>
      <c r="AY23" s="31">
        <v>12.296466128197398</v>
      </c>
    </row>
    <row r="24" spans="1:51">
      <c r="A24" s="7" t="s">
        <v>41</v>
      </c>
      <c r="B24" s="7" t="s">
        <v>42</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v>9.846402566239286</v>
      </c>
      <c r="AD24" s="31">
        <v>11.618940234693012</v>
      </c>
      <c r="AE24" s="31">
        <v>10.257274960325509</v>
      </c>
      <c r="AF24" s="31">
        <v>11.089670427322392</v>
      </c>
      <c r="AG24" s="31">
        <v>10.719274643677112</v>
      </c>
      <c r="AH24" s="31">
        <v>11.106947394307852</v>
      </c>
      <c r="AI24" s="31">
        <v>13.555578018680539</v>
      </c>
      <c r="AJ24" s="31">
        <v>11.820538154426306</v>
      </c>
      <c r="AK24" s="31">
        <v>12.596835992039118</v>
      </c>
      <c r="AL24" s="31">
        <v>14.482507480749959</v>
      </c>
      <c r="AM24" s="31">
        <v>14.27812721845736</v>
      </c>
      <c r="AN24" s="31">
        <v>12.589652348270622</v>
      </c>
      <c r="AO24" s="31">
        <v>14.340974115474436</v>
      </c>
      <c r="AP24" s="31">
        <v>12.683958014355801</v>
      </c>
      <c r="AQ24" s="31">
        <v>13.435960560768862</v>
      </c>
      <c r="AR24" s="31">
        <v>12.38799584233127</v>
      </c>
      <c r="AS24" s="31">
        <v>12.792883999724364</v>
      </c>
      <c r="AT24" s="31">
        <v>13.458778896881157</v>
      </c>
      <c r="AU24" s="31">
        <v>13.930703514185378</v>
      </c>
      <c r="AV24" s="31">
        <v>14.176381359875748</v>
      </c>
      <c r="AW24" s="31">
        <v>12.649693355058503</v>
      </c>
      <c r="AX24" s="31">
        <v>11.799025372982779</v>
      </c>
      <c r="AY24" s="31">
        <v>12.735694446149747</v>
      </c>
    </row>
    <row r="25" spans="1:51">
      <c r="A25" s="7" t="s">
        <v>43</v>
      </c>
      <c r="B25" s="7" t="s">
        <v>44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v>10.726251485583219</v>
      </c>
      <c r="AD25" s="31">
        <v>11.864272544061809</v>
      </c>
      <c r="AE25" s="31">
        <v>10.457975428381886</v>
      </c>
      <c r="AF25" s="31">
        <v>11.196230022632781</v>
      </c>
      <c r="AG25" s="31">
        <v>11.405793094013477</v>
      </c>
      <c r="AH25" s="31">
        <v>12.144308107713544</v>
      </c>
      <c r="AI25" s="31">
        <v>15.039867637409825</v>
      </c>
      <c r="AJ25" s="31">
        <v>12.051979201803723</v>
      </c>
      <c r="AK25" s="31">
        <v>11.676390031502699</v>
      </c>
      <c r="AL25" s="31">
        <v>13.24925504075404</v>
      </c>
      <c r="AM25" s="31">
        <v>12.982370426328583</v>
      </c>
      <c r="AN25" s="31">
        <v>11.604290276068385</v>
      </c>
      <c r="AO25" s="31">
        <v>12.548740673020276</v>
      </c>
      <c r="AP25" s="31">
        <v>10.057055027407628</v>
      </c>
      <c r="AQ25" s="31">
        <v>11.199034468542093</v>
      </c>
      <c r="AR25" s="31">
        <v>10.388230807380625</v>
      </c>
      <c r="AS25" s="31">
        <v>10.009817507302305</v>
      </c>
      <c r="AT25" s="31">
        <v>10.355104576096968</v>
      </c>
      <c r="AU25" s="31">
        <v>10.506494095099031</v>
      </c>
      <c r="AV25" s="31">
        <v>11.351954903594455</v>
      </c>
      <c r="AW25" s="31">
        <v>10.175110385131967</v>
      </c>
      <c r="AX25" s="31">
        <v>9.4441243550803264</v>
      </c>
      <c r="AY25" s="31">
        <v>10.055482036337899</v>
      </c>
    </row>
    <row r="26" spans="1:51">
      <c r="A26" s="7" t="s">
        <v>45</v>
      </c>
      <c r="B26" s="7" t="s">
        <v>46</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v>10.342699327288567</v>
      </c>
      <c r="AD26" s="31">
        <v>12.189262257863804</v>
      </c>
      <c r="AE26" s="31">
        <v>10.87048509850292</v>
      </c>
      <c r="AF26" s="31">
        <v>11.711741106494697</v>
      </c>
      <c r="AG26" s="31">
        <v>11.560851994147708</v>
      </c>
      <c r="AH26" s="31">
        <v>11.901725377799584</v>
      </c>
      <c r="AI26" s="31">
        <v>13.896187376443953</v>
      </c>
      <c r="AJ26" s="31">
        <v>11.326399606089742</v>
      </c>
      <c r="AK26" s="31">
        <v>11.667303399171146</v>
      </c>
      <c r="AL26" s="31">
        <v>15.267642060125219</v>
      </c>
      <c r="AM26" s="31">
        <v>13.783270590706683</v>
      </c>
      <c r="AN26" s="31">
        <v>12.468818685472849</v>
      </c>
      <c r="AO26" s="31">
        <v>13.280571335970293</v>
      </c>
      <c r="AP26" s="31">
        <v>11.196642080230291</v>
      </c>
      <c r="AQ26" s="31">
        <v>11.954108322659105</v>
      </c>
      <c r="AR26" s="31">
        <v>11.22934381903424</v>
      </c>
      <c r="AS26" s="31">
        <v>10.775215690440772</v>
      </c>
      <c r="AT26" s="31">
        <v>10.923438606038015</v>
      </c>
      <c r="AU26" s="31">
        <v>11.479340346581782</v>
      </c>
      <c r="AV26" s="31">
        <v>11.992355612327119</v>
      </c>
      <c r="AW26" s="31">
        <v>10.639465322957811</v>
      </c>
      <c r="AX26" s="31">
        <v>9.3614085739087685</v>
      </c>
      <c r="AY26" s="31">
        <v>10.181863282374632</v>
      </c>
    </row>
    <row r="27" spans="1:51">
      <c r="A27" s="7" t="s">
        <v>65</v>
      </c>
      <c r="B27" s="7" t="s">
        <v>66</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v>9.288952311043154</v>
      </c>
      <c r="AD27" s="31">
        <v>10.062734324246053</v>
      </c>
      <c r="AE27" s="31">
        <v>8.4077836568714783</v>
      </c>
      <c r="AF27" s="31">
        <v>9.5079269082607798</v>
      </c>
      <c r="AG27" s="31">
        <v>8.808988180251017</v>
      </c>
      <c r="AH27" s="31">
        <v>9.2360717943074988</v>
      </c>
      <c r="AI27" s="31">
        <v>10.718966243385497</v>
      </c>
      <c r="AJ27" s="31">
        <v>8.1879880629628552</v>
      </c>
      <c r="AK27" s="31">
        <v>7.6953193727197684</v>
      </c>
      <c r="AL27" s="31">
        <v>8.4022062013414054</v>
      </c>
      <c r="AM27" s="31">
        <v>8.9632627440110824</v>
      </c>
      <c r="AN27" s="31">
        <v>7.3120488576030542</v>
      </c>
      <c r="AO27" s="31">
        <v>9.3335011077606147</v>
      </c>
      <c r="AP27" s="31">
        <v>7.1252790959731467</v>
      </c>
      <c r="AQ27" s="31">
        <v>7.202364203899422</v>
      </c>
      <c r="AR27" s="31">
        <v>8.6406954638579041</v>
      </c>
      <c r="AS27" s="31">
        <v>8.4331079616013884</v>
      </c>
      <c r="AT27" s="31">
        <v>9.990109787330578</v>
      </c>
      <c r="AU27" s="31">
        <v>10.822627586528407</v>
      </c>
      <c r="AV27" s="31">
        <v>11.375526688728387</v>
      </c>
      <c r="AW27" s="31">
        <v>10.718910819709167</v>
      </c>
      <c r="AX27" s="31">
        <v>9.7161891008686414</v>
      </c>
      <c r="AY27" s="31">
        <v>11.525570406186898</v>
      </c>
    </row>
    <row r="28" spans="1:51">
      <c r="A28" s="7" t="s">
        <v>67</v>
      </c>
      <c r="B28" s="7" t="s">
        <v>68</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v>17.560133395555351</v>
      </c>
      <c r="AD28" s="31">
        <v>20.464195557393637</v>
      </c>
      <c r="AE28" s="31">
        <v>16.845589540786612</v>
      </c>
      <c r="AF28" s="31">
        <v>18.102716397375886</v>
      </c>
      <c r="AG28" s="31">
        <v>17.235106426467521</v>
      </c>
      <c r="AH28" s="31">
        <v>18.357245116913216</v>
      </c>
      <c r="AI28" s="31">
        <v>18.69509537996354</v>
      </c>
      <c r="AJ28" s="31">
        <v>15.645675781567645</v>
      </c>
      <c r="AK28" s="31">
        <v>15.790514146542044</v>
      </c>
      <c r="AL28" s="31">
        <v>17.274670837475018</v>
      </c>
      <c r="AM28" s="31">
        <v>15.858420109630838</v>
      </c>
      <c r="AN28" s="31">
        <v>12.752720686644677</v>
      </c>
      <c r="AO28" s="31">
        <v>15.600366059827032</v>
      </c>
      <c r="AP28" s="31">
        <v>12.937547596263308</v>
      </c>
      <c r="AQ28" s="31">
        <v>14.137564957851822</v>
      </c>
      <c r="AR28" s="31">
        <v>14.537253873646142</v>
      </c>
      <c r="AS28" s="31">
        <v>14.851707869026306</v>
      </c>
      <c r="AT28" s="31">
        <v>17.304223918054301</v>
      </c>
      <c r="AU28" s="31">
        <v>19.382580026932445</v>
      </c>
      <c r="AV28" s="31">
        <v>20.030974457534366</v>
      </c>
      <c r="AW28" s="31">
        <v>22.713824765661652</v>
      </c>
      <c r="AX28" s="31">
        <v>20.777613627662497</v>
      </c>
      <c r="AY28" s="31">
        <v>19.393715228011775</v>
      </c>
    </row>
    <row r="29" spans="1:51">
      <c r="A29" s="7" t="s">
        <v>47</v>
      </c>
      <c r="B29" s="7" t="s">
        <v>48</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v>10.959080953725104</v>
      </c>
      <c r="AD29" s="31">
        <v>12.197076644475601</v>
      </c>
      <c r="AE29" s="31">
        <v>11.474999664725948</v>
      </c>
      <c r="AF29" s="31">
        <v>11.470852175396091</v>
      </c>
      <c r="AG29" s="31">
        <v>11.827463847231419</v>
      </c>
      <c r="AH29" s="31">
        <v>11.862502534554627</v>
      </c>
      <c r="AI29" s="31">
        <v>13.431023796436344</v>
      </c>
      <c r="AJ29" s="31">
        <v>11.425095213847701</v>
      </c>
      <c r="AK29" s="31">
        <v>9.8171104009464667</v>
      </c>
      <c r="AL29" s="31">
        <v>11.661258167850104</v>
      </c>
      <c r="AM29" s="31">
        <v>11.959808024187058</v>
      </c>
      <c r="AN29" s="31">
        <v>11.236198932084154</v>
      </c>
      <c r="AO29" s="31">
        <v>13.22289301153938</v>
      </c>
      <c r="AP29" s="31">
        <v>11.104729126127806</v>
      </c>
      <c r="AQ29" s="31">
        <v>12.022785061630431</v>
      </c>
      <c r="AR29" s="31">
        <v>12.410480981014087</v>
      </c>
      <c r="AS29" s="31">
        <v>11.002904714607899</v>
      </c>
      <c r="AT29" s="31">
        <v>11.870283725182478</v>
      </c>
      <c r="AU29" s="31">
        <v>12.577911297543762</v>
      </c>
      <c r="AV29" s="31">
        <v>12.806239500769392</v>
      </c>
      <c r="AW29" s="31">
        <v>12.56436706582523</v>
      </c>
      <c r="AX29" s="31">
        <v>11.984098695590472</v>
      </c>
      <c r="AY29" s="31">
        <v>12.687689564544888</v>
      </c>
    </row>
    <row r="30" spans="1:51">
      <c r="A30" s="7" t="s">
        <v>49</v>
      </c>
      <c r="B30" s="7" t="s">
        <v>50</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v>15.129228866864597</v>
      </c>
      <c r="AD30" s="31">
        <v>18.034424504139885</v>
      </c>
      <c r="AE30" s="31">
        <v>15.705191488784125</v>
      </c>
      <c r="AF30" s="31">
        <v>14.976916095597618</v>
      </c>
      <c r="AG30" s="31">
        <v>14.696895767905216</v>
      </c>
      <c r="AH30" s="31">
        <v>15.003846393815529</v>
      </c>
      <c r="AI30" s="31">
        <v>18.736424165787046</v>
      </c>
      <c r="AJ30" s="31">
        <v>14.527122126329427</v>
      </c>
      <c r="AK30" s="31">
        <v>14.545323192158314</v>
      </c>
      <c r="AL30" s="31">
        <v>17.211564491661218</v>
      </c>
      <c r="AM30" s="31">
        <v>16.091381230946126</v>
      </c>
      <c r="AN30" s="31">
        <v>14.634189057005417</v>
      </c>
      <c r="AO30" s="31">
        <v>17.495342033779927</v>
      </c>
      <c r="AP30" s="31">
        <v>15.255986258150623</v>
      </c>
      <c r="AQ30" s="31">
        <v>17.242311041638299</v>
      </c>
      <c r="AR30" s="31">
        <v>16.101751797253833</v>
      </c>
      <c r="AS30" s="31">
        <v>16.146184059435008</v>
      </c>
      <c r="AT30" s="31">
        <v>17.522127547448857</v>
      </c>
      <c r="AU30" s="31">
        <v>18.393272529035837</v>
      </c>
      <c r="AV30" s="31">
        <v>18.800192705358651</v>
      </c>
      <c r="AW30" s="31">
        <v>17.797206332596961</v>
      </c>
      <c r="AX30" s="31">
        <v>15.773452750242376</v>
      </c>
      <c r="AY30" s="31">
        <v>17.26228601779248</v>
      </c>
    </row>
    <row r="31" spans="1:51">
      <c r="A31" s="7" t="s">
        <v>51</v>
      </c>
      <c r="B31" s="7" t="s">
        <v>52</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v>8.8856496079406302</v>
      </c>
      <c r="AD31" s="31">
        <v>10.807517981791865</v>
      </c>
      <c r="AE31" s="31">
        <v>9.6229208693661672</v>
      </c>
      <c r="AF31" s="31">
        <v>10.705929495188309</v>
      </c>
      <c r="AG31" s="31">
        <v>11.096278892144557</v>
      </c>
      <c r="AH31" s="31">
        <v>12.048099893470365</v>
      </c>
      <c r="AI31" s="31">
        <v>16.253991853342203</v>
      </c>
      <c r="AJ31" s="31">
        <v>13.295124183969603</v>
      </c>
      <c r="AK31" s="31">
        <v>13.641271765798413</v>
      </c>
      <c r="AL31" s="31">
        <v>16.240395870831318</v>
      </c>
      <c r="AM31" s="31">
        <v>14.648014140810538</v>
      </c>
      <c r="AN31" s="31">
        <v>12.523757667293658</v>
      </c>
      <c r="AO31" s="31">
        <v>14.035888792642282</v>
      </c>
      <c r="AP31" s="31">
        <v>15.126081610875264</v>
      </c>
      <c r="AQ31" s="31">
        <v>17.319132252772327</v>
      </c>
      <c r="AR31" s="31">
        <v>17.84047432737125</v>
      </c>
      <c r="AS31" s="31">
        <v>16.407517330695175</v>
      </c>
      <c r="AT31" s="31">
        <v>15.412338388265647</v>
      </c>
      <c r="AU31" s="31">
        <v>15.018961458286521</v>
      </c>
      <c r="AV31" s="31">
        <v>16.717905521526845</v>
      </c>
      <c r="AW31" s="31">
        <v>14.265534794320381</v>
      </c>
      <c r="AX31" s="31">
        <v>12.03593542924008</v>
      </c>
      <c r="AY31" s="31">
        <v>13.875179733537237</v>
      </c>
    </row>
    <row r="32" spans="1:51">
      <c r="A32" s="7" t="s">
        <v>53</v>
      </c>
      <c r="B32" s="7" t="s">
        <v>54</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v>12.137171213230808</v>
      </c>
      <c r="AD32" s="31">
        <v>14.020402809481586</v>
      </c>
      <c r="AE32" s="31">
        <v>12.885947832798331</v>
      </c>
      <c r="AF32" s="31">
        <v>13.630944955215602</v>
      </c>
      <c r="AG32" s="31">
        <v>12.875841762351817</v>
      </c>
      <c r="AH32" s="31">
        <v>13.703081995244224</v>
      </c>
      <c r="AI32" s="31">
        <v>17.929197935934642</v>
      </c>
      <c r="AJ32" s="31">
        <v>14.627880901083646</v>
      </c>
      <c r="AK32" s="31">
        <v>15.259432925414574</v>
      </c>
      <c r="AL32" s="31">
        <v>17.452387829961342</v>
      </c>
      <c r="AM32" s="31">
        <v>16.227478774813633</v>
      </c>
      <c r="AN32" s="31">
        <v>14.64659954560657</v>
      </c>
      <c r="AO32" s="31">
        <v>15.825219193010357</v>
      </c>
      <c r="AP32" s="31">
        <v>11.758117464210518</v>
      </c>
      <c r="AQ32" s="31">
        <v>13.062298763168595</v>
      </c>
      <c r="AR32" s="31">
        <v>12.562109583540385</v>
      </c>
      <c r="AS32" s="31">
        <v>12.339046394604946</v>
      </c>
      <c r="AT32" s="31">
        <v>13.063595904350898</v>
      </c>
      <c r="AU32" s="31">
        <v>13.710965335209103</v>
      </c>
      <c r="AV32" s="31">
        <v>14.011458177343933</v>
      </c>
      <c r="AW32" s="31">
        <v>12.866116060284755</v>
      </c>
      <c r="AX32" s="31">
        <v>11.789299177872103</v>
      </c>
      <c r="AY32" s="31">
        <v>12.70571464882941</v>
      </c>
    </row>
    <row r="33" spans="1:51">
      <c r="A33" s="7" t="s">
        <v>55</v>
      </c>
      <c r="B33" s="7" t="s">
        <v>56</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v>16.767436741903161</v>
      </c>
      <c r="AD33" s="31">
        <v>17.038438995009969</v>
      </c>
      <c r="AE33" s="31">
        <v>16.022214327997119</v>
      </c>
      <c r="AF33" s="31">
        <v>15.822381577005299</v>
      </c>
      <c r="AG33" s="31">
        <v>15.826297248731262</v>
      </c>
      <c r="AH33" s="31">
        <v>16.780959655383487</v>
      </c>
      <c r="AI33" s="31">
        <v>19.252330153491233</v>
      </c>
      <c r="AJ33" s="31">
        <v>15.582874380235737</v>
      </c>
      <c r="AK33" s="31">
        <v>13.636854485781882</v>
      </c>
      <c r="AL33" s="31">
        <v>16.130197971926787</v>
      </c>
      <c r="AM33" s="31">
        <v>15.848216714750535</v>
      </c>
      <c r="AN33" s="31">
        <v>13.09655980770146</v>
      </c>
      <c r="AO33" s="31">
        <v>15.634780131453105</v>
      </c>
      <c r="AP33" s="31">
        <v>13.380613355614269</v>
      </c>
      <c r="AQ33" s="31">
        <v>14.754994854424647</v>
      </c>
      <c r="AR33" s="31">
        <v>14.632261417264134</v>
      </c>
      <c r="AS33" s="31">
        <v>14.550745860671835</v>
      </c>
      <c r="AT33" s="31">
        <v>15.074809458793</v>
      </c>
      <c r="AU33" s="31">
        <v>15.548183418479391</v>
      </c>
      <c r="AV33" s="31">
        <v>15.738210425457954</v>
      </c>
      <c r="AW33" s="31">
        <v>14.73433583696365</v>
      </c>
      <c r="AX33" s="31">
        <v>13.812350827838104</v>
      </c>
      <c r="AY33" s="31">
        <v>14.679623468410464</v>
      </c>
    </row>
    <row r="34" spans="1:51">
      <c r="A34" s="7" t="s">
        <v>57</v>
      </c>
      <c r="B34" s="7" t="s">
        <v>58</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v>14.244918337213633</v>
      </c>
      <c r="AD34" s="31">
        <v>15.405405310706907</v>
      </c>
      <c r="AE34" s="31">
        <v>13.439451755015142</v>
      </c>
      <c r="AF34" s="31">
        <v>14.252736424908472</v>
      </c>
      <c r="AG34" s="31">
        <v>14.626324624705173</v>
      </c>
      <c r="AH34" s="31">
        <v>15.706796429161429</v>
      </c>
      <c r="AI34" s="31">
        <v>19.041940107276361</v>
      </c>
      <c r="AJ34" s="31">
        <v>15.855511350507454</v>
      </c>
      <c r="AK34" s="31">
        <v>15.023814436657299</v>
      </c>
      <c r="AL34" s="31">
        <v>14.001288482465368</v>
      </c>
      <c r="AM34" s="31">
        <v>14.265984980053076</v>
      </c>
      <c r="AN34" s="31">
        <v>13.266664324547808</v>
      </c>
      <c r="AO34" s="31">
        <v>15.155549571969834</v>
      </c>
      <c r="AP34" s="31">
        <v>14.831809972301341</v>
      </c>
      <c r="AQ34" s="31">
        <v>16.569374897348084</v>
      </c>
      <c r="AR34" s="31">
        <v>16.012213193342468</v>
      </c>
      <c r="AS34" s="31">
        <v>16.08455136817792</v>
      </c>
      <c r="AT34" s="31">
        <v>16.494402257352387</v>
      </c>
      <c r="AU34" s="31">
        <v>18.253029182918752</v>
      </c>
      <c r="AV34" s="31">
        <v>18.168991231076816</v>
      </c>
      <c r="AW34" s="31">
        <v>16.331549396215749</v>
      </c>
      <c r="AX34" s="31">
        <v>15.781230513374615</v>
      </c>
      <c r="AY34" s="31">
        <v>16.659401045072695</v>
      </c>
    </row>
    <row r="35" spans="1:51">
      <c r="A35" s="7" t="s">
        <v>59</v>
      </c>
      <c r="B35" s="7" t="s">
        <v>60</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v>16.820893475287431</v>
      </c>
      <c r="AD35" s="31">
        <v>19.407469672134976</v>
      </c>
      <c r="AE35" s="31">
        <v>17.461434755306371</v>
      </c>
      <c r="AF35" s="31">
        <v>18.577477606498274</v>
      </c>
      <c r="AG35" s="31">
        <v>18.296394442391176</v>
      </c>
      <c r="AH35" s="31">
        <v>18.904591665071553</v>
      </c>
      <c r="AI35" s="31">
        <v>24.644434630137795</v>
      </c>
      <c r="AJ35" s="31">
        <v>19.402760071192642</v>
      </c>
      <c r="AK35" s="31">
        <v>19.03217012946692</v>
      </c>
      <c r="AL35" s="31">
        <v>15.665125439755645</v>
      </c>
      <c r="AM35" s="31">
        <v>14.870871826489921</v>
      </c>
      <c r="AN35" s="31">
        <v>14.275662878815526</v>
      </c>
      <c r="AO35" s="31">
        <v>14.965153268126482</v>
      </c>
      <c r="AP35" s="31">
        <v>14.753120840564302</v>
      </c>
      <c r="AQ35" s="31">
        <v>17.052307199506469</v>
      </c>
      <c r="AR35" s="31">
        <v>14.64479350288175</v>
      </c>
      <c r="AS35" s="31">
        <v>15.426615771151605</v>
      </c>
      <c r="AT35" s="31">
        <v>14.658755954540101</v>
      </c>
      <c r="AU35" s="31">
        <v>14.120045435859307</v>
      </c>
      <c r="AV35" s="31">
        <v>14.11960829824371</v>
      </c>
      <c r="AW35" s="31">
        <v>12.808866777341917</v>
      </c>
      <c r="AX35" s="31">
        <v>12.324525299268565</v>
      </c>
      <c r="AY35" s="31">
        <v>13.462594719420348</v>
      </c>
    </row>
    <row r="36" spans="1:51">
      <c r="A36" s="7" t="s">
        <v>61</v>
      </c>
      <c r="B36" s="7" t="s">
        <v>62</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v>11.100143704343765</v>
      </c>
      <c r="AD36" s="31">
        <v>14.498582175348668</v>
      </c>
      <c r="AE36" s="31">
        <v>12.345150804950457</v>
      </c>
      <c r="AF36" s="31">
        <v>13.430968202964502</v>
      </c>
      <c r="AG36" s="31">
        <v>13.862733918365317</v>
      </c>
      <c r="AH36" s="31">
        <v>14.40431590608989</v>
      </c>
      <c r="AI36" s="31">
        <v>17.301249127025521</v>
      </c>
      <c r="AJ36" s="31">
        <v>12.758354302728433</v>
      </c>
      <c r="AK36" s="31">
        <v>12.932815174569152</v>
      </c>
      <c r="AL36" s="31">
        <v>14.602727590989009</v>
      </c>
      <c r="AM36" s="31">
        <v>13.836961920891316</v>
      </c>
      <c r="AN36" s="31">
        <v>12.488851221428577</v>
      </c>
      <c r="AO36" s="31">
        <v>14.833485783330138</v>
      </c>
      <c r="AP36" s="31">
        <v>13.18986415315192</v>
      </c>
      <c r="AQ36" s="31">
        <v>13.655229086968399</v>
      </c>
      <c r="AR36" s="31">
        <v>14.275609872848156</v>
      </c>
      <c r="AS36" s="31">
        <v>13.419654521097346</v>
      </c>
      <c r="AT36" s="31">
        <v>13.735774965950382</v>
      </c>
      <c r="AU36" s="31">
        <v>14.403645133564217</v>
      </c>
      <c r="AV36" s="31">
        <v>15.779397012826562</v>
      </c>
      <c r="AW36" s="31">
        <v>15.010154951781733</v>
      </c>
      <c r="AX36" s="31">
        <v>14.219520903791608</v>
      </c>
      <c r="AY36" s="31">
        <v>16.131773581260283</v>
      </c>
    </row>
    <row r="37" spans="1:51">
      <c r="A37" s="7" t="s">
        <v>63</v>
      </c>
      <c r="B37" s="7" t="s">
        <v>64</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v>12.947541366475654</v>
      </c>
      <c r="AD37" s="31">
        <v>14.448036576038009</v>
      </c>
      <c r="AE37" s="31">
        <v>13.204343313373254</v>
      </c>
      <c r="AF37" s="31">
        <v>13.5797412758733</v>
      </c>
      <c r="AG37" s="31">
        <v>13.5942844838043</v>
      </c>
      <c r="AH37" s="31">
        <v>14.074803959145202</v>
      </c>
      <c r="AI37" s="31">
        <v>16.960185267213767</v>
      </c>
      <c r="AJ37" s="31">
        <v>13.411969116104578</v>
      </c>
      <c r="AK37" s="31">
        <v>13.791783811998053</v>
      </c>
      <c r="AL37" s="31">
        <v>14.698018505603624</v>
      </c>
      <c r="AM37" s="31">
        <v>14.330603974253123</v>
      </c>
      <c r="AN37" s="31">
        <v>12.86311660777656</v>
      </c>
      <c r="AO37" s="31">
        <v>14.833544948918655</v>
      </c>
      <c r="AP37" s="31">
        <v>12.719193805466004</v>
      </c>
      <c r="AQ37" s="31">
        <v>13.85441285566732</v>
      </c>
      <c r="AR37" s="31">
        <v>13.275430287323084</v>
      </c>
      <c r="AS37" s="31">
        <v>13.163578870642459</v>
      </c>
      <c r="AT37" s="31">
        <v>14.203174046076475</v>
      </c>
      <c r="AU37" s="31">
        <v>14.020204709881142</v>
      </c>
      <c r="AV37" s="31">
        <v>14.468560475394652</v>
      </c>
      <c r="AW37" s="31">
        <v>13.065508810064225</v>
      </c>
      <c r="AX37" s="31">
        <v>11.532643131338375</v>
      </c>
      <c r="AY37" s="31">
        <v>12.832681088066817</v>
      </c>
    </row>
    <row r="38" spans="1:51">
      <c r="A38" s="7" t="s">
        <v>69</v>
      </c>
      <c r="B38" s="7" t="s">
        <v>70</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v>13.318220488651352</v>
      </c>
      <c r="AD38" s="31">
        <v>14.655890651816488</v>
      </c>
      <c r="AE38" s="31">
        <v>12.545206506112033</v>
      </c>
      <c r="AF38" s="31">
        <v>13.75009538503841</v>
      </c>
      <c r="AG38" s="31">
        <v>13.934498537759099</v>
      </c>
      <c r="AH38" s="31">
        <v>15.257381010667048</v>
      </c>
      <c r="AI38" s="31">
        <v>17.436671429306109</v>
      </c>
      <c r="AJ38" s="31">
        <v>14.317910331943231</v>
      </c>
      <c r="AK38" s="31">
        <v>13.906747966205307</v>
      </c>
      <c r="AL38" s="31">
        <v>12.650743542431888</v>
      </c>
      <c r="AM38" s="31">
        <v>13.872430873839967</v>
      </c>
      <c r="AN38" s="31">
        <v>15.314384574579936</v>
      </c>
      <c r="AO38" s="31">
        <v>17.160799129562172</v>
      </c>
      <c r="AP38" s="31">
        <v>18.162485372950705</v>
      </c>
      <c r="AQ38" s="31">
        <v>18.408109254345259</v>
      </c>
      <c r="AR38" s="31">
        <v>17.393288311353942</v>
      </c>
      <c r="AS38" s="31">
        <v>17.148409125112675</v>
      </c>
      <c r="AT38" s="31">
        <v>18.351555580380296</v>
      </c>
      <c r="AU38" s="31">
        <v>19.014823282120414</v>
      </c>
      <c r="AV38" s="31">
        <v>18.92950256982958</v>
      </c>
      <c r="AW38" s="31">
        <v>17.23630210681641</v>
      </c>
      <c r="AX38" s="31">
        <v>16.589407536577294</v>
      </c>
      <c r="AY38" s="31">
        <v>16.824284695999964</v>
      </c>
    </row>
    <row r="39" spans="1:51">
      <c r="A39" s="7" t="s">
        <v>71</v>
      </c>
      <c r="B39" s="7" t="s">
        <v>72</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v>26.795748492797756</v>
      </c>
      <c r="AD39" s="31">
        <v>25.125353636255777</v>
      </c>
      <c r="AE39" s="31">
        <v>23.41456035664665</v>
      </c>
      <c r="AF39" s="31">
        <v>23.97813884202624</v>
      </c>
      <c r="AG39" s="31">
        <v>23.894525805914657</v>
      </c>
      <c r="AH39" s="31">
        <v>19.35423816046189</v>
      </c>
      <c r="AI39" s="31">
        <v>20.317332877420004</v>
      </c>
      <c r="AJ39" s="31">
        <v>18.569081168736936</v>
      </c>
      <c r="AK39" s="31">
        <v>19.60947911288498</v>
      </c>
      <c r="AL39" s="31">
        <v>22.11907502364263</v>
      </c>
      <c r="AM39" s="31">
        <v>21.680011112925804</v>
      </c>
      <c r="AN39" s="31">
        <v>18.965916168667331</v>
      </c>
      <c r="AO39" s="31">
        <v>18.994152564043855</v>
      </c>
      <c r="AP39" s="31">
        <v>18.190926711523623</v>
      </c>
      <c r="AQ39" s="31">
        <v>18.187572115304381</v>
      </c>
      <c r="AR39" s="31">
        <v>17.512876053901792</v>
      </c>
      <c r="AS39" s="31">
        <v>17.994443562358935</v>
      </c>
      <c r="AT39" s="31">
        <v>19.598170181120494</v>
      </c>
      <c r="AU39" s="31">
        <v>19.692875526888955</v>
      </c>
      <c r="AV39" s="31">
        <v>19.451930366487126</v>
      </c>
      <c r="AW39" s="31">
        <v>18.213777342136297</v>
      </c>
      <c r="AX39" s="31">
        <v>17.553286975816214</v>
      </c>
      <c r="AY39" s="31">
        <v>17.522469665074965</v>
      </c>
    </row>
    <row r="40" spans="1:51">
      <c r="A40" s="7" t="s">
        <v>73</v>
      </c>
      <c r="B40" s="7" t="s">
        <v>74</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20.245196429471985</v>
      </c>
      <c r="AD40" s="31">
        <v>22.9230146908717</v>
      </c>
      <c r="AE40" s="31">
        <v>20.615830852328006</v>
      </c>
      <c r="AF40" s="31">
        <v>22.924111929902342</v>
      </c>
      <c r="AG40" s="31">
        <v>22.0542405613546</v>
      </c>
      <c r="AH40" s="31">
        <v>21.001230871937164</v>
      </c>
      <c r="AI40" s="31">
        <v>25.653802418222199</v>
      </c>
      <c r="AJ40" s="31">
        <v>22.093225458073253</v>
      </c>
      <c r="AK40" s="31">
        <v>21.219789441824791</v>
      </c>
      <c r="AL40" s="31">
        <v>24.241159826162122</v>
      </c>
      <c r="AM40" s="31">
        <v>22.329136690647484</v>
      </c>
      <c r="AN40" s="31">
        <v>20.115780500708468</v>
      </c>
      <c r="AO40" s="31">
        <v>22.746828837269984</v>
      </c>
      <c r="AP40" s="31">
        <v>22.511348527739507</v>
      </c>
      <c r="AQ40" s="31">
        <v>23.826153638897811</v>
      </c>
      <c r="AR40" s="31">
        <v>22.456120261338118</v>
      </c>
      <c r="AS40" s="31">
        <v>22.307201680679029</v>
      </c>
      <c r="AT40" s="31">
        <v>23.302050643784895</v>
      </c>
      <c r="AU40" s="31">
        <v>22.77197867563741</v>
      </c>
      <c r="AV40" s="31">
        <v>22.778257730692701</v>
      </c>
      <c r="AW40" s="31">
        <v>18.454382713596964</v>
      </c>
      <c r="AX40" s="31">
        <v>18.639956093976519</v>
      </c>
      <c r="AY40" s="31">
        <v>19.26911389109107</v>
      </c>
    </row>
    <row r="41" spans="1:51">
      <c r="A41" s="7" t="s">
        <v>75</v>
      </c>
      <c r="B41" s="7" t="s">
        <v>76</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v>15.83175459368104</v>
      </c>
      <c r="AD41" s="31">
        <v>17.305757814813628</v>
      </c>
      <c r="AE41" s="31">
        <v>16.291964609157759</v>
      </c>
      <c r="AF41" s="31">
        <v>16.806831141577746</v>
      </c>
      <c r="AG41" s="31">
        <v>17.166254441623835</v>
      </c>
      <c r="AH41" s="31">
        <v>17.254876120589948</v>
      </c>
      <c r="AI41" s="31">
        <v>17.390975949892713</v>
      </c>
      <c r="AJ41" s="31">
        <v>14.007619832881629</v>
      </c>
      <c r="AK41" s="31">
        <v>14.691408902754704</v>
      </c>
      <c r="AL41" s="31">
        <v>15.732895831252097</v>
      </c>
      <c r="AM41" s="31">
        <v>15.387502419635574</v>
      </c>
      <c r="AN41" s="31">
        <v>13.835657580835873</v>
      </c>
      <c r="AO41" s="31">
        <v>14.764868874612613</v>
      </c>
      <c r="AP41" s="31">
        <v>15.01700500408251</v>
      </c>
      <c r="AQ41" s="31">
        <v>16.183930528934972</v>
      </c>
      <c r="AR41" s="31">
        <v>15.216150633770892</v>
      </c>
      <c r="AS41" s="31">
        <v>15.473148041542101</v>
      </c>
      <c r="AT41" s="31">
        <v>16.766587202158643</v>
      </c>
      <c r="AU41" s="31">
        <v>16.257352303756896</v>
      </c>
      <c r="AV41" s="31">
        <v>15.651225263214949</v>
      </c>
      <c r="AW41" s="31">
        <v>14.860252153346485</v>
      </c>
      <c r="AX41" s="31">
        <v>13.767835441050794</v>
      </c>
      <c r="AY41" s="31">
        <v>14.212656721868161</v>
      </c>
    </row>
    <row r="42" spans="1:51">
      <c r="A42" s="7" t="s">
        <v>77</v>
      </c>
      <c r="B42" s="7" t="s">
        <v>78</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v>17.473254717689066</v>
      </c>
      <c r="AD42" s="31">
        <v>18.433299827482749</v>
      </c>
      <c r="AE42" s="31">
        <v>17.320078194735654</v>
      </c>
      <c r="AF42" s="31">
        <v>17.296941332083275</v>
      </c>
      <c r="AG42" s="31">
        <v>17.401857333228911</v>
      </c>
      <c r="AH42" s="31">
        <v>19.275652415827636</v>
      </c>
      <c r="AI42" s="31">
        <v>16.504791275151824</v>
      </c>
      <c r="AJ42" s="31">
        <v>14.471015803154366</v>
      </c>
      <c r="AK42" s="31">
        <v>15.463882418138233</v>
      </c>
      <c r="AL42" s="31">
        <v>16.316393694567292</v>
      </c>
      <c r="AM42" s="31">
        <v>16.474457761673559</v>
      </c>
      <c r="AN42" s="31">
        <v>14.528376102300408</v>
      </c>
      <c r="AO42" s="31">
        <v>15.316870629898554</v>
      </c>
      <c r="AP42" s="31">
        <v>13.809114416210821</v>
      </c>
      <c r="AQ42" s="31">
        <v>14.004399002834747</v>
      </c>
      <c r="AR42" s="31">
        <v>13.223515605085872</v>
      </c>
      <c r="AS42" s="31">
        <v>13.801725161381166</v>
      </c>
      <c r="AT42" s="31">
        <v>14.731376272795805</v>
      </c>
      <c r="AU42" s="31">
        <v>14.751880073825955</v>
      </c>
      <c r="AV42" s="31">
        <v>14.215494206011009</v>
      </c>
      <c r="AW42" s="31">
        <v>13.659370160351466</v>
      </c>
      <c r="AX42" s="31">
        <v>13.13909106447657</v>
      </c>
      <c r="AY42" s="31">
        <v>13.827087492787413</v>
      </c>
    </row>
    <row r="43" spans="1:51">
      <c r="A43" s="7" t="s">
        <v>79</v>
      </c>
      <c r="B43" s="7" t="s">
        <v>80</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v>18.643820311471018</v>
      </c>
      <c r="AD43" s="31">
        <v>20.194910267880307</v>
      </c>
      <c r="AE43" s="31">
        <v>19.011802526604832</v>
      </c>
      <c r="AF43" s="31">
        <v>18.664013644115975</v>
      </c>
      <c r="AG43" s="31">
        <v>19.677293989725683</v>
      </c>
      <c r="AH43" s="31">
        <v>20.363819992207556</v>
      </c>
      <c r="AI43" s="31">
        <v>23.200362621563421</v>
      </c>
      <c r="AJ43" s="31">
        <v>18.611950601295266</v>
      </c>
      <c r="AK43" s="31">
        <v>18.847905457646689</v>
      </c>
      <c r="AL43" s="31">
        <v>21.05014896882663</v>
      </c>
      <c r="AM43" s="31">
        <v>21.377988619203958</v>
      </c>
      <c r="AN43" s="31">
        <v>16.804943926692044</v>
      </c>
      <c r="AO43" s="31">
        <v>18.86388757172573</v>
      </c>
      <c r="AP43" s="31">
        <v>17.545998020253823</v>
      </c>
      <c r="AQ43" s="31">
        <v>18.279458975134528</v>
      </c>
      <c r="AR43" s="31">
        <v>17.003222309957224</v>
      </c>
      <c r="AS43" s="31">
        <v>16.675069120730495</v>
      </c>
      <c r="AT43" s="31">
        <v>16.982762087140525</v>
      </c>
      <c r="AU43" s="31">
        <v>17.635008736022481</v>
      </c>
      <c r="AV43" s="31">
        <v>18.113598993071793</v>
      </c>
      <c r="AW43" s="31">
        <v>17.147422883753862</v>
      </c>
      <c r="AX43" s="31">
        <v>15.881012066116792</v>
      </c>
      <c r="AY43" s="31">
        <v>16.77737487443353</v>
      </c>
    </row>
    <row r="44" spans="1:51">
      <c r="A44" s="7" t="s">
        <v>81</v>
      </c>
      <c r="B44" s="7" t="s">
        <v>82</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v>11.427566967852691</v>
      </c>
      <c r="AD44" s="31">
        <v>13.318014676838844</v>
      </c>
      <c r="AE44" s="31">
        <v>11.019598057509885</v>
      </c>
      <c r="AF44" s="31">
        <v>13.235059836968704</v>
      </c>
      <c r="AG44" s="31">
        <v>13.371040691089947</v>
      </c>
      <c r="AH44" s="31">
        <v>14.189947555920487</v>
      </c>
      <c r="AI44" s="31">
        <v>15.253133928732218</v>
      </c>
      <c r="AJ44" s="31">
        <v>12.880400673877496</v>
      </c>
      <c r="AK44" s="31">
        <v>13.378363763285453</v>
      </c>
      <c r="AL44" s="31">
        <v>15.581001939022091</v>
      </c>
      <c r="AM44" s="31">
        <v>14.411759781680592</v>
      </c>
      <c r="AN44" s="31">
        <v>13.465070228065171</v>
      </c>
      <c r="AO44" s="31">
        <v>14.572153666713602</v>
      </c>
      <c r="AP44" s="31">
        <v>12.584437135607837</v>
      </c>
      <c r="AQ44" s="31">
        <v>13.396874822001555</v>
      </c>
      <c r="AR44" s="31">
        <v>13.610954067799316</v>
      </c>
      <c r="AS44" s="31">
        <v>13.389245354999879</v>
      </c>
      <c r="AT44" s="31">
        <v>13.537547608455538</v>
      </c>
      <c r="AU44" s="31">
        <v>13.709175611829256</v>
      </c>
      <c r="AV44" s="31">
        <v>15.249424451649846</v>
      </c>
      <c r="AW44" s="31">
        <v>14.182347599780714</v>
      </c>
      <c r="AX44" s="31">
        <v>12.931562812052977</v>
      </c>
      <c r="AY44" s="31">
        <v>14.421475729244055</v>
      </c>
    </row>
    <row r="45" spans="1:51">
      <c r="A45" s="7" t="s">
        <v>83</v>
      </c>
      <c r="B45" s="7" t="s">
        <v>84</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v>13.53639444925752</v>
      </c>
      <c r="AD45" s="31">
        <v>15.953550761363426</v>
      </c>
      <c r="AE45" s="31">
        <v>15.61283191829744</v>
      </c>
      <c r="AF45" s="31">
        <v>15.520135953763251</v>
      </c>
      <c r="AG45" s="31">
        <v>15.278713696125786</v>
      </c>
      <c r="AH45" s="31">
        <v>15.734900773674962</v>
      </c>
      <c r="AI45" s="31">
        <v>17.762571128663492</v>
      </c>
      <c r="AJ45" s="31">
        <v>14.436500968919628</v>
      </c>
      <c r="AK45" s="31">
        <v>15.493933789945144</v>
      </c>
      <c r="AL45" s="31">
        <v>17.426430200313415</v>
      </c>
      <c r="AM45" s="31">
        <v>17.144062842752771</v>
      </c>
      <c r="AN45" s="31">
        <v>15.772557364315997</v>
      </c>
      <c r="AO45" s="31">
        <v>17.423584135643587</v>
      </c>
      <c r="AP45" s="31">
        <v>15.883154130435425</v>
      </c>
      <c r="AQ45" s="31">
        <v>16.156797825286535</v>
      </c>
      <c r="AR45" s="31">
        <v>14.131122494574322</v>
      </c>
      <c r="AS45" s="31">
        <v>14.696725273976845</v>
      </c>
      <c r="AT45" s="31">
        <v>15.49152671493515</v>
      </c>
      <c r="AU45" s="31">
        <v>15.589557462499481</v>
      </c>
      <c r="AV45" s="31">
        <v>15.981648260200945</v>
      </c>
      <c r="AW45" s="31">
        <v>14.710447620528781</v>
      </c>
      <c r="AX45" s="31">
        <v>13.817033873239378</v>
      </c>
      <c r="AY45" s="31">
        <v>14.814523892980326</v>
      </c>
    </row>
    <row r="46" spans="1:51">
      <c r="A46" s="7" t="s">
        <v>85</v>
      </c>
      <c r="B46" s="7" t="s">
        <v>86</v>
      </c>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v>16.238746628292493</v>
      </c>
      <c r="AD46" s="31">
        <v>18.295528405157189</v>
      </c>
      <c r="AE46" s="31">
        <v>17.072845086931718</v>
      </c>
      <c r="AF46" s="31">
        <v>19.449692784471043</v>
      </c>
      <c r="AG46" s="31">
        <v>18.854629892204557</v>
      </c>
      <c r="AH46" s="31">
        <v>17.989000021212139</v>
      </c>
      <c r="AI46" s="31">
        <v>20.245434595531975</v>
      </c>
      <c r="AJ46" s="31">
        <v>17.308471956697218</v>
      </c>
      <c r="AK46" s="31">
        <v>16.15212846416086</v>
      </c>
      <c r="AL46" s="31">
        <v>16.115902369753996</v>
      </c>
      <c r="AM46" s="31">
        <v>14.364597453058661</v>
      </c>
      <c r="AN46" s="31">
        <v>14.21720164919614</v>
      </c>
      <c r="AO46" s="31">
        <v>16.477843515272021</v>
      </c>
      <c r="AP46" s="31">
        <v>15.075405351027026</v>
      </c>
      <c r="AQ46" s="31">
        <v>15.750988504758103</v>
      </c>
      <c r="AR46" s="31">
        <v>14.834868510770653</v>
      </c>
      <c r="AS46" s="31">
        <v>14.792798118368342</v>
      </c>
      <c r="AT46" s="31">
        <v>15.727775950017312</v>
      </c>
      <c r="AU46" s="31">
        <v>16.18732515799967</v>
      </c>
      <c r="AV46" s="31">
        <v>15.565258926456437</v>
      </c>
      <c r="AW46" s="31">
        <v>14.464361613522261</v>
      </c>
      <c r="AX46" s="31">
        <v>14.156660178143648</v>
      </c>
      <c r="AY46" s="31">
        <v>14.470265275325495</v>
      </c>
    </row>
    <row r="47" spans="1:51">
      <c r="A47" s="7" t="s">
        <v>87</v>
      </c>
      <c r="B47" s="7" t="s">
        <v>88</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v>13.586417900948328</v>
      </c>
      <c r="AD47" s="31">
        <v>16.109995893608783</v>
      </c>
      <c r="AE47" s="31">
        <v>13.432708314127776</v>
      </c>
      <c r="AF47" s="31">
        <v>14.982841837617039</v>
      </c>
      <c r="AG47" s="31">
        <v>14.085426408737888</v>
      </c>
      <c r="AH47" s="31">
        <v>14.874392983712987</v>
      </c>
      <c r="AI47" s="31">
        <v>19.058603433320599</v>
      </c>
      <c r="AJ47" s="31">
        <v>15.913817053289648</v>
      </c>
      <c r="AK47" s="31">
        <v>15.51208844944345</v>
      </c>
      <c r="AL47" s="31">
        <v>17.912896139563188</v>
      </c>
      <c r="AM47" s="31">
        <v>17.234087145495252</v>
      </c>
      <c r="AN47" s="31">
        <v>11.898468587272118</v>
      </c>
      <c r="AO47" s="31">
        <v>12.03330831294616</v>
      </c>
      <c r="AP47" s="31">
        <v>11.383758001757249</v>
      </c>
      <c r="AQ47" s="31">
        <v>13.199454288569045</v>
      </c>
      <c r="AR47" s="31">
        <v>12.960399690482907</v>
      </c>
      <c r="AS47" s="31">
        <v>13.16893511006613</v>
      </c>
      <c r="AT47" s="31">
        <v>12.786985663165563</v>
      </c>
      <c r="AU47" s="31">
        <v>12.14670927228555</v>
      </c>
      <c r="AV47" s="31">
        <v>13.104478508041781</v>
      </c>
      <c r="AW47" s="31">
        <v>11.412898355027675</v>
      </c>
      <c r="AX47" s="31">
        <v>10.614982664884256</v>
      </c>
      <c r="AY47" s="31">
        <v>11.616351651895799</v>
      </c>
    </row>
    <row r="48" spans="1:51">
      <c r="A48" s="7" t="s">
        <v>89</v>
      </c>
      <c r="B48" s="7" t="s">
        <v>90</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v>13.515460263049222</v>
      </c>
      <c r="AD48" s="31">
        <v>16.269207848728794</v>
      </c>
      <c r="AE48" s="31">
        <v>16.334723309234469</v>
      </c>
      <c r="AF48" s="31">
        <v>15.521749984628594</v>
      </c>
      <c r="AG48" s="31">
        <v>14.516003306679833</v>
      </c>
      <c r="AH48" s="31">
        <v>15.068303473003954</v>
      </c>
      <c r="AI48" s="31">
        <v>17.268169125445844</v>
      </c>
      <c r="AJ48" s="31">
        <v>14.188767376221115</v>
      </c>
      <c r="AK48" s="31">
        <v>12.981959712224089</v>
      </c>
      <c r="AL48" s="31">
        <v>14.429674325884317</v>
      </c>
      <c r="AM48" s="31">
        <v>13.81109863803808</v>
      </c>
      <c r="AN48" s="31">
        <v>11.406303625122298</v>
      </c>
      <c r="AO48" s="31">
        <v>12.6806884816123</v>
      </c>
      <c r="AP48" s="31">
        <v>10.348108780242391</v>
      </c>
      <c r="AQ48" s="31">
        <v>9.8662362399485453</v>
      </c>
      <c r="AR48" s="31">
        <v>9.4967120238224236</v>
      </c>
      <c r="AS48" s="31">
        <v>9.180723456207998</v>
      </c>
      <c r="AT48" s="31">
        <v>9.7708666125087209</v>
      </c>
      <c r="AU48" s="31">
        <v>9.9700494298924216</v>
      </c>
      <c r="AV48" s="31">
        <v>9.5949975841227975</v>
      </c>
      <c r="AW48" s="31">
        <v>9.5638360724720961</v>
      </c>
      <c r="AX48" s="31">
        <v>8.9838690797686169</v>
      </c>
      <c r="AY48" s="31">
        <v>9.3344278402655334</v>
      </c>
    </row>
    <row r="49" spans="1:51">
      <c r="A49" s="7" t="s">
        <v>91</v>
      </c>
      <c r="B49" s="7" t="s">
        <v>92</v>
      </c>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v>16.04957165052523</v>
      </c>
      <c r="AD49" s="31">
        <v>17.929293651880482</v>
      </c>
      <c r="AE49" s="31">
        <v>16.365855447270739</v>
      </c>
      <c r="AF49" s="31">
        <v>16.751292795552093</v>
      </c>
      <c r="AG49" s="31">
        <v>17.073555762547649</v>
      </c>
      <c r="AH49" s="31">
        <v>16.595834756412387</v>
      </c>
      <c r="AI49" s="31">
        <v>19.582190250569109</v>
      </c>
      <c r="AJ49" s="31">
        <v>15.342773804347862</v>
      </c>
      <c r="AK49" s="31">
        <v>14.535362431166602</v>
      </c>
      <c r="AL49" s="31">
        <v>11.981904670443166</v>
      </c>
      <c r="AM49" s="31">
        <v>12.747765076088266</v>
      </c>
      <c r="AN49" s="31">
        <v>11.478431241161632</v>
      </c>
      <c r="AO49" s="31">
        <v>12.822216673376241</v>
      </c>
      <c r="AP49" s="31">
        <v>10.627508000473597</v>
      </c>
      <c r="AQ49" s="31">
        <v>12.404892781135082</v>
      </c>
      <c r="AR49" s="31">
        <v>11.887392489867283</v>
      </c>
      <c r="AS49" s="31">
        <v>12.260638864406735</v>
      </c>
      <c r="AT49" s="31">
        <v>13.202410346577009</v>
      </c>
      <c r="AU49" s="31">
        <v>13.430806577882045</v>
      </c>
      <c r="AV49" s="31">
        <v>13.606677862762087</v>
      </c>
      <c r="AW49" s="31">
        <v>12.885413356147621</v>
      </c>
      <c r="AX49" s="31">
        <v>12.07928794095157</v>
      </c>
      <c r="AY49" s="31">
        <v>13.150005740789647</v>
      </c>
    </row>
    <row r="50" spans="1:51">
      <c r="A50" s="7" t="s">
        <v>93</v>
      </c>
      <c r="B50" s="7" t="s">
        <v>94</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v>12.171555005849369</v>
      </c>
      <c r="AD50" s="31">
        <v>13.779771710131685</v>
      </c>
      <c r="AE50" s="31">
        <v>12.220025670644397</v>
      </c>
      <c r="AF50" s="31">
        <v>13.13715306897733</v>
      </c>
      <c r="AG50" s="31">
        <v>12.955382582978316</v>
      </c>
      <c r="AH50" s="31">
        <v>13.039242434031065</v>
      </c>
      <c r="AI50" s="31">
        <v>15.287456311073324</v>
      </c>
      <c r="AJ50" s="31">
        <v>12.971619315725377</v>
      </c>
      <c r="AK50" s="31">
        <v>13.115298213099654</v>
      </c>
      <c r="AL50" s="31">
        <v>14.963841842905587</v>
      </c>
      <c r="AM50" s="31">
        <v>13.917278095207781</v>
      </c>
      <c r="AN50" s="31">
        <v>13.86955632490548</v>
      </c>
      <c r="AO50" s="31">
        <v>15.998744551336831</v>
      </c>
      <c r="AP50" s="31">
        <v>14.191148200614528</v>
      </c>
      <c r="AQ50" s="31">
        <v>14.738307381673858</v>
      </c>
      <c r="AR50" s="31">
        <v>13.762169537855618</v>
      </c>
      <c r="AS50" s="31">
        <v>13.631790574655694</v>
      </c>
      <c r="AT50" s="31">
        <v>14.36315864723769</v>
      </c>
      <c r="AU50" s="31">
        <v>15.038091275278903</v>
      </c>
      <c r="AV50" s="31">
        <v>14.940631026181633</v>
      </c>
      <c r="AW50" s="31">
        <v>13.273733930031248</v>
      </c>
      <c r="AX50" s="31">
        <v>12.380350866559542</v>
      </c>
      <c r="AY50" s="31">
        <v>13.148072874139357</v>
      </c>
    </row>
    <row r="51" spans="1:51">
      <c r="A51" s="7" t="s">
        <v>95</v>
      </c>
      <c r="B51" s="7" t="s">
        <v>96</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v>20.472214455684135</v>
      </c>
      <c r="AD51" s="31">
        <v>23.816341672656449</v>
      </c>
      <c r="AE51" s="31">
        <v>20.513154492074598</v>
      </c>
      <c r="AF51" s="31">
        <v>22.670814501030655</v>
      </c>
      <c r="AG51" s="31">
        <v>22.20726653726469</v>
      </c>
      <c r="AH51" s="31">
        <v>22.388583460053805</v>
      </c>
      <c r="AI51" s="31">
        <v>25.869117575091384</v>
      </c>
      <c r="AJ51" s="31">
        <v>21.029963614347466</v>
      </c>
      <c r="AK51" s="31">
        <v>21.469558709800978</v>
      </c>
      <c r="AL51" s="31">
        <v>22.209086979794307</v>
      </c>
      <c r="AM51" s="31">
        <v>22.145882904759347</v>
      </c>
      <c r="AN51" s="31">
        <v>20.208739646980955</v>
      </c>
      <c r="AO51" s="31">
        <v>23.498941596881764</v>
      </c>
      <c r="AP51" s="31">
        <v>22.192291366869235</v>
      </c>
      <c r="AQ51" s="31">
        <v>24.353579281347908</v>
      </c>
      <c r="AR51" s="31">
        <v>23.396198013170547</v>
      </c>
      <c r="AS51" s="31">
        <v>21.316462854078889</v>
      </c>
      <c r="AT51" s="31">
        <v>18.207101899501758</v>
      </c>
      <c r="AU51" s="31">
        <v>17.389106549862525</v>
      </c>
      <c r="AV51" s="31">
        <v>18.029993140574692</v>
      </c>
      <c r="AW51" s="31">
        <v>15.655431627694616</v>
      </c>
      <c r="AX51" s="31">
        <v>14.84268823253521</v>
      </c>
      <c r="AY51" s="31">
        <v>16.543509091170549</v>
      </c>
    </row>
    <row r="52" spans="1:51">
      <c r="A52" s="7" t="s">
        <v>97</v>
      </c>
      <c r="B52" s="7" t="s">
        <v>98</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v>17.353650855702305</v>
      </c>
      <c r="AD52" s="31">
        <v>18.807449074860866</v>
      </c>
      <c r="AE52" s="31">
        <v>18.745501043202232</v>
      </c>
      <c r="AF52" s="31">
        <v>18.361657512292027</v>
      </c>
      <c r="AG52" s="31">
        <v>15.514069999618767</v>
      </c>
      <c r="AH52" s="31">
        <v>14.62527589366317</v>
      </c>
      <c r="AI52" s="31">
        <v>18.477978428731223</v>
      </c>
      <c r="AJ52" s="31">
        <v>15.701448730847165</v>
      </c>
      <c r="AK52" s="31">
        <v>16.011134420169949</v>
      </c>
      <c r="AL52" s="31">
        <v>16.785456745979786</v>
      </c>
      <c r="AM52" s="31">
        <v>16.474889561134731</v>
      </c>
      <c r="AN52" s="31">
        <v>15.23453542386217</v>
      </c>
      <c r="AO52" s="31">
        <v>16.871325295797703</v>
      </c>
      <c r="AP52" s="31">
        <v>15.797577193415213</v>
      </c>
      <c r="AQ52" s="31">
        <v>16.86626598596607</v>
      </c>
      <c r="AR52" s="31">
        <v>14.618205745715448</v>
      </c>
      <c r="AS52" s="31">
        <v>15.324169066276323</v>
      </c>
      <c r="AT52" s="31">
        <v>16.58832347125087</v>
      </c>
      <c r="AU52" s="31">
        <v>17.198549229310174</v>
      </c>
      <c r="AV52" s="31">
        <v>17.078917567873106</v>
      </c>
      <c r="AW52" s="31">
        <v>15.770977495989349</v>
      </c>
      <c r="AX52" s="31">
        <v>14.757194780539754</v>
      </c>
      <c r="AY52" s="31">
        <v>15.221138132447527</v>
      </c>
    </row>
    <row r="53" spans="1:51">
      <c r="A53" s="7" t="s">
        <v>99</v>
      </c>
      <c r="B53" s="7" t="s">
        <v>100</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v>13.811773846777008</v>
      </c>
      <c r="AD53" s="31">
        <v>16.166005279521361</v>
      </c>
      <c r="AE53" s="31">
        <v>14.489957882093831</v>
      </c>
      <c r="AF53" s="31">
        <v>15.086846961782468</v>
      </c>
      <c r="AG53" s="31">
        <v>13.808361379483495</v>
      </c>
      <c r="AH53" s="31">
        <v>14.497749213441693</v>
      </c>
      <c r="AI53" s="31">
        <v>16.720771906161051</v>
      </c>
      <c r="AJ53" s="31">
        <v>12.834558593411275</v>
      </c>
      <c r="AK53" s="31">
        <v>12.196500379344362</v>
      </c>
      <c r="AL53" s="31">
        <v>13.906818589372968</v>
      </c>
      <c r="AM53" s="31">
        <v>13.261266365680394</v>
      </c>
      <c r="AN53" s="31">
        <v>11.698603274541771</v>
      </c>
      <c r="AO53" s="31">
        <v>12.860459558166651</v>
      </c>
      <c r="AP53" s="31">
        <v>11.724443613308328</v>
      </c>
      <c r="AQ53" s="31">
        <v>12.550398835199095</v>
      </c>
      <c r="AR53" s="31">
        <v>12.307849747664447</v>
      </c>
      <c r="AS53" s="31">
        <v>12.414670186800494</v>
      </c>
      <c r="AT53" s="31">
        <v>12.716189799594947</v>
      </c>
      <c r="AU53" s="31">
        <v>12.675695628643355</v>
      </c>
      <c r="AV53" s="31">
        <v>13.358789911049698</v>
      </c>
      <c r="AW53" s="31">
        <v>12.811359225124791</v>
      </c>
      <c r="AX53" s="31">
        <v>11.771015036873131</v>
      </c>
      <c r="AY53" s="31">
        <v>12.957392677858742</v>
      </c>
    </row>
    <row r="54" spans="1:51">
      <c r="A54" s="7" t="s">
        <v>101</v>
      </c>
      <c r="B54" s="7" t="s">
        <v>102</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v>14.104810382278513</v>
      </c>
      <c r="AD54" s="31">
        <v>18.013385701262813</v>
      </c>
      <c r="AE54" s="31">
        <v>18.518092545503212</v>
      </c>
      <c r="AF54" s="31">
        <v>17.910849505505183</v>
      </c>
      <c r="AG54" s="31">
        <v>18.864541613888136</v>
      </c>
      <c r="AH54" s="31">
        <v>18.796852522691225</v>
      </c>
      <c r="AI54" s="31">
        <v>20.73395640244841</v>
      </c>
      <c r="AJ54" s="31">
        <v>16.149520490408023</v>
      </c>
      <c r="AK54" s="31">
        <v>16.564445960645642</v>
      </c>
      <c r="AL54" s="31">
        <v>18.462899114497013</v>
      </c>
      <c r="AM54" s="31">
        <v>18.617789071812492</v>
      </c>
      <c r="AN54" s="31">
        <v>16.335535742085973</v>
      </c>
      <c r="AO54" s="31">
        <v>19.783704248180239</v>
      </c>
      <c r="AP54" s="31">
        <v>16.264056519096229</v>
      </c>
      <c r="AQ54" s="31">
        <v>17.559904487103015</v>
      </c>
      <c r="AR54" s="31">
        <v>15.862060367855641</v>
      </c>
      <c r="AS54" s="31">
        <v>14.360610312259203</v>
      </c>
      <c r="AT54" s="31">
        <v>14.600826359554276</v>
      </c>
      <c r="AU54" s="31">
        <v>14.586383904867958</v>
      </c>
      <c r="AV54" s="31">
        <v>14.680263722747499</v>
      </c>
      <c r="AW54" s="31">
        <v>12.888123601277929</v>
      </c>
      <c r="AX54" s="31">
        <v>10.664072846887395</v>
      </c>
      <c r="AY54" s="31">
        <v>11.765477332505462</v>
      </c>
    </row>
    <row r="55" spans="1:51">
      <c r="A55" s="7" t="s">
        <v>103</v>
      </c>
      <c r="B55" s="7" t="s">
        <v>104</v>
      </c>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v>10.565307933788969</v>
      </c>
      <c r="AD55" s="31">
        <v>12.398480851768248</v>
      </c>
      <c r="AE55" s="31">
        <v>11.050411362502711</v>
      </c>
      <c r="AF55" s="31">
        <v>12.275147440266316</v>
      </c>
      <c r="AG55" s="31">
        <v>11.556664525193183</v>
      </c>
      <c r="AH55" s="31">
        <v>12.113070060755209</v>
      </c>
      <c r="AI55" s="31">
        <v>15.429866692200292</v>
      </c>
      <c r="AJ55" s="31">
        <v>11.859844403419819</v>
      </c>
      <c r="AK55" s="31">
        <v>12.414792547130075</v>
      </c>
      <c r="AL55" s="31">
        <v>13.71395363267707</v>
      </c>
      <c r="AM55" s="31">
        <v>13.868629829304213</v>
      </c>
      <c r="AN55" s="31">
        <v>12.315795216079909</v>
      </c>
      <c r="AO55" s="31">
        <v>12.997125768334561</v>
      </c>
      <c r="AP55" s="31">
        <v>11.103400956158733</v>
      </c>
      <c r="AQ55" s="31">
        <v>11.874201424647826</v>
      </c>
      <c r="AR55" s="31">
        <v>11.46262625678983</v>
      </c>
      <c r="AS55" s="31">
        <v>11.367404221401484</v>
      </c>
      <c r="AT55" s="31">
        <v>12.299569191339506</v>
      </c>
      <c r="AU55" s="31">
        <v>14.285167947487585</v>
      </c>
      <c r="AV55" s="31">
        <v>14.803176153358164</v>
      </c>
      <c r="AW55" s="31">
        <v>13.636986724536055</v>
      </c>
      <c r="AX55" s="31">
        <v>12.02329275473455</v>
      </c>
      <c r="AY55" s="31">
        <v>12.741437930734284</v>
      </c>
    </row>
    <row r="56" spans="1:51">
      <c r="A56" s="7" t="s">
        <v>105</v>
      </c>
      <c r="B56" s="7" t="s">
        <v>106</v>
      </c>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v>13.412048890035164</v>
      </c>
      <c r="AD56" s="31">
        <v>17.499688421327917</v>
      </c>
      <c r="AE56" s="31">
        <v>14.320879534614386</v>
      </c>
      <c r="AF56" s="31">
        <v>14.6000130774037</v>
      </c>
      <c r="AG56" s="31">
        <v>15.41616204572559</v>
      </c>
      <c r="AH56" s="31">
        <v>16.97362052904656</v>
      </c>
      <c r="AI56" s="31">
        <v>19.416275260187383</v>
      </c>
      <c r="AJ56" s="31">
        <v>15.865452993884228</v>
      </c>
      <c r="AK56" s="31">
        <v>16.045805234598788</v>
      </c>
      <c r="AL56" s="31">
        <v>18.952041684389624</v>
      </c>
      <c r="AM56" s="31">
        <v>18.397738077033036</v>
      </c>
      <c r="AN56" s="31">
        <v>15.667705835807311</v>
      </c>
      <c r="AO56" s="31">
        <v>19.321268775966765</v>
      </c>
      <c r="AP56" s="31">
        <v>17.16132501580012</v>
      </c>
      <c r="AQ56" s="31">
        <v>17.67287478136079</v>
      </c>
      <c r="AR56" s="31">
        <v>17.053471074620191</v>
      </c>
      <c r="AS56" s="31">
        <v>16.031082325764999</v>
      </c>
      <c r="AT56" s="31">
        <v>16.831231961111957</v>
      </c>
      <c r="AU56" s="31">
        <v>18.123172511742375</v>
      </c>
      <c r="AV56" s="31">
        <v>18.952900240341499</v>
      </c>
      <c r="AW56" s="31">
        <v>17.167827443465871</v>
      </c>
      <c r="AX56" s="31">
        <v>15.329224763924524</v>
      </c>
      <c r="AY56" s="31">
        <v>16.168240401263166</v>
      </c>
    </row>
    <row r="57" spans="1:51">
      <c r="A57" s="7" t="s">
        <v>107</v>
      </c>
      <c r="B57" s="7" t="s">
        <v>108</v>
      </c>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v>15.008066652682331</v>
      </c>
      <c r="AD57" s="31">
        <v>17.165770862097627</v>
      </c>
      <c r="AE57" s="31">
        <v>15.129480235367476</v>
      </c>
      <c r="AF57" s="31">
        <v>15.045009584337368</v>
      </c>
      <c r="AG57" s="31">
        <v>15.188219380231718</v>
      </c>
      <c r="AH57" s="31">
        <v>16.078279770509994</v>
      </c>
      <c r="AI57" s="31">
        <v>19.781531325388233</v>
      </c>
      <c r="AJ57" s="31">
        <v>16.061881811164572</v>
      </c>
      <c r="AK57" s="31">
        <v>16.227194801836895</v>
      </c>
      <c r="AL57" s="31">
        <v>17.790063294998991</v>
      </c>
      <c r="AM57" s="31">
        <v>17.251464505444854</v>
      </c>
      <c r="AN57" s="31">
        <v>16.559271032983023</v>
      </c>
      <c r="AO57" s="31">
        <v>18.972303782468082</v>
      </c>
      <c r="AP57" s="31">
        <v>17.525852193229088</v>
      </c>
      <c r="AQ57" s="31">
        <v>18.823004949590356</v>
      </c>
      <c r="AR57" s="31">
        <v>17.82946643309317</v>
      </c>
      <c r="AS57" s="31">
        <v>18.114137168689069</v>
      </c>
      <c r="AT57" s="31">
        <v>17.914521861224642</v>
      </c>
      <c r="AU57" s="31">
        <v>16.91739650246598</v>
      </c>
      <c r="AV57" s="31">
        <v>18.294485686353422</v>
      </c>
      <c r="AW57" s="31">
        <v>16.805275828240998</v>
      </c>
      <c r="AX57" s="31">
        <v>15.875296164870234</v>
      </c>
      <c r="AY57" s="31">
        <v>18.789521560387314</v>
      </c>
    </row>
    <row r="58" spans="1:51">
      <c r="A58" s="7" t="s">
        <v>109</v>
      </c>
      <c r="B58" s="7" t="s">
        <v>110</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v>13.7809813546457</v>
      </c>
      <c r="AD58" s="31">
        <v>16.67330485616694</v>
      </c>
      <c r="AE58" s="31">
        <v>15.094788592239173</v>
      </c>
      <c r="AF58" s="31">
        <v>14.823835334635433</v>
      </c>
      <c r="AG58" s="31">
        <v>15.072494711107321</v>
      </c>
      <c r="AH58" s="31">
        <v>15.769206990886156</v>
      </c>
      <c r="AI58" s="31">
        <v>19.940974706293851</v>
      </c>
      <c r="AJ58" s="31">
        <v>14.896852546920138</v>
      </c>
      <c r="AK58" s="31">
        <v>14.42624050498428</v>
      </c>
      <c r="AL58" s="31">
        <v>15.768605721924672</v>
      </c>
      <c r="AM58" s="31">
        <v>15.069241916916898</v>
      </c>
      <c r="AN58" s="31">
        <v>12.728064819383311</v>
      </c>
      <c r="AO58" s="31">
        <v>10.741256047822141</v>
      </c>
      <c r="AP58" s="31">
        <v>9.3439132785491381</v>
      </c>
      <c r="AQ58" s="31">
        <v>10.733961538787263</v>
      </c>
      <c r="AR58" s="31">
        <v>9.632832789063519</v>
      </c>
      <c r="AS58" s="31">
        <v>9.9390568423384202</v>
      </c>
      <c r="AT58" s="31">
        <v>9.9280515314507376</v>
      </c>
      <c r="AU58" s="31">
        <v>10.437562349287987</v>
      </c>
      <c r="AV58" s="31">
        <v>11.491925314195782</v>
      </c>
      <c r="AW58" s="31">
        <v>10.465186033010175</v>
      </c>
      <c r="AX58" s="31">
        <v>9.4095082053541308</v>
      </c>
      <c r="AY58" s="31">
        <v>10.129300477906806</v>
      </c>
    </row>
    <row r="59" spans="1:51">
      <c r="A59" s="7" t="s">
        <v>111</v>
      </c>
      <c r="B59" s="7" t="s">
        <v>112</v>
      </c>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v>15.225961138652789</v>
      </c>
      <c r="AD59" s="31">
        <v>19.254555848033771</v>
      </c>
      <c r="AE59" s="31">
        <v>16.542156800094382</v>
      </c>
      <c r="AF59" s="31">
        <v>15.73487406337456</v>
      </c>
      <c r="AG59" s="31">
        <v>15.361093618507502</v>
      </c>
      <c r="AH59" s="31">
        <v>15.828609639530969</v>
      </c>
      <c r="AI59" s="31">
        <v>18.762671492245179</v>
      </c>
      <c r="AJ59" s="31">
        <v>15.332350993603169</v>
      </c>
      <c r="AK59" s="31">
        <v>14.81287421157044</v>
      </c>
      <c r="AL59" s="31">
        <v>14.313203384250487</v>
      </c>
      <c r="AM59" s="31">
        <v>13.425076339047617</v>
      </c>
      <c r="AN59" s="31">
        <v>11.853545858219276</v>
      </c>
      <c r="AO59" s="31">
        <v>12.270592089575382</v>
      </c>
      <c r="AP59" s="31">
        <v>10.600895873677688</v>
      </c>
      <c r="AQ59" s="31">
        <v>11.707181753650545</v>
      </c>
      <c r="AR59" s="31">
        <v>11.101077311814747</v>
      </c>
      <c r="AS59" s="31">
        <v>12.619886998873417</v>
      </c>
      <c r="AT59" s="31">
        <v>13.996859002233133</v>
      </c>
      <c r="AU59" s="31">
        <v>14.904061588587936</v>
      </c>
      <c r="AV59" s="31">
        <v>15.214742595732186</v>
      </c>
      <c r="AW59" s="31">
        <v>12.555273904301007</v>
      </c>
      <c r="AX59" s="31">
        <v>12.087094949579773</v>
      </c>
      <c r="AY59" s="31">
        <v>13.143531076589765</v>
      </c>
    </row>
    <row r="60" spans="1:51">
      <c r="A60" s="7" t="s">
        <v>113</v>
      </c>
      <c r="B60" s="7" t="s">
        <v>114</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v>14.105268828602757</v>
      </c>
      <c r="AD60" s="31">
        <v>17.815117016247733</v>
      </c>
      <c r="AE60" s="31">
        <v>12.593997267306708</v>
      </c>
      <c r="AF60" s="31">
        <v>13.940146640122897</v>
      </c>
      <c r="AG60" s="31">
        <v>13.054654101259477</v>
      </c>
      <c r="AH60" s="31">
        <v>14.451903516419645</v>
      </c>
      <c r="AI60" s="31">
        <v>20.0102911798535</v>
      </c>
      <c r="AJ60" s="31">
        <v>16.547234974930454</v>
      </c>
      <c r="AK60" s="31">
        <v>16.031669569298799</v>
      </c>
      <c r="AL60" s="31">
        <v>17.397602007093056</v>
      </c>
      <c r="AM60" s="31">
        <v>16.431760271979446</v>
      </c>
      <c r="AN60" s="31">
        <v>14.5403168806026</v>
      </c>
      <c r="AO60" s="31">
        <v>16.028246934485459</v>
      </c>
      <c r="AP60" s="31">
        <v>12.437427066765073</v>
      </c>
      <c r="AQ60" s="31">
        <v>11.559197585802004</v>
      </c>
      <c r="AR60" s="31">
        <v>11.552156033910254</v>
      </c>
      <c r="AS60" s="31">
        <v>12.417599700312254</v>
      </c>
      <c r="AT60" s="31">
        <v>12.454168611289546</v>
      </c>
      <c r="AU60" s="31">
        <v>12.637242592640415</v>
      </c>
      <c r="AV60" s="31">
        <v>13.494326089325773</v>
      </c>
      <c r="AW60" s="31">
        <v>12.900717633847217</v>
      </c>
      <c r="AX60" s="31">
        <v>12.099510865525751</v>
      </c>
      <c r="AY60" s="31">
        <v>14.119459323640598</v>
      </c>
    </row>
    <row r="61" spans="1:51">
      <c r="A61" s="7" t="s">
        <v>115</v>
      </c>
      <c r="B61" s="7" t="s">
        <v>116</v>
      </c>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v>14.241034725733925</v>
      </c>
      <c r="AD61" s="31">
        <v>16.644800215599261</v>
      </c>
      <c r="AE61" s="31">
        <v>14.689891119565182</v>
      </c>
      <c r="AF61" s="31">
        <v>15.350576326368131</v>
      </c>
      <c r="AG61" s="31">
        <v>15.260406967994061</v>
      </c>
      <c r="AH61" s="31">
        <v>16.416478189232787</v>
      </c>
      <c r="AI61" s="31">
        <v>22.11169161051474</v>
      </c>
      <c r="AJ61" s="31">
        <v>16.862364552381294</v>
      </c>
      <c r="AK61" s="31">
        <v>16.499187434903003</v>
      </c>
      <c r="AL61" s="31">
        <v>17.111353321659578</v>
      </c>
      <c r="AM61" s="31">
        <v>14.84533671205055</v>
      </c>
      <c r="AN61" s="31">
        <v>15.066549009748325</v>
      </c>
      <c r="AO61" s="31">
        <v>16.628978630991043</v>
      </c>
      <c r="AP61" s="31">
        <v>15.00871977008617</v>
      </c>
      <c r="AQ61" s="31">
        <v>16.892633815671616</v>
      </c>
      <c r="AR61" s="31">
        <v>16.057877332341114</v>
      </c>
      <c r="AS61" s="31">
        <v>16.598273481826141</v>
      </c>
      <c r="AT61" s="31">
        <v>16.417542797379863</v>
      </c>
      <c r="AU61" s="31">
        <v>17.004637264754642</v>
      </c>
      <c r="AV61" s="31">
        <v>17.639976802061387</v>
      </c>
      <c r="AW61" s="31">
        <v>15.670937958378111</v>
      </c>
      <c r="AX61" s="31">
        <v>14.179561696899723</v>
      </c>
      <c r="AY61" s="31">
        <v>15.581092375622092</v>
      </c>
    </row>
    <row r="62" spans="1:51">
      <c r="A62" s="7" t="s">
        <v>117</v>
      </c>
      <c r="B62" s="7" t="s">
        <v>118</v>
      </c>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v>15.570921950785827</v>
      </c>
      <c r="AD62" s="31">
        <v>20.566261252787388</v>
      </c>
      <c r="AE62" s="31">
        <v>17.717630718688163</v>
      </c>
      <c r="AF62" s="31">
        <v>18.979397164978824</v>
      </c>
      <c r="AG62" s="31">
        <v>18.591819333692285</v>
      </c>
      <c r="AH62" s="31">
        <v>18.446146054892328</v>
      </c>
      <c r="AI62" s="31">
        <v>15.904575407124719</v>
      </c>
      <c r="AJ62" s="31">
        <v>13.36823735567998</v>
      </c>
      <c r="AK62" s="31">
        <v>15.53160352676835</v>
      </c>
      <c r="AL62" s="31">
        <v>18.565999737881665</v>
      </c>
      <c r="AM62" s="31">
        <v>16.914141097692454</v>
      </c>
      <c r="AN62" s="31">
        <v>14.627596984670074</v>
      </c>
      <c r="AO62" s="31">
        <v>16.724035154512595</v>
      </c>
      <c r="AP62" s="31">
        <v>14.971771271413001</v>
      </c>
      <c r="AQ62" s="31">
        <v>13.871412202147271</v>
      </c>
      <c r="AR62" s="31">
        <v>12.91305706908731</v>
      </c>
      <c r="AS62" s="31">
        <v>13.428095556037112</v>
      </c>
      <c r="AT62" s="31">
        <v>13.968671565421143</v>
      </c>
      <c r="AU62" s="31">
        <v>13.944954878803612</v>
      </c>
      <c r="AV62" s="31">
        <v>14.228227131789261</v>
      </c>
      <c r="AW62" s="31">
        <v>13.239315231378567</v>
      </c>
      <c r="AX62" s="31">
        <v>12.638931732410308</v>
      </c>
      <c r="AY62" s="31">
        <v>13.457346345111651</v>
      </c>
    </row>
    <row r="63" spans="1:51">
      <c r="A63" s="7" t="s">
        <v>119</v>
      </c>
      <c r="B63" s="7" t="s">
        <v>120</v>
      </c>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v>15.875475404881243</v>
      </c>
      <c r="AD63" s="31">
        <v>19.151402628832173</v>
      </c>
      <c r="AE63" s="31">
        <v>15.718717393236977</v>
      </c>
      <c r="AF63" s="31">
        <v>15.975593970800247</v>
      </c>
      <c r="AG63" s="31">
        <v>14.525174476570287</v>
      </c>
      <c r="AH63" s="31">
        <v>15.810111155505698</v>
      </c>
      <c r="AI63" s="31">
        <v>20.620115338850127</v>
      </c>
      <c r="AJ63" s="31">
        <v>15.340130791806436</v>
      </c>
      <c r="AK63" s="31">
        <v>17.160893924192244</v>
      </c>
      <c r="AL63" s="31">
        <v>18.790507645424338</v>
      </c>
      <c r="AM63" s="31">
        <v>19.134660353743435</v>
      </c>
      <c r="AN63" s="31">
        <v>15.12990432566737</v>
      </c>
      <c r="AO63" s="31">
        <v>18.11843492780028</v>
      </c>
      <c r="AP63" s="31">
        <v>17.438270492033158</v>
      </c>
      <c r="AQ63" s="31">
        <v>19.954550675686164</v>
      </c>
      <c r="AR63" s="31">
        <v>18.23543340431894</v>
      </c>
      <c r="AS63" s="31">
        <v>18.362755001925915</v>
      </c>
      <c r="AT63" s="31">
        <v>18.487491238475226</v>
      </c>
      <c r="AU63" s="31">
        <v>17.08007504865957</v>
      </c>
      <c r="AV63" s="31">
        <v>18.519290786403911</v>
      </c>
      <c r="AW63" s="31">
        <v>16.443843428251412</v>
      </c>
      <c r="AX63" s="31">
        <v>14.882571924985081</v>
      </c>
      <c r="AY63" s="31">
        <v>16.098175905288336</v>
      </c>
    </row>
    <row r="64" spans="1:51">
      <c r="A64" s="7" t="s">
        <v>121</v>
      </c>
      <c r="B64" s="7" t="s">
        <v>122</v>
      </c>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v>15.260822473243763</v>
      </c>
      <c r="AD64" s="31">
        <v>18.114203415139965</v>
      </c>
      <c r="AE64" s="31">
        <v>16.450366249915035</v>
      </c>
      <c r="AF64" s="31">
        <v>15.866875231994307</v>
      </c>
      <c r="AG64" s="31">
        <v>16.534185773167785</v>
      </c>
      <c r="AH64" s="31">
        <v>17.162656596564485</v>
      </c>
      <c r="AI64" s="31">
        <v>20.770578062875977</v>
      </c>
      <c r="AJ64" s="31">
        <v>13.058720420683612</v>
      </c>
      <c r="AK64" s="31">
        <v>11.546955372670896</v>
      </c>
      <c r="AL64" s="31">
        <v>14.30172507322545</v>
      </c>
      <c r="AM64" s="31">
        <v>16.473748118756017</v>
      </c>
      <c r="AN64" s="31">
        <v>15.017017517717928</v>
      </c>
      <c r="AO64" s="31">
        <v>16.948988181567</v>
      </c>
      <c r="AP64" s="31">
        <v>14.460640982921619</v>
      </c>
      <c r="AQ64" s="31">
        <v>14.184548607264343</v>
      </c>
      <c r="AR64" s="31">
        <v>13.482343996102205</v>
      </c>
      <c r="AS64" s="31">
        <v>14.210136284250602</v>
      </c>
      <c r="AT64" s="31">
        <v>15.10015635898592</v>
      </c>
      <c r="AU64" s="31">
        <v>14.97606891154788</v>
      </c>
      <c r="AV64" s="31">
        <v>15.741577805714638</v>
      </c>
      <c r="AW64" s="31">
        <v>14.469373510100091</v>
      </c>
      <c r="AX64" s="31">
        <v>13.103445070808176</v>
      </c>
      <c r="AY64" s="31">
        <v>14.180695810455926</v>
      </c>
    </row>
    <row r="65" spans="1:51">
      <c r="A65" s="7" t="s">
        <v>123</v>
      </c>
      <c r="B65" s="7" t="s">
        <v>124</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v>14.088136834512104</v>
      </c>
      <c r="AD65" s="31">
        <v>16.117617822860705</v>
      </c>
      <c r="AE65" s="31">
        <v>14.688686561751529</v>
      </c>
      <c r="AF65" s="31">
        <v>12.563065575229857</v>
      </c>
      <c r="AG65" s="31">
        <v>13.904744504327029</v>
      </c>
      <c r="AH65" s="31">
        <v>16.054350105699367</v>
      </c>
      <c r="AI65" s="31">
        <v>19.754082958510743</v>
      </c>
      <c r="AJ65" s="31">
        <v>16.310452904726425</v>
      </c>
      <c r="AK65" s="31">
        <v>17.547915868779597</v>
      </c>
      <c r="AL65" s="31">
        <v>17.146564349736611</v>
      </c>
      <c r="AM65" s="31">
        <v>15.653179883471758</v>
      </c>
      <c r="AN65" s="31">
        <v>13.014577568141824</v>
      </c>
      <c r="AO65" s="31">
        <v>13.897313146270282</v>
      </c>
      <c r="AP65" s="31">
        <v>12.452560748527265</v>
      </c>
      <c r="AQ65" s="31">
        <v>13.047943137726062</v>
      </c>
      <c r="AR65" s="31">
        <v>12.272645895701997</v>
      </c>
      <c r="AS65" s="31">
        <v>12.023723595420053</v>
      </c>
      <c r="AT65" s="31">
        <v>12.895400741165277</v>
      </c>
      <c r="AU65" s="31">
        <v>12.498737601217888</v>
      </c>
      <c r="AV65" s="31">
        <v>13.017939353029886</v>
      </c>
      <c r="AW65" s="31">
        <v>11.730491884178356</v>
      </c>
      <c r="AX65" s="31">
        <v>10.929881732091671</v>
      </c>
      <c r="AY65" s="31">
        <v>11.793078449385076</v>
      </c>
    </row>
    <row r="66" spans="1:51">
      <c r="A66" s="7" t="s">
        <v>125</v>
      </c>
      <c r="B66" s="7" t="s">
        <v>126</v>
      </c>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v>13.768967121223948</v>
      </c>
      <c r="AD66" s="31">
        <v>17.530473950963614</v>
      </c>
      <c r="AE66" s="31">
        <v>15.988130136505912</v>
      </c>
      <c r="AF66" s="31">
        <v>16.494692748790111</v>
      </c>
      <c r="AG66" s="31">
        <v>13.596179697579739</v>
      </c>
      <c r="AH66" s="31">
        <v>14.486641503975866</v>
      </c>
      <c r="AI66" s="31">
        <v>17.366678634402341</v>
      </c>
      <c r="AJ66" s="31">
        <v>13.612435000622872</v>
      </c>
      <c r="AK66" s="31">
        <v>12.918835472152912</v>
      </c>
      <c r="AL66" s="31">
        <v>15.671884220195764</v>
      </c>
      <c r="AM66" s="31">
        <v>14.878953332215955</v>
      </c>
      <c r="AN66" s="31">
        <v>13.557666327188079</v>
      </c>
      <c r="AO66" s="31">
        <v>14.738079935878815</v>
      </c>
      <c r="AP66" s="31">
        <v>11.917053067132882</v>
      </c>
      <c r="AQ66" s="31">
        <v>14.185818627837557</v>
      </c>
      <c r="AR66" s="31">
        <v>13.675439220581545</v>
      </c>
      <c r="AS66" s="31">
        <v>13.252470895088891</v>
      </c>
      <c r="AT66" s="31">
        <v>13.945345924268823</v>
      </c>
      <c r="AU66" s="31">
        <v>13.763695346987914</v>
      </c>
      <c r="AV66" s="31">
        <v>14.597491873420118</v>
      </c>
      <c r="AW66" s="31">
        <v>10.587158960563075</v>
      </c>
      <c r="AX66" s="31">
        <v>9.4031145015802373</v>
      </c>
      <c r="AY66" s="31">
        <v>10.954938734396897</v>
      </c>
    </row>
    <row r="67" spans="1:51">
      <c r="A67" s="7" t="s">
        <v>127</v>
      </c>
      <c r="B67" s="7" t="s">
        <v>128</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v>16.155113230790565</v>
      </c>
      <c r="AD67" s="31">
        <v>19.105771539295841</v>
      </c>
      <c r="AE67" s="31">
        <v>16.149470986237713</v>
      </c>
      <c r="AF67" s="31">
        <v>17.285453834185304</v>
      </c>
      <c r="AG67" s="31">
        <v>15.341916167220473</v>
      </c>
      <c r="AH67" s="31">
        <v>15.42998209878202</v>
      </c>
      <c r="AI67" s="31">
        <v>20.984079485360976</v>
      </c>
      <c r="AJ67" s="31">
        <v>17.960878137160833</v>
      </c>
      <c r="AK67" s="31">
        <v>16.88831576674259</v>
      </c>
      <c r="AL67" s="31">
        <v>18.559057388982513</v>
      </c>
      <c r="AM67" s="31">
        <v>18.211890263066945</v>
      </c>
      <c r="AN67" s="31">
        <v>16.770233818064273</v>
      </c>
      <c r="AO67" s="31">
        <v>17.630593683796995</v>
      </c>
      <c r="AP67" s="31">
        <v>16.270681589158936</v>
      </c>
      <c r="AQ67" s="31">
        <v>16.649537603403964</v>
      </c>
      <c r="AR67" s="31">
        <v>15.548331615594179</v>
      </c>
      <c r="AS67" s="31">
        <v>17.333226960415399</v>
      </c>
      <c r="AT67" s="31">
        <v>16.80473212121753</v>
      </c>
      <c r="AU67" s="31">
        <v>15.942126294989112</v>
      </c>
      <c r="AV67" s="31">
        <v>16.803580246569318</v>
      </c>
      <c r="AW67" s="31">
        <v>15.167475465794004</v>
      </c>
      <c r="AX67" s="31">
        <v>13.934802107145188</v>
      </c>
      <c r="AY67" s="31">
        <v>14.760993167986131</v>
      </c>
    </row>
    <row r="68" spans="1:51">
      <c r="A68" s="7" t="s">
        <v>129</v>
      </c>
      <c r="B68" s="7" t="s">
        <v>130</v>
      </c>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v>16.803788190175474</v>
      </c>
      <c r="AD68" s="31">
        <v>20.122909203130028</v>
      </c>
      <c r="AE68" s="31">
        <v>17.824553346304107</v>
      </c>
      <c r="AF68" s="31">
        <v>18.660695415352428</v>
      </c>
      <c r="AG68" s="31">
        <v>17.963457716220564</v>
      </c>
      <c r="AH68" s="31">
        <v>18.060952202612238</v>
      </c>
      <c r="AI68" s="31">
        <v>21.379005162720986</v>
      </c>
      <c r="AJ68" s="31">
        <v>17.040143053534155</v>
      </c>
      <c r="AK68" s="31">
        <v>17.83119873930805</v>
      </c>
      <c r="AL68" s="31">
        <v>13.19833647850942</v>
      </c>
      <c r="AM68" s="31">
        <v>12.45086813012546</v>
      </c>
      <c r="AN68" s="31">
        <v>11.66599963483659</v>
      </c>
      <c r="AO68" s="31">
        <v>12.71992885268709</v>
      </c>
      <c r="AP68" s="31">
        <v>11.691833013884343</v>
      </c>
      <c r="AQ68" s="31">
        <v>12.822699085060488</v>
      </c>
      <c r="AR68" s="31">
        <v>12.293752973264025</v>
      </c>
      <c r="AS68" s="31">
        <v>13.035112663894216</v>
      </c>
      <c r="AT68" s="31">
        <v>13.712345694604981</v>
      </c>
      <c r="AU68" s="31">
        <v>14.045581423044847</v>
      </c>
      <c r="AV68" s="31">
        <v>14.358047308721586</v>
      </c>
      <c r="AW68" s="31">
        <v>13.778269376096819</v>
      </c>
      <c r="AX68" s="31">
        <v>12.948908504643249</v>
      </c>
      <c r="AY68" s="31">
        <v>14.137792030106036</v>
      </c>
    </row>
    <row r="69" spans="1:51">
      <c r="A69" s="7" t="s">
        <v>131</v>
      </c>
      <c r="B69" s="7" t="s">
        <v>132</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v>13.955303468412264</v>
      </c>
      <c r="AD69" s="31">
        <v>16.461998781667685</v>
      </c>
      <c r="AE69" s="31">
        <v>15.04924119546974</v>
      </c>
      <c r="AF69" s="31">
        <v>15.941889430449462</v>
      </c>
      <c r="AG69" s="31">
        <v>17.080138899291068</v>
      </c>
      <c r="AH69" s="31">
        <v>17.05898400850953</v>
      </c>
      <c r="AI69" s="31">
        <v>21.317097181052379</v>
      </c>
      <c r="AJ69" s="31">
        <v>16.036897535779389</v>
      </c>
      <c r="AK69" s="31">
        <v>15.946605577412774</v>
      </c>
      <c r="AL69" s="31">
        <v>18.003050132896352</v>
      </c>
      <c r="AM69" s="31">
        <v>16.375378991550253</v>
      </c>
      <c r="AN69" s="31">
        <v>14.882235771619584</v>
      </c>
      <c r="AO69" s="31">
        <v>15.16327684534358</v>
      </c>
      <c r="AP69" s="31">
        <v>13.239110982239053</v>
      </c>
      <c r="AQ69" s="31">
        <v>15.315045190491652</v>
      </c>
      <c r="AR69" s="31">
        <v>14.357473605937034</v>
      </c>
      <c r="AS69" s="31">
        <v>14.159313783025624</v>
      </c>
      <c r="AT69" s="31">
        <v>14.321243838386142</v>
      </c>
      <c r="AU69" s="31">
        <v>13.804923787816929</v>
      </c>
      <c r="AV69" s="31">
        <v>15.881125219490821</v>
      </c>
      <c r="AW69" s="31">
        <v>13.835332216457461</v>
      </c>
      <c r="AX69" s="31">
        <v>12.032193955077847</v>
      </c>
      <c r="AY69" s="31">
        <v>13.796823648731028</v>
      </c>
    </row>
    <row r="70" spans="1:51">
      <c r="A70" s="7" t="s">
        <v>133</v>
      </c>
      <c r="B70" s="7" t="s">
        <v>134</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v>13.9710687098182</v>
      </c>
      <c r="AD70" s="31">
        <v>18.066516653650737</v>
      </c>
      <c r="AE70" s="31">
        <v>14.432730410264167</v>
      </c>
      <c r="AF70" s="31">
        <v>14.411033850192172</v>
      </c>
      <c r="AG70" s="31">
        <v>15.553257423234907</v>
      </c>
      <c r="AH70" s="31">
        <v>16.300055707707898</v>
      </c>
      <c r="AI70" s="31">
        <v>19.255639735121445</v>
      </c>
      <c r="AJ70" s="31">
        <v>14.638043272793702</v>
      </c>
      <c r="AK70" s="31">
        <v>13.272558073236256</v>
      </c>
      <c r="AL70" s="31">
        <v>13.618798640562513</v>
      </c>
      <c r="AM70" s="31">
        <v>12.408608105761939</v>
      </c>
      <c r="AN70" s="31">
        <v>11.218315451938413</v>
      </c>
      <c r="AO70" s="31">
        <v>11.807708032567287</v>
      </c>
      <c r="AP70" s="31">
        <v>10.948889642849984</v>
      </c>
      <c r="AQ70" s="31">
        <v>11.658156649657249</v>
      </c>
      <c r="AR70" s="31">
        <v>11.270651704415126</v>
      </c>
      <c r="AS70" s="31">
        <v>12.621212475647456</v>
      </c>
      <c r="AT70" s="31">
        <v>12.081004988124262</v>
      </c>
      <c r="AU70" s="31">
        <v>12.423045393156288</v>
      </c>
      <c r="AV70" s="31">
        <v>13.820837024652663</v>
      </c>
      <c r="AW70" s="31">
        <v>12.49203182217885</v>
      </c>
      <c r="AX70" s="31">
        <v>11.299089357999049</v>
      </c>
      <c r="AY70" s="31">
        <v>12.893392727818179</v>
      </c>
    </row>
    <row r="71" spans="1:51">
      <c r="A71" s="7" t="s">
        <v>135</v>
      </c>
      <c r="B71" s="7" t="s">
        <v>136</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v>16.541799984783292</v>
      </c>
      <c r="AD71" s="31">
        <v>18.572544691392832</v>
      </c>
      <c r="AE71" s="31">
        <v>17.590078835408804</v>
      </c>
      <c r="AF71" s="31">
        <v>17.962053916621493</v>
      </c>
      <c r="AG71" s="31">
        <v>17.524064493303346</v>
      </c>
      <c r="AH71" s="31">
        <v>17.819060374310236</v>
      </c>
      <c r="AI71" s="31">
        <v>20.732730857064784</v>
      </c>
      <c r="AJ71" s="31">
        <v>16.884546371473309</v>
      </c>
      <c r="AK71" s="31">
        <v>15.73262283813378</v>
      </c>
      <c r="AL71" s="31">
        <v>15.147828980989667</v>
      </c>
      <c r="AM71" s="31">
        <v>15.945092707547001</v>
      </c>
      <c r="AN71" s="31">
        <v>14.04834681993078</v>
      </c>
      <c r="AO71" s="31">
        <v>16.61468013814482</v>
      </c>
      <c r="AP71" s="31">
        <v>14.872337118484927</v>
      </c>
      <c r="AQ71" s="31">
        <v>14.947011377921651</v>
      </c>
      <c r="AR71" s="31">
        <v>15.068364700910037</v>
      </c>
      <c r="AS71" s="31">
        <v>15.223354332761426</v>
      </c>
      <c r="AT71" s="31">
        <v>16.737285460591728</v>
      </c>
      <c r="AU71" s="31">
        <v>17.290751471807312</v>
      </c>
      <c r="AV71" s="31">
        <v>17.343065736525489</v>
      </c>
      <c r="AW71" s="31">
        <v>16.332439413790905</v>
      </c>
      <c r="AX71" s="31">
        <v>15.849950028092685</v>
      </c>
      <c r="AY71" s="31">
        <v>13.906868339180203</v>
      </c>
    </row>
    <row r="72" spans="1:51">
      <c r="A72" s="7" t="s">
        <v>137</v>
      </c>
      <c r="B72" s="7" t="s">
        <v>138</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v>13.171173881661671</v>
      </c>
      <c r="AD72" s="31">
        <v>15.12646872218161</v>
      </c>
      <c r="AE72" s="31">
        <v>13.204245743501497</v>
      </c>
      <c r="AF72" s="31">
        <v>14.717521679815146</v>
      </c>
      <c r="AG72" s="31">
        <v>14.329443100643044</v>
      </c>
      <c r="AH72" s="31">
        <v>12.300680620047237</v>
      </c>
      <c r="AI72" s="31">
        <v>16.105606743259159</v>
      </c>
      <c r="AJ72" s="31">
        <v>13.471853697622493</v>
      </c>
      <c r="AK72" s="31">
        <v>13.100960643734236</v>
      </c>
      <c r="AL72" s="31">
        <v>14.074982468781929</v>
      </c>
      <c r="AM72" s="31">
        <v>14.178700382486797</v>
      </c>
      <c r="AN72" s="31">
        <v>12.372021393226328</v>
      </c>
      <c r="AO72" s="31">
        <v>13.244615443681319</v>
      </c>
      <c r="AP72" s="31">
        <v>11.848012508023936</v>
      </c>
      <c r="AQ72" s="31">
        <v>12.041339059759611</v>
      </c>
      <c r="AR72" s="31">
        <v>11.700048820409258</v>
      </c>
      <c r="AS72" s="31">
        <v>11.504956614344657</v>
      </c>
      <c r="AT72" s="31">
        <v>12.60452580982126</v>
      </c>
      <c r="AU72" s="31">
        <v>13.105159937618307</v>
      </c>
      <c r="AV72" s="31">
        <v>13.735301669550569</v>
      </c>
      <c r="AW72" s="31">
        <v>12.476527668926289</v>
      </c>
      <c r="AX72" s="31">
        <v>11.195962948294468</v>
      </c>
      <c r="AY72" s="31">
        <v>11.573994292877737</v>
      </c>
    </row>
    <row r="73" spans="1:51">
      <c r="A73" s="7" t="s">
        <v>139</v>
      </c>
      <c r="B73" s="7" t="s">
        <v>140</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v>13.720204703837085</v>
      </c>
      <c r="AD73" s="31">
        <v>13.97459940594443</v>
      </c>
      <c r="AE73" s="31">
        <v>11.832988384075106</v>
      </c>
      <c r="AF73" s="31">
        <v>12.907759391107204</v>
      </c>
      <c r="AG73" s="31">
        <v>13.071088167014716</v>
      </c>
      <c r="AH73" s="31">
        <v>12.36388674717672</v>
      </c>
      <c r="AI73" s="31">
        <v>15.95662522533067</v>
      </c>
      <c r="AJ73" s="31">
        <v>13.307882373544707</v>
      </c>
      <c r="AK73" s="31">
        <v>13.596679840818027</v>
      </c>
      <c r="AL73" s="31">
        <v>16.270038369879796</v>
      </c>
      <c r="AM73" s="31">
        <v>16.113124275579217</v>
      </c>
      <c r="AN73" s="31">
        <v>13.509255816172233</v>
      </c>
      <c r="AO73" s="31">
        <v>12.825159222658078</v>
      </c>
      <c r="AP73" s="31">
        <v>10.934323651742533</v>
      </c>
      <c r="AQ73" s="31">
        <v>11.228858636292523</v>
      </c>
      <c r="AR73" s="31">
        <v>11.270726577511288</v>
      </c>
      <c r="AS73" s="31">
        <v>11.569696069643182</v>
      </c>
      <c r="AT73" s="31">
        <v>11.627442530517422</v>
      </c>
      <c r="AU73" s="31">
        <v>9.1118368824113194</v>
      </c>
      <c r="AV73" s="31">
        <v>10.388146977939003</v>
      </c>
      <c r="AW73" s="31">
        <v>8.9048520191661797</v>
      </c>
      <c r="AX73" s="31">
        <v>8.6483817131612941</v>
      </c>
      <c r="AY73" s="31">
        <v>9.6619156888238571</v>
      </c>
    </row>
    <row r="74" spans="1:51">
      <c r="A74" s="7" t="s">
        <v>141</v>
      </c>
      <c r="B74" s="7" t="s">
        <v>142</v>
      </c>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v>10.687244345922522</v>
      </c>
      <c r="AD74" s="31">
        <v>12.237882972603375</v>
      </c>
      <c r="AE74" s="31">
        <v>10.868123194381058</v>
      </c>
      <c r="AF74" s="31">
        <v>11.722490630945886</v>
      </c>
      <c r="AG74" s="31">
        <v>12.255443272341424</v>
      </c>
      <c r="AH74" s="31">
        <v>13.288709497752366</v>
      </c>
      <c r="AI74" s="31">
        <v>16.0374490315961</v>
      </c>
      <c r="AJ74" s="31">
        <v>13.636717424002477</v>
      </c>
      <c r="AK74" s="31">
        <v>14.03432967132478</v>
      </c>
      <c r="AL74" s="31">
        <v>15.998930765498217</v>
      </c>
      <c r="AM74" s="31">
        <v>16.372878038193431</v>
      </c>
      <c r="AN74" s="31">
        <v>13.9107925756356</v>
      </c>
      <c r="AO74" s="31">
        <v>12.934899866422208</v>
      </c>
      <c r="AP74" s="31">
        <v>12.377602431882535</v>
      </c>
      <c r="AQ74" s="31">
        <v>12.872594182455515</v>
      </c>
      <c r="AR74" s="31">
        <v>14.165678402008</v>
      </c>
      <c r="AS74" s="31">
        <v>13.645937067121647</v>
      </c>
      <c r="AT74" s="31">
        <v>13.641431742592058</v>
      </c>
      <c r="AU74" s="31">
        <v>13.495009915322312</v>
      </c>
      <c r="AV74" s="31">
        <v>13.940512266469925</v>
      </c>
      <c r="AW74" s="31">
        <v>12.774856053446385</v>
      </c>
      <c r="AX74" s="31">
        <v>11.942945047136199</v>
      </c>
      <c r="AY74" s="31">
        <v>12.836497477621108</v>
      </c>
    </row>
    <row r="75" spans="1:51">
      <c r="A75" s="7" t="s">
        <v>143</v>
      </c>
      <c r="B75" s="7" t="s">
        <v>144</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v>19.213435269112271</v>
      </c>
      <c r="AD75" s="31">
        <v>20.424854683623884</v>
      </c>
      <c r="AE75" s="31">
        <v>18.808342635287524</v>
      </c>
      <c r="AF75" s="31">
        <v>18.606455901276593</v>
      </c>
      <c r="AG75" s="31">
        <v>18.106855277417697</v>
      </c>
      <c r="AH75" s="31">
        <v>19.463743936163041</v>
      </c>
      <c r="AI75" s="31">
        <v>22.275703813023807</v>
      </c>
      <c r="AJ75" s="31">
        <v>17.544263629497912</v>
      </c>
      <c r="AK75" s="31">
        <v>16.99612937536104</v>
      </c>
      <c r="AL75" s="31">
        <v>14.372066624541599</v>
      </c>
      <c r="AM75" s="31">
        <v>14.057756179145924</v>
      </c>
      <c r="AN75" s="31">
        <v>13.244337814000614</v>
      </c>
      <c r="AO75" s="31">
        <v>15.315162478936303</v>
      </c>
      <c r="AP75" s="31">
        <v>14.047888658362655</v>
      </c>
      <c r="AQ75" s="31">
        <v>14.333602877306564</v>
      </c>
      <c r="AR75" s="31">
        <v>13.585575455199116</v>
      </c>
      <c r="AS75" s="31">
        <v>14.19620626507394</v>
      </c>
      <c r="AT75" s="31">
        <v>15.551000556976957</v>
      </c>
      <c r="AU75" s="31">
        <v>15.661588833057543</v>
      </c>
      <c r="AV75" s="31">
        <v>15.896903551613539</v>
      </c>
      <c r="AW75" s="31">
        <v>13.960811778975707</v>
      </c>
      <c r="AX75" s="31">
        <v>13.146006769789967</v>
      </c>
      <c r="AY75" s="31">
        <v>13.676921456229035</v>
      </c>
    </row>
    <row r="76" spans="1:51">
      <c r="A76" s="7" t="s">
        <v>145</v>
      </c>
      <c r="B76" s="7" t="s">
        <v>146</v>
      </c>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v>15.080023391989226</v>
      </c>
      <c r="AD76" s="31">
        <v>20.530898848835864</v>
      </c>
      <c r="AE76" s="31">
        <v>19.855283799940565</v>
      </c>
      <c r="AF76" s="31">
        <v>17.293162504906281</v>
      </c>
      <c r="AG76" s="31">
        <v>17.061179586910697</v>
      </c>
      <c r="AH76" s="31">
        <v>18.494290892930113</v>
      </c>
      <c r="AI76" s="31">
        <v>21.676458806917037</v>
      </c>
      <c r="AJ76" s="31">
        <v>17.735168794041538</v>
      </c>
      <c r="AK76" s="31">
        <v>12.165798821282197</v>
      </c>
      <c r="AL76" s="31">
        <v>14.353136376253628</v>
      </c>
      <c r="AM76" s="31">
        <v>16.115854300715732</v>
      </c>
      <c r="AN76" s="31">
        <v>14.790576443243022</v>
      </c>
      <c r="AO76" s="31">
        <v>16.498781059724433</v>
      </c>
      <c r="AP76" s="31">
        <v>14.116060896499274</v>
      </c>
      <c r="AQ76" s="31">
        <v>14.349513272710638</v>
      </c>
      <c r="AR76" s="31">
        <v>10.48177387552467</v>
      </c>
      <c r="AS76" s="31">
        <v>10.193158427194076</v>
      </c>
      <c r="AT76" s="31">
        <v>11.361745396104808</v>
      </c>
      <c r="AU76" s="31">
        <v>11.319884388866955</v>
      </c>
      <c r="AV76" s="31">
        <v>11.987614577315812</v>
      </c>
      <c r="AW76" s="31">
        <v>10.844302312883174</v>
      </c>
      <c r="AX76" s="31">
        <v>10.01130487850433</v>
      </c>
      <c r="AY76" s="31">
        <v>10.516221762334158</v>
      </c>
    </row>
    <row r="77" spans="1:51">
      <c r="A77" s="7" t="s">
        <v>147</v>
      </c>
      <c r="B77" s="7" t="s">
        <v>148</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v>17.676758952172889</v>
      </c>
      <c r="AD77" s="31">
        <v>18.400137684207984</v>
      </c>
      <c r="AE77" s="31">
        <v>18.749797162768434</v>
      </c>
      <c r="AF77" s="31">
        <v>20.745431064342412</v>
      </c>
      <c r="AG77" s="31">
        <v>21.103633896269393</v>
      </c>
      <c r="AH77" s="31">
        <v>20.860791450416269</v>
      </c>
      <c r="AI77" s="31">
        <v>20.944064273292799</v>
      </c>
      <c r="AJ77" s="31">
        <v>18.350897576770851</v>
      </c>
      <c r="AK77" s="31">
        <v>17.941966438615491</v>
      </c>
      <c r="AL77" s="31">
        <v>20.094891993176851</v>
      </c>
      <c r="AM77" s="31">
        <v>19.83122670081806</v>
      </c>
      <c r="AN77" s="31">
        <v>18.040456720987596</v>
      </c>
      <c r="AO77" s="31">
        <v>20.959602143947901</v>
      </c>
      <c r="AP77" s="31">
        <v>19.313428488416008</v>
      </c>
      <c r="AQ77" s="31">
        <v>19.499767840935185</v>
      </c>
      <c r="AR77" s="31">
        <v>17.875297165741827</v>
      </c>
      <c r="AS77" s="31">
        <v>17.461803115595824</v>
      </c>
      <c r="AT77" s="31">
        <v>16.831942294552992</v>
      </c>
      <c r="AU77" s="31">
        <v>17.218183271372052</v>
      </c>
      <c r="AV77" s="31">
        <v>17.154762793102048</v>
      </c>
      <c r="AW77" s="31">
        <v>14.806341005332314</v>
      </c>
      <c r="AX77" s="31">
        <v>14.303873280237092</v>
      </c>
      <c r="AY77" s="31">
        <v>14.425115966376559</v>
      </c>
    </row>
    <row r="78" spans="1:51">
      <c r="A78" s="7" t="s">
        <v>149</v>
      </c>
      <c r="B78" s="7" t="s">
        <v>150</v>
      </c>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v>13.704385349101328</v>
      </c>
      <c r="AD78" s="31">
        <v>20.183590474215276</v>
      </c>
      <c r="AE78" s="31">
        <v>17.794907748485787</v>
      </c>
      <c r="AF78" s="31">
        <v>22.520388338883073</v>
      </c>
      <c r="AG78" s="31">
        <v>22.465259284365469</v>
      </c>
      <c r="AH78" s="31">
        <v>23.816122253675097</v>
      </c>
      <c r="AI78" s="31">
        <v>27.478489950149903</v>
      </c>
      <c r="AJ78" s="31">
        <v>22.001132667394455</v>
      </c>
      <c r="AK78" s="31">
        <v>20.970604079764186</v>
      </c>
      <c r="AL78" s="31">
        <v>21.941216255044889</v>
      </c>
      <c r="AM78" s="31">
        <v>20.044102488267608</v>
      </c>
      <c r="AN78" s="31">
        <v>17.477817225890433</v>
      </c>
      <c r="AO78" s="31">
        <v>19.146433744499806</v>
      </c>
      <c r="AP78" s="31">
        <v>13.176208852188612</v>
      </c>
      <c r="AQ78" s="31">
        <v>12.485526460887609</v>
      </c>
      <c r="AR78" s="31">
        <v>11.935295735063397</v>
      </c>
      <c r="AS78" s="31">
        <v>13.274769142288978</v>
      </c>
      <c r="AT78" s="31">
        <v>13.571281250325134</v>
      </c>
      <c r="AU78" s="31">
        <v>13.046206883474436</v>
      </c>
      <c r="AV78" s="31">
        <v>13.144030444588292</v>
      </c>
      <c r="AW78" s="31">
        <v>11.293438969567832</v>
      </c>
      <c r="AX78" s="31">
        <v>10.291776438384332</v>
      </c>
      <c r="AY78" s="31">
        <v>11.493065442285804</v>
      </c>
    </row>
    <row r="79" spans="1:51">
      <c r="A79" s="7" t="s">
        <v>151</v>
      </c>
      <c r="B79" s="7" t="s">
        <v>152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v>11.802291044367392</v>
      </c>
      <c r="AD79" s="31">
        <v>14.437821510102552</v>
      </c>
      <c r="AE79" s="31">
        <v>12.097273611189676</v>
      </c>
      <c r="AF79" s="31">
        <v>12.858071755138367</v>
      </c>
      <c r="AG79" s="31">
        <v>12.751296465298289</v>
      </c>
      <c r="AH79" s="31">
        <v>14.019448685778348</v>
      </c>
      <c r="AI79" s="31">
        <v>17.116715776395132</v>
      </c>
      <c r="AJ79" s="31">
        <v>14.078374175385758</v>
      </c>
      <c r="AK79" s="31">
        <v>13.011293884933799</v>
      </c>
      <c r="AL79" s="31">
        <v>16.006917957112023</v>
      </c>
      <c r="AM79" s="31">
        <v>15.748156173323661</v>
      </c>
      <c r="AN79" s="31">
        <v>14.401258731359942</v>
      </c>
      <c r="AO79" s="31">
        <v>16.257131832578075</v>
      </c>
      <c r="AP79" s="31">
        <v>14.053204430838582</v>
      </c>
      <c r="AQ79" s="31">
        <v>16.803132073579892</v>
      </c>
      <c r="AR79" s="31">
        <v>15.834500969522693</v>
      </c>
      <c r="AS79" s="31">
        <v>16.110965259374613</v>
      </c>
      <c r="AT79" s="31">
        <v>15.651942168032514</v>
      </c>
      <c r="AU79" s="31">
        <v>15.485256490261825</v>
      </c>
      <c r="AV79" s="31">
        <v>15.981058054905686</v>
      </c>
      <c r="AW79" s="31">
        <v>13.699220825943486</v>
      </c>
      <c r="AX79" s="31">
        <v>12.168060389769696</v>
      </c>
      <c r="AY79" s="31">
        <v>13.803317706759755</v>
      </c>
    </row>
    <row r="80" spans="1:51">
      <c r="A80" s="7" t="s">
        <v>153</v>
      </c>
      <c r="B80" s="7" t="s">
        <v>154</v>
      </c>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v>13.809649506438667</v>
      </c>
      <c r="AD80" s="31">
        <v>16.626250959296605</v>
      </c>
      <c r="AE80" s="31">
        <v>14.315329324332351</v>
      </c>
      <c r="AF80" s="31">
        <v>15.127466674999502</v>
      </c>
      <c r="AG80" s="31">
        <v>15.866632003327041</v>
      </c>
      <c r="AH80" s="31">
        <v>15.694113458755213</v>
      </c>
      <c r="AI80" s="31">
        <v>18.627489384675769</v>
      </c>
      <c r="AJ80" s="31">
        <v>13.53151428343668</v>
      </c>
      <c r="AK80" s="31">
        <v>14.687140257916328</v>
      </c>
      <c r="AL80" s="31">
        <v>18.466788801697817</v>
      </c>
      <c r="AM80" s="31">
        <v>18.037622852878542</v>
      </c>
      <c r="AN80" s="31">
        <v>17.893007175646183</v>
      </c>
      <c r="AO80" s="31">
        <v>18.195076411503752</v>
      </c>
      <c r="AP80" s="31">
        <v>13.59518142138915</v>
      </c>
      <c r="AQ80" s="31">
        <v>14.320684717456574</v>
      </c>
      <c r="AR80" s="31">
        <v>13.346827838967357</v>
      </c>
      <c r="AS80" s="31">
        <v>13.517657211278097</v>
      </c>
      <c r="AT80" s="31">
        <v>13.986957781350343</v>
      </c>
      <c r="AU80" s="31">
        <v>14.765726238324664</v>
      </c>
      <c r="AV80" s="31">
        <v>16.030230025636673</v>
      </c>
      <c r="AW80" s="31">
        <v>14.752172099443836</v>
      </c>
      <c r="AX80" s="31">
        <v>13.761858357470707</v>
      </c>
      <c r="AY80" s="31">
        <v>13.257885635274921</v>
      </c>
    </row>
    <row r="81" spans="1:51">
      <c r="A81" s="7" t="s">
        <v>155</v>
      </c>
      <c r="B81" s="7" t="s">
        <v>156</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v>16.575031743395659</v>
      </c>
      <c r="AD81" s="31">
        <v>19.736747929698137</v>
      </c>
      <c r="AE81" s="31">
        <v>16.784430697528382</v>
      </c>
      <c r="AF81" s="31">
        <v>18.067460432377626</v>
      </c>
      <c r="AG81" s="31">
        <v>17.967219152513913</v>
      </c>
      <c r="AH81" s="31">
        <v>17.213000020259582</v>
      </c>
      <c r="AI81" s="31">
        <v>20.049609786278648</v>
      </c>
      <c r="AJ81" s="31">
        <v>16.619543873883963</v>
      </c>
      <c r="AK81" s="31">
        <v>15.619514215577453</v>
      </c>
      <c r="AL81" s="31">
        <v>15.898501353096458</v>
      </c>
      <c r="AM81" s="31">
        <v>15.595363414857749</v>
      </c>
      <c r="AN81" s="31">
        <v>13.650588528874527</v>
      </c>
      <c r="AO81" s="31">
        <v>16.277604596060087</v>
      </c>
      <c r="AP81" s="31">
        <v>14.142052375686113</v>
      </c>
      <c r="AQ81" s="31">
        <v>15.590808683731886</v>
      </c>
      <c r="AR81" s="31">
        <v>13.675021788883345</v>
      </c>
      <c r="AS81" s="31">
        <v>14.022379011709713</v>
      </c>
      <c r="AT81" s="31">
        <v>14.116587494012558</v>
      </c>
      <c r="AU81" s="31">
        <v>14.100474974584056</v>
      </c>
      <c r="AV81" s="31">
        <v>14.127505419264756</v>
      </c>
      <c r="AW81" s="31">
        <v>12.642591327403796</v>
      </c>
      <c r="AX81" s="31">
        <v>11.996225139718772</v>
      </c>
      <c r="AY81" s="31">
        <v>12.700389318766096</v>
      </c>
    </row>
    <row r="82" spans="1:51">
      <c r="A82" s="7" t="s">
        <v>157</v>
      </c>
      <c r="B82" s="7" t="s">
        <v>158</v>
      </c>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v>17.447595834930123</v>
      </c>
      <c r="AD82" s="31">
        <v>19.248801350883522</v>
      </c>
      <c r="AE82" s="31">
        <v>17.519952721790339</v>
      </c>
      <c r="AF82" s="31">
        <v>18.165124034887512</v>
      </c>
      <c r="AG82" s="31">
        <v>18.349094312080965</v>
      </c>
      <c r="AH82" s="31">
        <v>18.639422787472189</v>
      </c>
      <c r="AI82" s="31">
        <v>19.977996664597846</v>
      </c>
      <c r="AJ82" s="31">
        <v>18.170350104508373</v>
      </c>
      <c r="AK82" s="31">
        <v>18.929748548347821</v>
      </c>
      <c r="AL82" s="31">
        <v>19.884322229031707</v>
      </c>
      <c r="AM82" s="31">
        <v>19.607939943528311</v>
      </c>
      <c r="AN82" s="31">
        <v>16.787482111687563</v>
      </c>
      <c r="AO82" s="31">
        <v>20.564200569885273</v>
      </c>
      <c r="AP82" s="31">
        <v>18.176022956544173</v>
      </c>
      <c r="AQ82" s="31">
        <v>19.508961139200771</v>
      </c>
      <c r="AR82" s="31">
        <v>17.82047253041868</v>
      </c>
      <c r="AS82" s="31">
        <v>18.021451641580168</v>
      </c>
      <c r="AT82" s="31">
        <v>19.183249618266789</v>
      </c>
      <c r="AU82" s="31">
        <v>20.054308841125337</v>
      </c>
      <c r="AV82" s="31">
        <v>18.948903011114588</v>
      </c>
      <c r="AW82" s="31">
        <v>17.985399096422416</v>
      </c>
      <c r="AX82" s="31">
        <v>17.061873779326856</v>
      </c>
      <c r="AY82" s="31">
        <v>17.39788137670806</v>
      </c>
    </row>
    <row r="83" spans="1:51">
      <c r="A83" s="7" t="s">
        <v>159</v>
      </c>
      <c r="B83" s="7" t="s">
        <v>160</v>
      </c>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v>22.904198603039745</v>
      </c>
      <c r="AD83" s="31">
        <v>22.990591461194271</v>
      </c>
      <c r="AE83" s="31">
        <v>21.998511945840427</v>
      </c>
      <c r="AF83" s="31">
        <v>21.405374814722983</v>
      </c>
      <c r="AG83" s="31">
        <v>20.886816321749407</v>
      </c>
      <c r="AH83" s="31">
        <v>20.887556476872994</v>
      </c>
      <c r="AI83" s="31">
        <v>21.561789368248775</v>
      </c>
      <c r="AJ83" s="31">
        <v>19.195947646451877</v>
      </c>
      <c r="AK83" s="31">
        <v>21.258854283700277</v>
      </c>
      <c r="AL83" s="31">
        <v>23.350029274798153</v>
      </c>
      <c r="AM83" s="31">
        <v>22.590184169141203</v>
      </c>
      <c r="AN83" s="31">
        <v>20.785542360492389</v>
      </c>
      <c r="AO83" s="31">
        <v>21.45123309386447</v>
      </c>
      <c r="AP83" s="31">
        <v>20.502456575988102</v>
      </c>
      <c r="AQ83" s="31">
        <v>20.885600087330733</v>
      </c>
      <c r="AR83" s="31">
        <v>19.127536866106233</v>
      </c>
      <c r="AS83" s="31">
        <v>19.801234736133296</v>
      </c>
      <c r="AT83" s="31">
        <v>21.248488413141551</v>
      </c>
      <c r="AU83" s="31">
        <v>20.888022323419182</v>
      </c>
      <c r="AV83" s="31">
        <v>20.602683672496884</v>
      </c>
      <c r="AW83" s="31">
        <v>20.095158968692388</v>
      </c>
      <c r="AX83" s="31">
        <v>19.379429046874563</v>
      </c>
      <c r="AY83" s="31">
        <v>18.334916173328931</v>
      </c>
    </row>
    <row r="84" spans="1:51">
      <c r="A84" s="7" t="s">
        <v>161</v>
      </c>
      <c r="B84" s="7" t="s">
        <v>162</v>
      </c>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v>13.215595396197118</v>
      </c>
      <c r="AD84" s="31">
        <v>15.635166065821895</v>
      </c>
      <c r="AE84" s="31">
        <v>14.587462457524619</v>
      </c>
      <c r="AF84" s="31">
        <v>14.762136134412444</v>
      </c>
      <c r="AG84" s="31">
        <v>13.942036843739746</v>
      </c>
      <c r="AH84" s="31">
        <v>14.274455275224524</v>
      </c>
      <c r="AI84" s="31">
        <v>17.343738921960711</v>
      </c>
      <c r="AJ84" s="31">
        <v>11.862031033163595</v>
      </c>
      <c r="AK84" s="31">
        <v>12.159477635986883</v>
      </c>
      <c r="AL84" s="31">
        <v>12.722799415653732</v>
      </c>
      <c r="AM84" s="31">
        <v>12.436494427450583</v>
      </c>
      <c r="AN84" s="31">
        <v>11.813502477668383</v>
      </c>
      <c r="AO84" s="31">
        <v>13.733864801484492</v>
      </c>
      <c r="AP84" s="31">
        <v>12.463440062628099</v>
      </c>
      <c r="AQ84" s="31">
        <v>14.141972549238179</v>
      </c>
      <c r="AR84" s="31">
        <v>13.133185711784801</v>
      </c>
      <c r="AS84" s="31">
        <v>14.248092727733313</v>
      </c>
      <c r="AT84" s="31">
        <v>13.122403599915119</v>
      </c>
      <c r="AU84" s="31">
        <v>12.979856237212717</v>
      </c>
      <c r="AV84" s="31">
        <v>13.442707458249206</v>
      </c>
      <c r="AW84" s="31">
        <v>12.211002169394598</v>
      </c>
      <c r="AX84" s="31">
        <v>11.03055431503692</v>
      </c>
      <c r="AY84" s="31">
        <v>12.307505354429852</v>
      </c>
    </row>
    <row r="85" spans="1:51">
      <c r="A85" s="7" t="s">
        <v>163</v>
      </c>
      <c r="B85" s="7" t="s">
        <v>164</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v>15.300179416972759</v>
      </c>
      <c r="AD85" s="31">
        <v>17.049425518460716</v>
      </c>
      <c r="AE85" s="31">
        <v>16.036260885728517</v>
      </c>
      <c r="AF85" s="31">
        <v>16.590240853673972</v>
      </c>
      <c r="AG85" s="31">
        <v>16.304295567485116</v>
      </c>
      <c r="AH85" s="31">
        <v>17.137162814069455</v>
      </c>
      <c r="AI85" s="31">
        <v>20.84239802319885</v>
      </c>
      <c r="AJ85" s="31">
        <v>16.679863246085091</v>
      </c>
      <c r="AK85" s="31">
        <v>17.537993348392312</v>
      </c>
      <c r="AL85" s="31">
        <v>19.967869301751424</v>
      </c>
      <c r="AM85" s="31">
        <v>17.898500291451288</v>
      </c>
      <c r="AN85" s="31">
        <v>16.495919918336025</v>
      </c>
      <c r="AO85" s="31">
        <v>16.716592237028699</v>
      </c>
      <c r="AP85" s="31">
        <v>13.321375663896276</v>
      </c>
      <c r="AQ85" s="31">
        <v>14.508956564503492</v>
      </c>
      <c r="AR85" s="31">
        <v>14.68378580791968</v>
      </c>
      <c r="AS85" s="31">
        <v>14.920037016441338</v>
      </c>
      <c r="AT85" s="31">
        <v>15.927741249613003</v>
      </c>
      <c r="AU85" s="31">
        <v>15.42783727273207</v>
      </c>
      <c r="AV85" s="31">
        <v>15.53456970158498</v>
      </c>
      <c r="AW85" s="31">
        <v>14.926211690337365</v>
      </c>
      <c r="AX85" s="31">
        <v>14.066980416909674</v>
      </c>
      <c r="AY85" s="31">
        <v>14.811055239869983</v>
      </c>
    </row>
    <row r="86" spans="1:51">
      <c r="A86" s="7" t="s">
        <v>165</v>
      </c>
      <c r="B86" s="7" t="s">
        <v>166</v>
      </c>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v>18.328958238717949</v>
      </c>
      <c r="AD86" s="31">
        <v>20.722915456293773</v>
      </c>
      <c r="AE86" s="31">
        <v>18.807036603735067</v>
      </c>
      <c r="AF86" s="31">
        <v>18.117227343323165</v>
      </c>
      <c r="AG86" s="31">
        <v>18.132590161012036</v>
      </c>
      <c r="AH86" s="31">
        <v>19.013956839845196</v>
      </c>
      <c r="AI86" s="31">
        <v>21.06910968476776</v>
      </c>
      <c r="AJ86" s="31">
        <v>17.072707879063614</v>
      </c>
      <c r="AK86" s="31">
        <v>17.153511484052938</v>
      </c>
      <c r="AL86" s="31">
        <v>19.037776630269921</v>
      </c>
      <c r="AM86" s="31">
        <v>18.38184403546299</v>
      </c>
      <c r="AN86" s="31">
        <v>17.009841330566029</v>
      </c>
      <c r="AO86" s="31">
        <v>18.495973332470211</v>
      </c>
      <c r="AP86" s="31">
        <v>15.624277298045225</v>
      </c>
      <c r="AQ86" s="31">
        <v>16.573765170164407</v>
      </c>
      <c r="AR86" s="31">
        <v>15.584315335259232</v>
      </c>
      <c r="AS86" s="31">
        <v>15.505263437131145</v>
      </c>
      <c r="AT86" s="31">
        <v>16.296355263580239</v>
      </c>
      <c r="AU86" s="31">
        <v>16.58016166518323</v>
      </c>
      <c r="AV86" s="31">
        <v>17.021315584035474</v>
      </c>
      <c r="AW86" s="31">
        <v>16.225772517671231</v>
      </c>
      <c r="AX86" s="31">
        <v>15.576362677024228</v>
      </c>
      <c r="AY86" s="31">
        <v>16.188056125448995</v>
      </c>
    </row>
    <row r="87" spans="1:51">
      <c r="A87" s="7" t="s">
        <v>167</v>
      </c>
      <c r="B87" s="7" t="s">
        <v>168</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v>11.195834812133945</v>
      </c>
      <c r="AD87" s="31">
        <v>13.419650162535104</v>
      </c>
      <c r="AE87" s="31">
        <v>11.641978993713039</v>
      </c>
      <c r="AF87" s="31">
        <v>14.344506170563703</v>
      </c>
      <c r="AG87" s="31">
        <v>14.674971389978051</v>
      </c>
      <c r="AH87" s="31">
        <v>15.267691933032197</v>
      </c>
      <c r="AI87" s="31">
        <v>17.801505761616369</v>
      </c>
      <c r="AJ87" s="31">
        <v>15.141664030619276</v>
      </c>
      <c r="AK87" s="31">
        <v>14.974034717617602</v>
      </c>
      <c r="AL87" s="31">
        <v>16.95474441731465</v>
      </c>
      <c r="AM87" s="31">
        <v>16.583329903944655</v>
      </c>
      <c r="AN87" s="31">
        <v>14.939323804267799</v>
      </c>
      <c r="AO87" s="31">
        <v>15.624628552737924</v>
      </c>
      <c r="AP87" s="31">
        <v>13.161082021327235</v>
      </c>
      <c r="AQ87" s="31">
        <v>14.029910182973065</v>
      </c>
      <c r="AR87" s="31">
        <v>13.65014511816727</v>
      </c>
      <c r="AS87" s="31">
        <v>11.456975309276931</v>
      </c>
      <c r="AT87" s="31">
        <v>11.971132543034127</v>
      </c>
      <c r="AU87" s="31">
        <v>11.900204183793839</v>
      </c>
      <c r="AV87" s="31">
        <v>12.583369046500698</v>
      </c>
      <c r="AW87" s="31">
        <v>11.003517877820848</v>
      </c>
      <c r="AX87" s="31">
        <v>10.241345017191694</v>
      </c>
      <c r="AY87" s="31">
        <v>11.692321962094876</v>
      </c>
    </row>
    <row r="88" spans="1:51">
      <c r="A88" s="7" t="s">
        <v>169</v>
      </c>
      <c r="B88" s="7" t="s">
        <v>170</v>
      </c>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v>13.340979320964678</v>
      </c>
      <c r="AD88" s="31">
        <v>15.901050540342107</v>
      </c>
      <c r="AE88" s="31">
        <v>14.27367010427365</v>
      </c>
      <c r="AF88" s="31">
        <v>14.970816444082239</v>
      </c>
      <c r="AG88" s="31">
        <v>15.096075340387294</v>
      </c>
      <c r="AH88" s="31">
        <v>16.23437845329029</v>
      </c>
      <c r="AI88" s="31">
        <v>19.98584944302986</v>
      </c>
      <c r="AJ88" s="31">
        <v>15.674522307831076</v>
      </c>
      <c r="AK88" s="31">
        <v>15.76853615721625</v>
      </c>
      <c r="AL88" s="31">
        <v>16.852516926453259</v>
      </c>
      <c r="AM88" s="31">
        <v>16.431536942984327</v>
      </c>
      <c r="AN88" s="31">
        <v>14.627182122219146</v>
      </c>
      <c r="AO88" s="31">
        <v>16.004943987172283</v>
      </c>
      <c r="AP88" s="31">
        <v>14.360705156341655</v>
      </c>
      <c r="AQ88" s="31">
        <v>16.63194422660812</v>
      </c>
      <c r="AR88" s="31">
        <v>15.950741311122565</v>
      </c>
      <c r="AS88" s="31">
        <v>17.310131923943988</v>
      </c>
      <c r="AT88" s="31">
        <v>17.232820295631928</v>
      </c>
      <c r="AU88" s="31">
        <v>18.025906760985613</v>
      </c>
      <c r="AV88" s="31">
        <v>17.136354377327393</v>
      </c>
      <c r="AW88" s="31">
        <v>15.894883680860442</v>
      </c>
      <c r="AX88" s="31">
        <v>14.530219691381577</v>
      </c>
      <c r="AY88" s="31">
        <v>16.139909575010751</v>
      </c>
    </row>
    <row r="89" spans="1:51">
      <c r="A89" s="7" t="s">
        <v>171</v>
      </c>
      <c r="B89" s="7" t="s">
        <v>172</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v>13.739708340365953</v>
      </c>
      <c r="AD89" s="31">
        <v>15.486218739381904</v>
      </c>
      <c r="AE89" s="31">
        <v>14.777617750085408</v>
      </c>
      <c r="AF89" s="31">
        <v>15.126797138622091</v>
      </c>
      <c r="AG89" s="31">
        <v>13.769698956701928</v>
      </c>
      <c r="AH89" s="31">
        <v>13.880227232913736</v>
      </c>
      <c r="AI89" s="31">
        <v>16.363127179861849</v>
      </c>
      <c r="AJ89" s="31">
        <v>12.677391255740103</v>
      </c>
      <c r="AK89" s="31">
        <v>13.629602229877646</v>
      </c>
      <c r="AL89" s="31">
        <v>15.937123207469813</v>
      </c>
      <c r="AM89" s="31">
        <v>15.172766108708343</v>
      </c>
      <c r="AN89" s="31">
        <v>13.392089590759934</v>
      </c>
      <c r="AO89" s="31">
        <v>16.198323243243532</v>
      </c>
      <c r="AP89" s="31">
        <v>15.043830838656822</v>
      </c>
      <c r="AQ89" s="31">
        <v>15.99649470614432</v>
      </c>
      <c r="AR89" s="31">
        <v>14.842454852535681</v>
      </c>
      <c r="AS89" s="31">
        <v>13.78109156552047</v>
      </c>
      <c r="AT89" s="31">
        <v>14.885325148817822</v>
      </c>
      <c r="AU89" s="31">
        <v>14.449603879175612</v>
      </c>
      <c r="AV89" s="31">
        <v>15.801083568265398</v>
      </c>
      <c r="AW89" s="31">
        <v>14.341596899028733</v>
      </c>
      <c r="AX89" s="31">
        <v>13.613749088514378</v>
      </c>
      <c r="AY89" s="31">
        <v>13.656571102148538</v>
      </c>
    </row>
    <row r="90" spans="1:51">
      <c r="A90" s="7" t="s">
        <v>173</v>
      </c>
      <c r="B90" s="7" t="s">
        <v>174</v>
      </c>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v>13.195747982544702</v>
      </c>
      <c r="AD90" s="31">
        <v>12.862478076036012</v>
      </c>
      <c r="AE90" s="31">
        <v>11.159595144187108</v>
      </c>
      <c r="AF90" s="31">
        <v>12.415623352040035</v>
      </c>
      <c r="AG90" s="31">
        <v>12.170910569146917</v>
      </c>
      <c r="AH90" s="31">
        <v>12.492783051911562</v>
      </c>
      <c r="AI90" s="31">
        <v>14.125372143870592</v>
      </c>
      <c r="AJ90" s="31">
        <v>11.691770922014003</v>
      </c>
      <c r="AK90" s="31">
        <v>12.238242017884399</v>
      </c>
      <c r="AL90" s="31">
        <v>15.127331652028744</v>
      </c>
      <c r="AM90" s="31">
        <v>15.833824104341018</v>
      </c>
      <c r="AN90" s="31">
        <v>14.505791754626006</v>
      </c>
      <c r="AO90" s="31">
        <v>17.111331561597172</v>
      </c>
      <c r="AP90" s="31">
        <v>13.692450150029442</v>
      </c>
      <c r="AQ90" s="31">
        <v>15.743958147166689</v>
      </c>
      <c r="AR90" s="31">
        <v>10.049210087188074</v>
      </c>
      <c r="AS90" s="31">
        <v>9.5576732952056762</v>
      </c>
      <c r="AT90" s="31">
        <v>11.863798926971571</v>
      </c>
      <c r="AU90" s="31">
        <v>12.492355300936039</v>
      </c>
      <c r="AV90" s="31">
        <v>13.094056295018097</v>
      </c>
      <c r="AW90" s="31">
        <v>12.580219622733054</v>
      </c>
      <c r="AX90" s="31">
        <v>12.158801922056174</v>
      </c>
      <c r="AY90" s="31">
        <v>13.448123801982836</v>
      </c>
    </row>
    <row r="91" spans="1:51">
      <c r="A91" s="7" t="s">
        <v>175</v>
      </c>
      <c r="B91" s="7" t="s">
        <v>176</v>
      </c>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v>13.907331079659885</v>
      </c>
      <c r="AD91" s="31">
        <v>15.517330345797042</v>
      </c>
      <c r="AE91" s="31">
        <v>14.008503203411356</v>
      </c>
      <c r="AF91" s="31">
        <v>14.919053941394633</v>
      </c>
      <c r="AG91" s="31">
        <v>14.154425853308695</v>
      </c>
      <c r="AH91" s="31">
        <v>14.184911739124331</v>
      </c>
      <c r="AI91" s="31">
        <v>16.462134432141863</v>
      </c>
      <c r="AJ91" s="31">
        <v>13.618954121761767</v>
      </c>
      <c r="AK91" s="31">
        <v>13.357791667436855</v>
      </c>
      <c r="AL91" s="31">
        <v>14.667926657332231</v>
      </c>
      <c r="AM91" s="31">
        <v>15.378002388207735</v>
      </c>
      <c r="AN91" s="31">
        <v>13.764513055095964</v>
      </c>
      <c r="AO91" s="31">
        <v>16.627500075331302</v>
      </c>
      <c r="AP91" s="31">
        <v>15.830849142887814</v>
      </c>
      <c r="AQ91" s="31">
        <v>17.125951289533482</v>
      </c>
      <c r="AR91" s="31">
        <v>16.158632762842927</v>
      </c>
      <c r="AS91" s="31">
        <v>16.958635079116011</v>
      </c>
      <c r="AT91" s="31">
        <v>17.852882886594948</v>
      </c>
      <c r="AU91" s="31">
        <v>19.574448277374575</v>
      </c>
      <c r="AV91" s="31">
        <v>20.713162082093813</v>
      </c>
      <c r="AW91" s="31">
        <v>19.040137471459477</v>
      </c>
      <c r="AX91" s="31">
        <v>17.783566703123434</v>
      </c>
      <c r="AY91" s="31">
        <v>17.625472231569709</v>
      </c>
    </row>
    <row r="92" spans="1:51">
      <c r="A92" s="7" t="s">
        <v>177</v>
      </c>
      <c r="B92" s="7" t="s">
        <v>178</v>
      </c>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v>13.646468720388574</v>
      </c>
      <c r="AD92" s="31">
        <v>14.997028842078585</v>
      </c>
      <c r="AE92" s="31">
        <v>14.018411724807276</v>
      </c>
      <c r="AF92" s="31">
        <v>13.743530119162726</v>
      </c>
      <c r="AG92" s="31">
        <v>15.106881015082415</v>
      </c>
      <c r="AH92" s="31">
        <v>15.384398913429006</v>
      </c>
      <c r="AI92" s="31">
        <v>16.829946896344321</v>
      </c>
      <c r="AJ92" s="31">
        <v>14.266058130448478</v>
      </c>
      <c r="AK92" s="31">
        <v>14.630243563846298</v>
      </c>
      <c r="AL92" s="31">
        <v>15.685935431549572</v>
      </c>
      <c r="AM92" s="31">
        <v>16.047460377099636</v>
      </c>
      <c r="AN92" s="31">
        <v>14.74472189397971</v>
      </c>
      <c r="AO92" s="31">
        <v>15.398174621761044</v>
      </c>
      <c r="AP92" s="31">
        <v>14.582764699341203</v>
      </c>
      <c r="AQ92" s="31">
        <v>15.892435938051802</v>
      </c>
      <c r="AR92" s="31">
        <v>15.974230990758635</v>
      </c>
      <c r="AS92" s="31">
        <v>15.793615057023469</v>
      </c>
      <c r="AT92" s="31">
        <v>15.072681582741987</v>
      </c>
      <c r="AU92" s="31">
        <v>16.022934781407045</v>
      </c>
      <c r="AV92" s="31">
        <v>16.477961149234456</v>
      </c>
      <c r="AW92" s="31">
        <v>15.397106771074412</v>
      </c>
      <c r="AX92" s="31">
        <v>15.420200540463147</v>
      </c>
      <c r="AY92" s="31">
        <v>16.613715858656619</v>
      </c>
    </row>
    <row r="93" spans="1:51">
      <c r="A93" s="7" t="s">
        <v>179</v>
      </c>
      <c r="B93" s="7" t="s">
        <v>180</v>
      </c>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v>11.34552849778856</v>
      </c>
      <c r="AD93" s="31">
        <v>13.602686899112252</v>
      </c>
      <c r="AE93" s="31">
        <v>13.574075895995605</v>
      </c>
      <c r="AF93" s="31">
        <v>12.997710635394229</v>
      </c>
      <c r="AG93" s="31">
        <v>12.457861253861218</v>
      </c>
      <c r="AH93" s="31">
        <v>12.571981263263133</v>
      </c>
      <c r="AI93" s="31">
        <v>16.137507731692995</v>
      </c>
      <c r="AJ93" s="31">
        <v>12.682851471002177</v>
      </c>
      <c r="AK93" s="31">
        <v>11.715323869615865</v>
      </c>
      <c r="AL93" s="31">
        <v>11.213921359081791</v>
      </c>
      <c r="AM93" s="31">
        <v>11.867510628359918</v>
      </c>
      <c r="AN93" s="31">
        <v>11.640220575834896</v>
      </c>
      <c r="AO93" s="31">
        <v>15.340787658051486</v>
      </c>
      <c r="AP93" s="31">
        <v>13.73150902782641</v>
      </c>
      <c r="AQ93" s="31">
        <v>16.510481319294019</v>
      </c>
      <c r="AR93" s="31">
        <v>16.260131025477236</v>
      </c>
      <c r="AS93" s="31">
        <v>16.48202035303898</v>
      </c>
      <c r="AT93" s="31">
        <v>16.667592933931743</v>
      </c>
      <c r="AU93" s="31">
        <v>16.807966799264271</v>
      </c>
      <c r="AV93" s="31">
        <v>16.862773023812526</v>
      </c>
      <c r="AW93" s="31">
        <v>16.136540854398728</v>
      </c>
      <c r="AX93" s="31">
        <v>14.309923912794492</v>
      </c>
      <c r="AY93" s="31">
        <v>16.242466814494534</v>
      </c>
    </row>
    <row r="94" spans="1:51">
      <c r="A94" s="7" t="s">
        <v>181</v>
      </c>
      <c r="B94" s="7" t="s">
        <v>182</v>
      </c>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v>11.372127001364607</v>
      </c>
      <c r="AD94" s="31">
        <v>12.971576200488174</v>
      </c>
      <c r="AE94" s="31">
        <v>11.92886604501567</v>
      </c>
      <c r="AF94" s="31">
        <v>13.173521409250908</v>
      </c>
      <c r="AG94" s="31">
        <v>13.319305369392101</v>
      </c>
      <c r="AH94" s="31">
        <v>13.565900262203051</v>
      </c>
      <c r="AI94" s="31">
        <v>15.487948273784976</v>
      </c>
      <c r="AJ94" s="31">
        <v>11.396522963184642</v>
      </c>
      <c r="AK94" s="31">
        <v>12.44665321006814</v>
      </c>
      <c r="AL94" s="31">
        <v>14.533243879820763</v>
      </c>
      <c r="AM94" s="31">
        <v>14.535730851987665</v>
      </c>
      <c r="AN94" s="31">
        <v>13.449004828176101</v>
      </c>
      <c r="AO94" s="31">
        <v>14.249575132966759</v>
      </c>
      <c r="AP94" s="31">
        <v>12.630304924814379</v>
      </c>
      <c r="AQ94" s="31">
        <v>13.489796065417176</v>
      </c>
      <c r="AR94" s="31">
        <v>12.951574447414174</v>
      </c>
      <c r="AS94" s="31">
        <v>12.805948785851642</v>
      </c>
      <c r="AT94" s="31">
        <v>12.95887583705321</v>
      </c>
      <c r="AU94" s="31">
        <v>13.116952078738819</v>
      </c>
      <c r="AV94" s="31">
        <v>13.993394150026376</v>
      </c>
      <c r="AW94" s="31">
        <v>12.229539655092637</v>
      </c>
      <c r="AX94" s="31">
        <v>9.8260112973865255</v>
      </c>
      <c r="AY94" s="31">
        <v>10.611733972549654</v>
      </c>
    </row>
    <row r="95" spans="1:51">
      <c r="A95" s="7" t="s">
        <v>183</v>
      </c>
      <c r="B95" s="7" t="s">
        <v>184</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v>14.38974312771073</v>
      </c>
      <c r="AD95" s="31">
        <v>16.1917176977393</v>
      </c>
      <c r="AE95" s="31">
        <v>15.72825691411936</v>
      </c>
      <c r="AF95" s="31">
        <v>15.745256842795383</v>
      </c>
      <c r="AG95" s="31">
        <v>15.14183127768376</v>
      </c>
      <c r="AH95" s="31">
        <v>14.786884609704378</v>
      </c>
      <c r="AI95" s="31">
        <v>16.993994851670241</v>
      </c>
      <c r="AJ95" s="31">
        <v>14.472834602577372</v>
      </c>
      <c r="AK95" s="31">
        <v>14.229169564332031</v>
      </c>
      <c r="AL95" s="31">
        <v>15.446908529095237</v>
      </c>
      <c r="AM95" s="31">
        <v>17.903041347704711</v>
      </c>
      <c r="AN95" s="31">
        <v>17.049785766656779</v>
      </c>
      <c r="AO95" s="31">
        <v>19.598413212556732</v>
      </c>
      <c r="AP95" s="31">
        <v>17.403248481843445</v>
      </c>
      <c r="AQ95" s="31">
        <v>18.250973576512735</v>
      </c>
      <c r="AR95" s="31">
        <v>16.900979052922413</v>
      </c>
      <c r="AS95" s="31">
        <v>15.932945089170666</v>
      </c>
      <c r="AT95" s="31">
        <v>13.233479336114495</v>
      </c>
      <c r="AU95" s="31">
        <v>13.458017191774738</v>
      </c>
      <c r="AV95" s="31">
        <v>13.471082159404071</v>
      </c>
      <c r="AW95" s="31">
        <v>12.972112256390671</v>
      </c>
      <c r="AX95" s="31">
        <v>11.793843861315899</v>
      </c>
      <c r="AY95" s="31">
        <v>12.817047116703515</v>
      </c>
    </row>
    <row r="96" spans="1:51">
      <c r="A96" s="7" t="s">
        <v>185</v>
      </c>
      <c r="B96" s="7" t="s">
        <v>186</v>
      </c>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v>12.892043814811977</v>
      </c>
      <c r="AD96" s="31">
        <v>16.403817105385613</v>
      </c>
      <c r="AE96" s="31">
        <v>15.305847590998154</v>
      </c>
      <c r="AF96" s="31">
        <v>16.510090898510395</v>
      </c>
      <c r="AG96" s="31">
        <v>16.672092637277057</v>
      </c>
      <c r="AH96" s="31">
        <v>17.825231782932882</v>
      </c>
      <c r="AI96" s="31">
        <v>22.25946018535576</v>
      </c>
      <c r="AJ96" s="31">
        <v>17.695089237571445</v>
      </c>
      <c r="AK96" s="31">
        <v>17.428790175874148</v>
      </c>
      <c r="AL96" s="31">
        <v>18.772947481933333</v>
      </c>
      <c r="AM96" s="31">
        <v>17.397096801890061</v>
      </c>
      <c r="AN96" s="31">
        <v>15.453539514310163</v>
      </c>
      <c r="AO96" s="31">
        <v>17.51559568826206</v>
      </c>
      <c r="AP96" s="31">
        <v>14.336014827620502</v>
      </c>
      <c r="AQ96" s="31">
        <v>16.158561302606191</v>
      </c>
      <c r="AR96" s="31">
        <v>15.529799819094988</v>
      </c>
      <c r="AS96" s="31">
        <v>15.702406534883412</v>
      </c>
      <c r="AT96" s="31">
        <v>15.981778281072213</v>
      </c>
      <c r="AU96" s="31">
        <v>15.25122035137518</v>
      </c>
      <c r="AV96" s="31">
        <v>14.81243797536948</v>
      </c>
      <c r="AW96" s="31">
        <v>14.675289118058563</v>
      </c>
      <c r="AX96" s="31">
        <v>13.302758377557849</v>
      </c>
      <c r="AY96" s="31">
        <v>14.582939140208625</v>
      </c>
    </row>
    <row r="97" spans="1:51">
      <c r="A97" s="7" t="s">
        <v>187</v>
      </c>
      <c r="B97" s="7" t="s">
        <v>188</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v>16.617202907213304</v>
      </c>
      <c r="AD97" s="31">
        <v>18.392050725624177</v>
      </c>
      <c r="AE97" s="31">
        <v>17.320078409409128</v>
      </c>
      <c r="AF97" s="31">
        <v>18.698207002039428</v>
      </c>
      <c r="AG97" s="31">
        <v>18.002720879430978</v>
      </c>
      <c r="AH97" s="31">
        <v>17.965443575783453</v>
      </c>
      <c r="AI97" s="31">
        <v>22.290393635534254</v>
      </c>
      <c r="AJ97" s="31">
        <v>16.040484975002052</v>
      </c>
      <c r="AK97" s="31">
        <v>13.460982453719861</v>
      </c>
      <c r="AL97" s="31">
        <v>16.694179588306312</v>
      </c>
      <c r="AM97" s="31">
        <v>15.918926472899761</v>
      </c>
      <c r="AN97" s="31">
        <v>14.678091255692044</v>
      </c>
      <c r="AO97" s="31">
        <v>16.914933976527536</v>
      </c>
      <c r="AP97" s="31">
        <v>15.426069635272002</v>
      </c>
      <c r="AQ97" s="31">
        <v>17.399366628249162</v>
      </c>
      <c r="AR97" s="31">
        <v>16.354048966427552</v>
      </c>
      <c r="AS97" s="31">
        <v>15.920776936435644</v>
      </c>
      <c r="AT97" s="31">
        <v>16.425356821396424</v>
      </c>
      <c r="AU97" s="31">
        <v>13.858309690402304</v>
      </c>
      <c r="AV97" s="31">
        <v>13.552653320608371</v>
      </c>
      <c r="AW97" s="31">
        <v>12.183322057513973</v>
      </c>
      <c r="AX97" s="31">
        <v>10.967310432859179</v>
      </c>
      <c r="AY97" s="31">
        <v>11.941170743240384</v>
      </c>
    </row>
    <row r="98" spans="1:51">
      <c r="A98" s="7" t="s">
        <v>189</v>
      </c>
      <c r="B98" s="7" t="s">
        <v>190</v>
      </c>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v>16.787132661871553</v>
      </c>
      <c r="AD98" s="31">
        <v>19.758633081058203</v>
      </c>
      <c r="AE98" s="31">
        <v>19.411487427711098</v>
      </c>
      <c r="AF98" s="31">
        <v>16.908117815626195</v>
      </c>
      <c r="AG98" s="31">
        <v>17.175589860255272</v>
      </c>
      <c r="AH98" s="31">
        <v>18.622488956731353</v>
      </c>
      <c r="AI98" s="31">
        <v>21.849908076850891</v>
      </c>
      <c r="AJ98" s="31">
        <v>18.099629434810417</v>
      </c>
      <c r="AK98" s="31">
        <v>16.950746374263602</v>
      </c>
      <c r="AL98" s="31">
        <v>18.445918005515683</v>
      </c>
      <c r="AM98" s="31">
        <v>16.256223999553036</v>
      </c>
      <c r="AN98" s="31">
        <v>10.25331097303158</v>
      </c>
      <c r="AO98" s="31">
        <v>12.540562270933078</v>
      </c>
      <c r="AP98" s="31">
        <v>10.530179723066874</v>
      </c>
      <c r="AQ98" s="31">
        <v>10.293713014291162</v>
      </c>
      <c r="AR98" s="31">
        <v>8.9460860010208023</v>
      </c>
      <c r="AS98" s="31">
        <v>9.2899762824227743</v>
      </c>
      <c r="AT98" s="31">
        <v>9.4783411700748132</v>
      </c>
      <c r="AU98" s="31">
        <v>10.445173038960569</v>
      </c>
      <c r="AV98" s="31">
        <v>11.048469338669644</v>
      </c>
      <c r="AW98" s="31">
        <v>10.784506515220931</v>
      </c>
      <c r="AX98" s="31">
        <v>9.9864436226864282</v>
      </c>
      <c r="AY98" s="31">
        <v>9.7918997163111428</v>
      </c>
    </row>
    <row r="99" spans="1:51">
      <c r="A99" s="7" t="s">
        <v>191</v>
      </c>
      <c r="B99" s="7" t="s">
        <v>192</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v>14.995437316536131</v>
      </c>
      <c r="AD99" s="31">
        <v>17.477450709835377</v>
      </c>
      <c r="AE99" s="31">
        <v>16.164491267372107</v>
      </c>
      <c r="AF99" s="31">
        <v>16.414201684523626</v>
      </c>
      <c r="AG99" s="31">
        <v>15.784054692509935</v>
      </c>
      <c r="AH99" s="31">
        <v>16.726133871755856</v>
      </c>
      <c r="AI99" s="31">
        <v>19.33732914747165</v>
      </c>
      <c r="AJ99" s="31">
        <v>15.258330072870214</v>
      </c>
      <c r="AK99" s="31">
        <v>17.321700358332574</v>
      </c>
      <c r="AL99" s="31">
        <v>18.323288980471947</v>
      </c>
      <c r="AM99" s="31">
        <v>14.488194682804886</v>
      </c>
      <c r="AN99" s="31">
        <v>12.578361094681121</v>
      </c>
      <c r="AO99" s="31">
        <v>13.629358328745397</v>
      </c>
      <c r="AP99" s="31">
        <v>12.575796041778558</v>
      </c>
      <c r="AQ99" s="31">
        <v>13.265029843391455</v>
      </c>
      <c r="AR99" s="31">
        <v>12.460826862229951</v>
      </c>
      <c r="AS99" s="31">
        <v>12.327873699099301</v>
      </c>
      <c r="AT99" s="31">
        <v>12.835296953711477</v>
      </c>
      <c r="AU99" s="31">
        <v>12.718097606877214</v>
      </c>
      <c r="AV99" s="31">
        <v>13.459626570334541</v>
      </c>
      <c r="AW99" s="31">
        <v>12.951191083139729</v>
      </c>
      <c r="AX99" s="31">
        <v>11.12763077972315</v>
      </c>
      <c r="AY99" s="31">
        <v>11.962664703450814</v>
      </c>
    </row>
    <row r="100" spans="1:51">
      <c r="A100" s="7" t="s">
        <v>193</v>
      </c>
      <c r="B100" s="7" t="s">
        <v>194</v>
      </c>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v>16.498867776976102</v>
      </c>
      <c r="AD100" s="31">
        <v>17.846484954616546</v>
      </c>
      <c r="AE100" s="31">
        <v>17.115241020620871</v>
      </c>
      <c r="AF100" s="31">
        <v>17.001304635084324</v>
      </c>
      <c r="AG100" s="31">
        <v>14.216637282966296</v>
      </c>
      <c r="AH100" s="31">
        <v>15.482832034458113</v>
      </c>
      <c r="AI100" s="31">
        <v>18.667995871027909</v>
      </c>
      <c r="AJ100" s="31">
        <v>16.677543837347962</v>
      </c>
      <c r="AK100" s="31">
        <v>18.634279282931349</v>
      </c>
      <c r="AL100" s="31">
        <v>19.090992485437042</v>
      </c>
      <c r="AM100" s="31">
        <v>18.701014962582477</v>
      </c>
      <c r="AN100" s="31">
        <v>16.615510178437809</v>
      </c>
      <c r="AO100" s="31">
        <v>18.737783193918389</v>
      </c>
      <c r="AP100" s="31">
        <v>17.704812126523244</v>
      </c>
      <c r="AQ100" s="31">
        <v>17.727514193494663</v>
      </c>
      <c r="AR100" s="31">
        <v>16.831948735465271</v>
      </c>
      <c r="AS100" s="31">
        <v>17.378386599500921</v>
      </c>
      <c r="AT100" s="31">
        <v>18.111691987922253</v>
      </c>
      <c r="AU100" s="31">
        <v>18.156498396580499</v>
      </c>
      <c r="AV100" s="31">
        <v>18.514296018013621</v>
      </c>
      <c r="AW100" s="31">
        <v>17.989837255087156</v>
      </c>
      <c r="AX100" s="31">
        <v>17.899116920520907</v>
      </c>
      <c r="AY100" s="31">
        <v>18.064409464369131</v>
      </c>
    </row>
    <row r="101" spans="1:51">
      <c r="A101" s="7" t="s">
        <v>195</v>
      </c>
      <c r="B101" s="7" t="s">
        <v>196</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v>16.772886317798239</v>
      </c>
      <c r="AD101" s="31">
        <v>19.221616594825864</v>
      </c>
      <c r="AE101" s="31">
        <v>16.482233877614817</v>
      </c>
      <c r="AF101" s="31">
        <v>17.054680008298376</v>
      </c>
      <c r="AG101" s="31">
        <v>16.2507131485171</v>
      </c>
      <c r="AH101" s="31">
        <v>14.885511881986274</v>
      </c>
      <c r="AI101" s="31">
        <v>18.203753439221586</v>
      </c>
      <c r="AJ101" s="31">
        <v>13.903207585033387</v>
      </c>
      <c r="AK101" s="31">
        <v>18.027537348319292</v>
      </c>
      <c r="AL101" s="31">
        <v>20.402042117892051</v>
      </c>
      <c r="AM101" s="31">
        <v>18.147409998403742</v>
      </c>
      <c r="AN101" s="31">
        <v>17.652926744750154</v>
      </c>
      <c r="AO101" s="31">
        <v>18.261245572076152</v>
      </c>
      <c r="AP101" s="31">
        <v>17.149067847707418</v>
      </c>
      <c r="AQ101" s="31">
        <v>16.746889247679185</v>
      </c>
      <c r="AR101" s="31">
        <v>15.876200646198962</v>
      </c>
      <c r="AS101" s="31">
        <v>15.819693187755021</v>
      </c>
      <c r="AT101" s="31">
        <v>16.917222536537011</v>
      </c>
      <c r="AU101" s="31">
        <v>17.39045748240229</v>
      </c>
      <c r="AV101" s="31">
        <v>18.804145288071048</v>
      </c>
      <c r="AW101" s="31">
        <v>18.039682003240234</v>
      </c>
      <c r="AX101" s="31">
        <v>16.809074559941706</v>
      </c>
      <c r="AY101" s="31">
        <v>15.800745797158783</v>
      </c>
    </row>
    <row r="102" spans="1:51">
      <c r="A102" s="7" t="s">
        <v>197</v>
      </c>
      <c r="B102" s="7" t="s">
        <v>198</v>
      </c>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v>13.714586380935817</v>
      </c>
      <c r="AD102" s="31">
        <v>15.907326907765851</v>
      </c>
      <c r="AE102" s="31">
        <v>16.560345380675216</v>
      </c>
      <c r="AF102" s="31">
        <v>17.713731639059908</v>
      </c>
      <c r="AG102" s="31">
        <v>16.529475664824901</v>
      </c>
      <c r="AH102" s="31">
        <v>17.376603186080349</v>
      </c>
      <c r="AI102" s="31">
        <v>18.830528671923457</v>
      </c>
      <c r="AJ102" s="31">
        <v>14.616670196666707</v>
      </c>
      <c r="AK102" s="31">
        <v>14.883999664048039</v>
      </c>
      <c r="AL102" s="31">
        <v>16.507515951503663</v>
      </c>
      <c r="AM102" s="31">
        <v>13.929110681186179</v>
      </c>
      <c r="AN102" s="31">
        <v>13.812018629794615</v>
      </c>
      <c r="AO102" s="31">
        <v>15.194116331404336</v>
      </c>
      <c r="AP102" s="31">
        <v>14.909008275906205</v>
      </c>
      <c r="AQ102" s="31">
        <v>15.295206741677674</v>
      </c>
      <c r="AR102" s="31">
        <v>15.024518422003919</v>
      </c>
      <c r="AS102" s="31">
        <v>15.61620100311408</v>
      </c>
      <c r="AT102" s="31">
        <v>16.743215931775325</v>
      </c>
      <c r="AU102" s="31">
        <v>16.701576963456478</v>
      </c>
      <c r="AV102" s="31">
        <v>16.772676496613478</v>
      </c>
      <c r="AW102" s="31">
        <v>15.482137401192558</v>
      </c>
      <c r="AX102" s="31">
        <v>14.802874073940217</v>
      </c>
      <c r="AY102" s="31">
        <v>15.419732285634408</v>
      </c>
    </row>
    <row r="103" spans="1:51">
      <c r="A103" s="7" t="s">
        <v>199</v>
      </c>
      <c r="B103" s="7" t="s">
        <v>200</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v>15.895589708826179</v>
      </c>
      <c r="AD103" s="31">
        <v>20.493139650449258</v>
      </c>
      <c r="AE103" s="31">
        <v>22.448184178894252</v>
      </c>
      <c r="AF103" s="31">
        <v>18.152837925660663</v>
      </c>
      <c r="AG103" s="31">
        <v>17.9162215391164</v>
      </c>
      <c r="AH103" s="31">
        <v>19.258414260624331</v>
      </c>
      <c r="AI103" s="31">
        <v>20.159292880179969</v>
      </c>
      <c r="AJ103" s="31">
        <v>16.512251005771326</v>
      </c>
      <c r="AK103" s="31">
        <v>18.224273111990065</v>
      </c>
      <c r="AL103" s="31">
        <v>17.166922051669737</v>
      </c>
      <c r="AM103" s="31">
        <v>15.729728286434982</v>
      </c>
      <c r="AN103" s="31">
        <v>14.232079287610302</v>
      </c>
      <c r="AO103" s="31">
        <v>15.663158300250767</v>
      </c>
      <c r="AP103" s="31">
        <v>15.074677647922682</v>
      </c>
      <c r="AQ103" s="31">
        <v>16.233656757412888</v>
      </c>
      <c r="AR103" s="31">
        <v>13.786659599725768</v>
      </c>
      <c r="AS103" s="31">
        <v>13.924631253712313</v>
      </c>
      <c r="AT103" s="31">
        <v>14.769267073434822</v>
      </c>
      <c r="AU103" s="31">
        <v>14.420918021176931</v>
      </c>
      <c r="AV103" s="31">
        <v>15.45345799045576</v>
      </c>
      <c r="AW103" s="31">
        <v>14.97279098947082</v>
      </c>
      <c r="AX103" s="31">
        <v>14.092582114721209</v>
      </c>
      <c r="AY103" s="31">
        <v>14.120048959274703</v>
      </c>
    </row>
    <row r="104" spans="1:51" s="2" customFormat="1">
      <c r="A104" s="9"/>
      <c r="B104" s="9" t="s">
        <v>201</v>
      </c>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v>16.467303501192095</v>
      </c>
      <c r="AD104" s="32">
        <v>18.154834379700564</v>
      </c>
      <c r="AE104" s="32">
        <v>16.763898240599985</v>
      </c>
      <c r="AF104" s="32">
        <v>17.021934654108829</v>
      </c>
      <c r="AG104" s="32">
        <v>16.704471968547772</v>
      </c>
      <c r="AH104" s="32">
        <v>16.937651540467563</v>
      </c>
      <c r="AI104" s="32">
        <v>19.073120472847624</v>
      </c>
      <c r="AJ104" s="32">
        <v>15.806283192793108</v>
      </c>
      <c r="AK104" s="32">
        <v>16.199472472731131</v>
      </c>
      <c r="AL104" s="32">
        <v>17.400243047507789</v>
      </c>
      <c r="AM104" s="32">
        <v>16.84909736914096</v>
      </c>
      <c r="AN104" s="32">
        <v>15.408676403990757</v>
      </c>
      <c r="AO104" s="32">
        <v>16.714533635536256</v>
      </c>
      <c r="AP104" s="32">
        <v>15.248210280067061</v>
      </c>
      <c r="AQ104" s="32">
        <v>15.938002913564512</v>
      </c>
      <c r="AR104" s="32">
        <v>14.936200434874664</v>
      </c>
      <c r="AS104" s="32">
        <v>15.229061539544583</v>
      </c>
      <c r="AT104" s="32">
        <v>15.916885360747829</v>
      </c>
      <c r="AU104" s="32">
        <v>16.036835524689558</v>
      </c>
      <c r="AV104" s="32">
        <v>16.28879415601298</v>
      </c>
      <c r="AW104" s="32">
        <v>15.145825496201033</v>
      </c>
      <c r="AX104" s="32">
        <v>14.210558546222579</v>
      </c>
      <c r="AY104" s="32">
        <v>14.754572175117817</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sheetPr codeName="Feuil7"/>
  <dimension ref="A1:T104"/>
  <sheetViews>
    <sheetView workbookViewId="0"/>
  </sheetViews>
  <sheetFormatPr baseColWidth="10" defaultColWidth="4.7109375" defaultRowHeight="12"/>
  <cols>
    <col min="1" max="1" width="4.28515625" style="1" bestFit="1" customWidth="1"/>
    <col min="2" max="2" width="26.140625" style="1" bestFit="1" customWidth="1"/>
    <col min="3" max="4" width="5" style="1" bestFit="1" customWidth="1"/>
    <col min="5" max="5" width="5.42578125" style="4" customWidth="1"/>
    <col min="6" max="9" width="5.42578125" style="4" bestFit="1" customWidth="1"/>
    <col min="10" max="10" width="5" style="4" bestFit="1" customWidth="1"/>
    <col min="11" max="14" width="5.42578125" style="4" bestFit="1" customWidth="1"/>
    <col min="15" max="16" width="5.42578125" style="4" customWidth="1"/>
    <col min="17" max="16384" width="4.7109375" style="1"/>
  </cols>
  <sheetData>
    <row r="1" spans="1:20" s="39" customFormat="1" ht="12.75">
      <c r="B1" s="43"/>
      <c r="C1" s="43"/>
      <c r="D1" s="43"/>
      <c r="E1" s="43"/>
      <c r="F1" s="43"/>
      <c r="G1" s="43"/>
      <c r="H1" s="43"/>
      <c r="I1" s="43"/>
      <c r="J1" s="43"/>
      <c r="K1" s="43"/>
      <c r="L1" s="43"/>
      <c r="M1" s="43"/>
      <c r="N1" s="43"/>
      <c r="O1" s="43"/>
      <c r="P1" s="43"/>
      <c r="Q1" s="43"/>
      <c r="R1" s="43"/>
      <c r="S1" s="43"/>
      <c r="T1" s="43"/>
    </row>
    <row r="2" spans="1:20" s="46" customFormat="1" ht="12.75">
      <c r="A2" s="44" t="s">
        <v>228</v>
      </c>
      <c r="B2" s="45"/>
      <c r="C2" s="45"/>
      <c r="D2" s="45"/>
      <c r="E2" s="45"/>
      <c r="F2" s="45"/>
      <c r="G2" s="45"/>
      <c r="H2" s="45"/>
      <c r="I2" s="45"/>
      <c r="J2" s="45"/>
      <c r="K2" s="45"/>
      <c r="L2" s="45"/>
      <c r="M2" s="45"/>
      <c r="N2" s="45"/>
      <c r="O2" s="45"/>
      <c r="P2" s="45"/>
      <c r="Q2" s="45"/>
      <c r="R2" s="45"/>
      <c r="S2" s="45"/>
      <c r="T2" s="45"/>
    </row>
    <row r="3" spans="1:20" s="39" customFormat="1" ht="12.75">
      <c r="B3" s="43"/>
      <c r="C3" s="43"/>
      <c r="D3" s="43"/>
      <c r="E3" s="43"/>
      <c r="F3" s="43"/>
      <c r="G3" s="43"/>
      <c r="H3" s="43"/>
      <c r="I3" s="43"/>
      <c r="J3" s="43"/>
      <c r="K3" s="43"/>
      <c r="L3" s="43"/>
      <c r="M3" s="43"/>
      <c r="N3" s="43"/>
      <c r="O3" s="43"/>
      <c r="P3" s="43"/>
      <c r="Q3" s="43"/>
      <c r="R3" s="43"/>
      <c r="S3" s="43"/>
      <c r="T3" s="43"/>
    </row>
    <row r="4" spans="1:20" s="39" customFormat="1" ht="12.75">
      <c r="B4" s="43"/>
      <c r="C4" s="43"/>
      <c r="D4" s="43"/>
      <c r="E4" s="43"/>
      <c r="F4" s="43"/>
      <c r="G4" s="43"/>
      <c r="H4" s="43"/>
      <c r="I4" s="43"/>
      <c r="J4" s="43"/>
      <c r="K4" s="43"/>
      <c r="L4" s="43"/>
      <c r="M4" s="43"/>
      <c r="N4" s="43"/>
      <c r="O4" s="43"/>
      <c r="P4" s="43"/>
      <c r="Q4" s="43"/>
      <c r="R4" s="43"/>
      <c r="S4" s="43"/>
      <c r="T4" s="43"/>
    </row>
    <row r="5" spans="1:20" ht="12.75">
      <c r="A5" s="3" t="s">
        <v>206</v>
      </c>
    </row>
    <row r="6" spans="1:20" ht="3" customHeight="1"/>
    <row r="7" spans="1:20" s="2" customFormat="1">
      <c r="A7" s="16"/>
      <c r="B7" s="16"/>
      <c r="C7" s="17" t="s">
        <v>307</v>
      </c>
      <c r="D7" s="17" t="s">
        <v>308</v>
      </c>
      <c r="E7" s="17" t="s">
        <v>0</v>
      </c>
      <c r="F7" s="17" t="s">
        <v>1</v>
      </c>
      <c r="G7" s="17" t="s">
        <v>2</v>
      </c>
      <c r="H7" s="17" t="s">
        <v>3</v>
      </c>
      <c r="I7" s="17" t="s">
        <v>4</v>
      </c>
      <c r="J7" s="17" t="s">
        <v>5</v>
      </c>
      <c r="K7" s="17" t="s">
        <v>6</v>
      </c>
      <c r="L7" s="17" t="s">
        <v>7</v>
      </c>
      <c r="M7" s="17">
        <v>2011</v>
      </c>
      <c r="N7" s="11">
        <v>2012</v>
      </c>
      <c r="O7" s="17">
        <v>2013</v>
      </c>
      <c r="P7" s="11">
        <v>2014</v>
      </c>
    </row>
    <row r="8" spans="1:20">
      <c r="A8" s="18" t="s">
        <v>9</v>
      </c>
      <c r="B8" s="18" t="s">
        <v>10</v>
      </c>
      <c r="C8" s="19">
        <v>10</v>
      </c>
      <c r="D8" s="19">
        <v>12</v>
      </c>
      <c r="E8" s="19">
        <v>12</v>
      </c>
      <c r="F8" s="19">
        <v>11</v>
      </c>
      <c r="G8" s="19">
        <v>11</v>
      </c>
      <c r="H8" s="19">
        <v>12</v>
      </c>
      <c r="I8" s="19">
        <v>11</v>
      </c>
      <c r="J8" s="19">
        <v>12</v>
      </c>
      <c r="K8" s="19">
        <v>12</v>
      </c>
      <c r="L8" s="19">
        <v>12</v>
      </c>
      <c r="M8" s="19">
        <v>12</v>
      </c>
      <c r="N8" s="12">
        <v>12</v>
      </c>
      <c r="O8" s="19">
        <v>12</v>
      </c>
      <c r="P8" s="12">
        <v>12</v>
      </c>
    </row>
    <row r="9" spans="1:20">
      <c r="A9" s="18" t="s">
        <v>11</v>
      </c>
      <c r="B9" s="18" t="s">
        <v>12</v>
      </c>
      <c r="C9" s="19">
        <v>8</v>
      </c>
      <c r="D9" s="19">
        <v>8</v>
      </c>
      <c r="E9" s="19">
        <v>7</v>
      </c>
      <c r="F9" s="19">
        <v>6</v>
      </c>
      <c r="G9" s="19">
        <v>5</v>
      </c>
      <c r="H9" s="19">
        <v>5</v>
      </c>
      <c r="I9" s="19">
        <v>6</v>
      </c>
      <c r="J9" s="19">
        <v>5</v>
      </c>
      <c r="K9" s="19">
        <v>6</v>
      </c>
      <c r="L9" s="19">
        <v>6</v>
      </c>
      <c r="M9" s="19">
        <v>6</v>
      </c>
      <c r="N9" s="12">
        <v>6</v>
      </c>
      <c r="O9" s="19">
        <v>7</v>
      </c>
      <c r="P9" s="12">
        <v>7</v>
      </c>
    </row>
    <row r="10" spans="1:20">
      <c r="A10" s="18" t="s">
        <v>13</v>
      </c>
      <c r="B10" s="18" t="s">
        <v>14</v>
      </c>
      <c r="C10" s="19">
        <v>4</v>
      </c>
      <c r="D10" s="19">
        <v>4</v>
      </c>
      <c r="E10" s="19">
        <v>4</v>
      </c>
      <c r="F10" s="19">
        <v>3</v>
      </c>
      <c r="G10" s="19">
        <v>4</v>
      </c>
      <c r="H10" s="19">
        <v>5</v>
      </c>
      <c r="I10" s="19">
        <v>3</v>
      </c>
      <c r="J10" s="19">
        <v>3</v>
      </c>
      <c r="K10" s="19">
        <v>2</v>
      </c>
      <c r="L10" s="19">
        <v>3</v>
      </c>
      <c r="M10" s="19">
        <v>3</v>
      </c>
      <c r="N10" s="12">
        <v>4</v>
      </c>
      <c r="O10" s="19">
        <v>5</v>
      </c>
      <c r="P10" s="12">
        <v>4</v>
      </c>
    </row>
    <row r="11" spans="1:20">
      <c r="A11" s="18" t="s">
        <v>15</v>
      </c>
      <c r="B11" s="18" t="s">
        <v>16</v>
      </c>
      <c r="C11" s="19">
        <v>7</v>
      </c>
      <c r="D11" s="19">
        <v>7</v>
      </c>
      <c r="E11" s="19">
        <v>7</v>
      </c>
      <c r="F11" s="19">
        <v>7</v>
      </c>
      <c r="G11" s="19">
        <v>8</v>
      </c>
      <c r="H11" s="19">
        <v>9</v>
      </c>
      <c r="I11" s="19">
        <v>8</v>
      </c>
      <c r="J11" s="19">
        <v>7</v>
      </c>
      <c r="K11" s="19">
        <v>6</v>
      </c>
      <c r="L11" s="19">
        <v>6</v>
      </c>
      <c r="M11" s="19">
        <v>7</v>
      </c>
      <c r="N11" s="12">
        <v>8</v>
      </c>
      <c r="O11" s="19">
        <v>6</v>
      </c>
      <c r="P11" s="12">
        <v>6</v>
      </c>
    </row>
    <row r="12" spans="1:20">
      <c r="A12" s="18" t="s">
        <v>17</v>
      </c>
      <c r="B12" s="18" t="s">
        <v>18</v>
      </c>
      <c r="C12" s="19">
        <v>4</v>
      </c>
      <c r="D12" s="19">
        <v>5</v>
      </c>
      <c r="E12" s="19">
        <v>4</v>
      </c>
      <c r="F12" s="19">
        <v>6</v>
      </c>
      <c r="G12" s="19">
        <v>6</v>
      </c>
      <c r="H12" s="19">
        <v>6</v>
      </c>
      <c r="I12" s="19">
        <v>6</v>
      </c>
      <c r="J12" s="19">
        <v>6</v>
      </c>
      <c r="K12" s="19">
        <v>6</v>
      </c>
      <c r="L12" s="19">
        <v>5</v>
      </c>
      <c r="M12" s="19">
        <v>5</v>
      </c>
      <c r="N12" s="12">
        <v>5</v>
      </c>
      <c r="O12" s="19">
        <v>5</v>
      </c>
      <c r="P12" s="12">
        <v>6</v>
      </c>
    </row>
    <row r="13" spans="1:20">
      <c r="A13" s="18" t="s">
        <v>19</v>
      </c>
      <c r="B13" s="18" t="s">
        <v>20</v>
      </c>
      <c r="C13" s="19">
        <v>9</v>
      </c>
      <c r="D13" s="19">
        <v>9</v>
      </c>
      <c r="E13" s="19">
        <v>11</v>
      </c>
      <c r="F13" s="19">
        <v>12</v>
      </c>
      <c r="G13" s="19">
        <v>11</v>
      </c>
      <c r="H13" s="19">
        <v>10</v>
      </c>
      <c r="I13" s="19">
        <v>11</v>
      </c>
      <c r="J13" s="19">
        <v>11</v>
      </c>
      <c r="K13" s="19">
        <v>11</v>
      </c>
      <c r="L13" s="19">
        <v>11</v>
      </c>
      <c r="M13" s="19">
        <v>10</v>
      </c>
      <c r="N13" s="12">
        <v>10</v>
      </c>
      <c r="O13" s="19">
        <v>10</v>
      </c>
      <c r="P13" s="12">
        <v>11</v>
      </c>
    </row>
    <row r="14" spans="1:20">
      <c r="A14" s="18" t="s">
        <v>21</v>
      </c>
      <c r="B14" s="18" t="s">
        <v>22</v>
      </c>
      <c r="C14" s="19">
        <v>8</v>
      </c>
      <c r="D14" s="19">
        <v>9</v>
      </c>
      <c r="E14" s="19">
        <v>10</v>
      </c>
      <c r="F14" s="19">
        <v>9</v>
      </c>
      <c r="G14" s="19">
        <v>9</v>
      </c>
      <c r="H14" s="19">
        <v>11</v>
      </c>
      <c r="I14" s="19">
        <v>10</v>
      </c>
      <c r="J14" s="19">
        <v>10</v>
      </c>
      <c r="K14" s="19">
        <v>10</v>
      </c>
      <c r="L14" s="19">
        <v>10</v>
      </c>
      <c r="M14" s="19">
        <v>11</v>
      </c>
      <c r="N14" s="12">
        <v>12</v>
      </c>
      <c r="O14" s="19">
        <v>12</v>
      </c>
      <c r="P14" s="12">
        <v>12</v>
      </c>
    </row>
    <row r="15" spans="1:20">
      <c r="A15" s="18" t="s">
        <v>23</v>
      </c>
      <c r="B15" s="18" t="s">
        <v>24</v>
      </c>
      <c r="C15" s="19">
        <v>4</v>
      </c>
      <c r="D15" s="19">
        <v>4</v>
      </c>
      <c r="E15" s="19">
        <v>4</v>
      </c>
      <c r="F15" s="19">
        <v>4</v>
      </c>
      <c r="G15" s="19">
        <v>4</v>
      </c>
      <c r="H15" s="19">
        <v>3</v>
      </c>
      <c r="I15" s="19">
        <v>4</v>
      </c>
      <c r="J15" s="19">
        <v>4</v>
      </c>
      <c r="K15" s="19">
        <v>4</v>
      </c>
      <c r="L15" s="19">
        <v>2</v>
      </c>
      <c r="M15" s="19">
        <v>4</v>
      </c>
      <c r="N15" s="12">
        <v>4</v>
      </c>
      <c r="O15" s="19">
        <v>4</v>
      </c>
      <c r="P15" s="12">
        <v>4</v>
      </c>
    </row>
    <row r="16" spans="1:20">
      <c r="A16" s="18" t="s">
        <v>25</v>
      </c>
      <c r="B16" s="18" t="s">
        <v>26</v>
      </c>
      <c r="C16" s="19">
        <v>6</v>
      </c>
      <c r="D16" s="19">
        <v>6</v>
      </c>
      <c r="E16" s="19">
        <v>8</v>
      </c>
      <c r="F16" s="19">
        <v>8</v>
      </c>
      <c r="G16" s="19">
        <v>5</v>
      </c>
      <c r="H16" s="19">
        <v>9</v>
      </c>
      <c r="I16" s="19">
        <v>5</v>
      </c>
      <c r="J16" s="19">
        <v>6</v>
      </c>
      <c r="K16" s="19">
        <v>7</v>
      </c>
      <c r="L16" s="19">
        <v>7</v>
      </c>
      <c r="M16" s="19">
        <v>8</v>
      </c>
      <c r="N16" s="12">
        <v>8</v>
      </c>
      <c r="O16" s="19">
        <v>8</v>
      </c>
      <c r="P16" s="12">
        <v>7</v>
      </c>
    </row>
    <row r="17" spans="1:16">
      <c r="A17" s="18" t="s">
        <v>27</v>
      </c>
      <c r="B17" s="18" t="s">
        <v>28</v>
      </c>
      <c r="C17" s="19">
        <v>3</v>
      </c>
      <c r="D17" s="19">
        <v>2</v>
      </c>
      <c r="E17" s="19">
        <v>1</v>
      </c>
      <c r="F17" s="19">
        <v>2</v>
      </c>
      <c r="G17" s="19">
        <v>2</v>
      </c>
      <c r="H17" s="19">
        <v>2</v>
      </c>
      <c r="I17" s="19">
        <v>1</v>
      </c>
      <c r="J17" s="19">
        <v>1</v>
      </c>
      <c r="K17" s="19">
        <v>1</v>
      </c>
      <c r="L17" s="19">
        <v>1</v>
      </c>
      <c r="M17" s="19">
        <v>2</v>
      </c>
      <c r="N17" s="12">
        <v>1</v>
      </c>
      <c r="O17" s="19">
        <v>2</v>
      </c>
      <c r="P17" s="12">
        <v>2</v>
      </c>
    </row>
    <row r="18" spans="1:16">
      <c r="A18" s="18" t="s">
        <v>29</v>
      </c>
      <c r="B18" s="18" t="s">
        <v>30</v>
      </c>
      <c r="C18" s="19">
        <v>1</v>
      </c>
      <c r="D18" s="19">
        <v>1</v>
      </c>
      <c r="E18" s="19">
        <v>4</v>
      </c>
      <c r="F18" s="19">
        <v>5</v>
      </c>
      <c r="G18" s="19">
        <v>6</v>
      </c>
      <c r="H18" s="19">
        <v>7</v>
      </c>
      <c r="I18" s="19">
        <v>7</v>
      </c>
      <c r="J18" s="19">
        <v>7</v>
      </c>
      <c r="K18" s="19">
        <v>6</v>
      </c>
      <c r="L18" s="19">
        <v>7</v>
      </c>
      <c r="M18" s="19">
        <v>7</v>
      </c>
      <c r="N18" s="12">
        <v>8</v>
      </c>
      <c r="O18" s="19">
        <v>9</v>
      </c>
      <c r="P18" s="12">
        <v>8</v>
      </c>
    </row>
    <row r="19" spans="1:16">
      <c r="A19" s="18" t="s">
        <v>31</v>
      </c>
      <c r="B19" s="18" t="s">
        <v>32</v>
      </c>
      <c r="C19" s="19">
        <v>10</v>
      </c>
      <c r="D19" s="19">
        <v>10</v>
      </c>
      <c r="E19" s="19">
        <v>11</v>
      </c>
      <c r="F19" s="19">
        <v>11</v>
      </c>
      <c r="G19" s="19">
        <v>10</v>
      </c>
      <c r="H19" s="19">
        <v>9</v>
      </c>
      <c r="I19" s="19">
        <v>8</v>
      </c>
      <c r="J19" s="19">
        <v>6</v>
      </c>
      <c r="K19" s="19">
        <v>7</v>
      </c>
      <c r="L19" s="19">
        <v>6</v>
      </c>
      <c r="M19" s="19">
        <v>8</v>
      </c>
      <c r="N19" s="12">
        <v>8</v>
      </c>
      <c r="O19" s="19">
        <v>8</v>
      </c>
      <c r="P19" s="12">
        <v>8</v>
      </c>
    </row>
    <row r="20" spans="1:16">
      <c r="A20" s="18" t="s">
        <v>33</v>
      </c>
      <c r="B20" s="18" t="s">
        <v>34</v>
      </c>
      <c r="C20" s="19">
        <v>22</v>
      </c>
      <c r="D20" s="19">
        <v>21</v>
      </c>
      <c r="E20" s="19">
        <v>20</v>
      </c>
      <c r="F20" s="19">
        <v>22</v>
      </c>
      <c r="G20" s="19">
        <v>24</v>
      </c>
      <c r="H20" s="19">
        <v>23</v>
      </c>
      <c r="I20" s="19">
        <v>23</v>
      </c>
      <c r="J20" s="19">
        <v>24</v>
      </c>
      <c r="K20" s="19">
        <v>25</v>
      </c>
      <c r="L20" s="19">
        <v>26</v>
      </c>
      <c r="M20" s="19">
        <v>25</v>
      </c>
      <c r="N20" s="12">
        <v>26</v>
      </c>
      <c r="O20" s="19">
        <v>27</v>
      </c>
      <c r="P20" s="12">
        <v>26</v>
      </c>
    </row>
    <row r="21" spans="1:16">
      <c r="A21" s="18" t="s">
        <v>35</v>
      </c>
      <c r="B21" s="18" t="s">
        <v>36</v>
      </c>
      <c r="C21" s="19">
        <v>13</v>
      </c>
      <c r="D21" s="19">
        <v>12</v>
      </c>
      <c r="E21" s="19">
        <v>13</v>
      </c>
      <c r="F21" s="19">
        <v>18</v>
      </c>
      <c r="G21" s="19">
        <v>18</v>
      </c>
      <c r="H21" s="19">
        <v>17</v>
      </c>
      <c r="I21" s="19">
        <v>17</v>
      </c>
      <c r="J21" s="19">
        <v>17</v>
      </c>
      <c r="K21" s="19">
        <v>18</v>
      </c>
      <c r="L21" s="19">
        <v>17</v>
      </c>
      <c r="M21" s="19">
        <v>17</v>
      </c>
      <c r="N21" s="12">
        <v>18</v>
      </c>
      <c r="O21" s="19">
        <v>18</v>
      </c>
      <c r="P21" s="12">
        <v>18</v>
      </c>
    </row>
    <row r="22" spans="1:16">
      <c r="A22" s="18" t="s">
        <v>37</v>
      </c>
      <c r="B22" s="18" t="s">
        <v>38</v>
      </c>
      <c r="C22" s="19">
        <v>5</v>
      </c>
      <c r="D22" s="19">
        <v>5</v>
      </c>
      <c r="E22" s="19">
        <v>5</v>
      </c>
      <c r="F22" s="19">
        <v>5</v>
      </c>
      <c r="G22" s="19">
        <v>5</v>
      </c>
      <c r="H22" s="19">
        <v>6</v>
      </c>
      <c r="I22" s="19">
        <v>6</v>
      </c>
      <c r="J22" s="19">
        <v>5</v>
      </c>
      <c r="K22" s="19">
        <v>6</v>
      </c>
      <c r="L22" s="19">
        <v>6</v>
      </c>
      <c r="M22" s="19">
        <v>5</v>
      </c>
      <c r="N22" s="12">
        <v>6</v>
      </c>
      <c r="O22" s="19">
        <v>6</v>
      </c>
      <c r="P22" s="12">
        <v>6</v>
      </c>
    </row>
    <row r="23" spans="1:16">
      <c r="A23" s="18" t="s">
        <v>39</v>
      </c>
      <c r="B23" s="18" t="s">
        <v>40</v>
      </c>
      <c r="C23" s="19">
        <v>6</v>
      </c>
      <c r="D23" s="19">
        <v>7</v>
      </c>
      <c r="E23" s="19">
        <v>7</v>
      </c>
      <c r="F23" s="19">
        <v>7</v>
      </c>
      <c r="G23" s="19">
        <v>8</v>
      </c>
      <c r="H23" s="19">
        <v>8</v>
      </c>
      <c r="I23" s="19">
        <v>8</v>
      </c>
      <c r="J23" s="19">
        <v>7</v>
      </c>
      <c r="K23" s="19">
        <v>7</v>
      </c>
      <c r="L23" s="19">
        <v>8</v>
      </c>
      <c r="M23" s="19">
        <v>8</v>
      </c>
      <c r="N23" s="12">
        <v>8</v>
      </c>
      <c r="O23" s="19">
        <v>8</v>
      </c>
      <c r="P23" s="12">
        <v>8</v>
      </c>
    </row>
    <row r="24" spans="1:16">
      <c r="A24" s="18" t="s">
        <v>41</v>
      </c>
      <c r="B24" s="18" t="s">
        <v>42</v>
      </c>
      <c r="C24" s="19">
        <v>14</v>
      </c>
      <c r="D24" s="19">
        <v>12</v>
      </c>
      <c r="E24" s="19">
        <v>13</v>
      </c>
      <c r="F24" s="19">
        <v>14</v>
      </c>
      <c r="G24" s="19">
        <v>17</v>
      </c>
      <c r="H24" s="19">
        <v>17</v>
      </c>
      <c r="I24" s="19">
        <v>14</v>
      </c>
      <c r="J24" s="19">
        <v>12</v>
      </c>
      <c r="K24" s="19">
        <v>15</v>
      </c>
      <c r="L24" s="19">
        <v>15</v>
      </c>
      <c r="M24" s="19">
        <v>16</v>
      </c>
      <c r="N24" s="12">
        <v>16</v>
      </c>
      <c r="O24" s="19">
        <v>15</v>
      </c>
      <c r="P24" s="12">
        <v>15</v>
      </c>
    </row>
    <row r="25" spans="1:16">
      <c r="A25" s="18" t="s">
        <v>43</v>
      </c>
      <c r="B25" s="18" t="s">
        <v>44</v>
      </c>
      <c r="C25" s="19">
        <v>2</v>
      </c>
      <c r="D25" s="19">
        <v>2</v>
      </c>
      <c r="E25" s="19">
        <v>2</v>
      </c>
      <c r="F25" s="19">
        <v>3</v>
      </c>
      <c r="G25" s="19">
        <v>3</v>
      </c>
      <c r="H25" s="19">
        <v>4</v>
      </c>
      <c r="I25" s="19">
        <v>4</v>
      </c>
      <c r="J25" s="19">
        <v>4</v>
      </c>
      <c r="K25" s="19">
        <v>4</v>
      </c>
      <c r="L25" s="19">
        <v>5</v>
      </c>
      <c r="M25" s="19">
        <v>5</v>
      </c>
      <c r="N25" s="12">
        <v>5</v>
      </c>
      <c r="O25" s="19">
        <v>5</v>
      </c>
      <c r="P25" s="12">
        <v>4</v>
      </c>
    </row>
    <row r="26" spans="1:16">
      <c r="A26" s="18" t="s">
        <v>45</v>
      </c>
      <c r="B26" s="18" t="s">
        <v>46</v>
      </c>
      <c r="C26" s="19">
        <v>8</v>
      </c>
      <c r="D26" s="19">
        <v>8</v>
      </c>
      <c r="E26" s="19">
        <v>9</v>
      </c>
      <c r="F26" s="19">
        <v>9</v>
      </c>
      <c r="G26" s="19">
        <v>9</v>
      </c>
      <c r="H26" s="19">
        <v>9</v>
      </c>
      <c r="I26" s="19">
        <v>9</v>
      </c>
      <c r="J26" s="19">
        <v>9</v>
      </c>
      <c r="K26" s="19">
        <v>8</v>
      </c>
      <c r="L26" s="19">
        <v>7</v>
      </c>
      <c r="M26" s="19">
        <v>8</v>
      </c>
      <c r="N26" s="12">
        <v>8</v>
      </c>
      <c r="O26" s="19">
        <v>9</v>
      </c>
      <c r="P26" s="12">
        <v>8</v>
      </c>
    </row>
    <row r="27" spans="1:16">
      <c r="A27" s="18" t="s">
        <v>65</v>
      </c>
      <c r="B27" s="18" t="s">
        <v>66</v>
      </c>
      <c r="C27" s="19">
        <v>1</v>
      </c>
      <c r="D27" s="19">
        <v>1</v>
      </c>
      <c r="E27" s="19">
        <v>1</v>
      </c>
      <c r="F27" s="19">
        <v>1</v>
      </c>
      <c r="G27" s="19">
        <v>1</v>
      </c>
      <c r="H27" s="19">
        <v>1</v>
      </c>
      <c r="I27" s="19">
        <v>1</v>
      </c>
      <c r="J27" s="19" t="s">
        <v>271</v>
      </c>
      <c r="K27" s="19" t="s">
        <v>271</v>
      </c>
      <c r="L27" s="19">
        <v>1</v>
      </c>
      <c r="M27" s="19">
        <v>1</v>
      </c>
      <c r="N27" s="12">
        <v>1</v>
      </c>
      <c r="O27" s="19">
        <v>1</v>
      </c>
      <c r="P27" s="12">
        <v>1</v>
      </c>
    </row>
    <row r="28" spans="1:16">
      <c r="A28" s="18" t="s">
        <v>67</v>
      </c>
      <c r="B28" s="18" t="s">
        <v>68</v>
      </c>
      <c r="C28" s="19">
        <v>4</v>
      </c>
      <c r="D28" s="19">
        <v>3</v>
      </c>
      <c r="E28" s="19">
        <v>4</v>
      </c>
      <c r="F28" s="19">
        <v>4</v>
      </c>
      <c r="G28" s="19">
        <v>3</v>
      </c>
      <c r="H28" s="19">
        <v>4</v>
      </c>
      <c r="I28" s="19">
        <v>3</v>
      </c>
      <c r="J28" s="19">
        <v>1</v>
      </c>
      <c r="K28" s="19">
        <v>1</v>
      </c>
      <c r="L28" s="19">
        <v>1</v>
      </c>
      <c r="M28" s="19">
        <v>2</v>
      </c>
      <c r="N28" s="12">
        <v>1</v>
      </c>
      <c r="O28" s="19">
        <v>1</v>
      </c>
      <c r="P28" s="12">
        <v>1</v>
      </c>
    </row>
    <row r="29" spans="1:16">
      <c r="A29" s="18" t="s">
        <v>47</v>
      </c>
      <c r="B29" s="18" t="s">
        <v>48</v>
      </c>
      <c r="C29" s="19">
        <v>8</v>
      </c>
      <c r="D29" s="19">
        <v>7</v>
      </c>
      <c r="E29" s="19">
        <v>7</v>
      </c>
      <c r="F29" s="19">
        <v>7</v>
      </c>
      <c r="G29" s="19">
        <v>7</v>
      </c>
      <c r="H29" s="19">
        <v>7</v>
      </c>
      <c r="I29" s="19">
        <v>8</v>
      </c>
      <c r="J29" s="19">
        <v>8</v>
      </c>
      <c r="K29" s="19">
        <v>8</v>
      </c>
      <c r="L29" s="19">
        <v>8</v>
      </c>
      <c r="M29" s="19">
        <v>8</v>
      </c>
      <c r="N29" s="12">
        <v>8</v>
      </c>
      <c r="O29" s="19">
        <v>8</v>
      </c>
      <c r="P29" s="12">
        <v>10</v>
      </c>
    </row>
    <row r="30" spans="1:16">
      <c r="A30" s="18" t="s">
        <v>49</v>
      </c>
      <c r="B30" s="18" t="s">
        <v>50</v>
      </c>
      <c r="C30" s="19">
        <v>13</v>
      </c>
      <c r="D30" s="19">
        <v>14</v>
      </c>
      <c r="E30" s="19">
        <v>13</v>
      </c>
      <c r="F30" s="19">
        <v>13</v>
      </c>
      <c r="G30" s="19">
        <v>12</v>
      </c>
      <c r="H30" s="19">
        <v>14</v>
      </c>
      <c r="I30" s="19">
        <v>13</v>
      </c>
      <c r="J30" s="19">
        <v>13</v>
      </c>
      <c r="K30" s="19">
        <v>14</v>
      </c>
      <c r="L30" s="19">
        <v>14</v>
      </c>
      <c r="M30" s="19">
        <v>14</v>
      </c>
      <c r="N30" s="12">
        <v>14</v>
      </c>
      <c r="O30" s="19">
        <v>15</v>
      </c>
      <c r="P30" s="12">
        <v>15</v>
      </c>
    </row>
    <row r="31" spans="1:16">
      <c r="A31" s="18" t="s">
        <v>51</v>
      </c>
      <c r="B31" s="18" t="s">
        <v>52</v>
      </c>
      <c r="C31" s="19">
        <v>7</v>
      </c>
      <c r="D31" s="19">
        <v>6</v>
      </c>
      <c r="E31" s="19">
        <v>6</v>
      </c>
      <c r="F31" s="19">
        <v>5</v>
      </c>
      <c r="G31" s="19">
        <v>6</v>
      </c>
      <c r="H31" s="19">
        <v>6</v>
      </c>
      <c r="I31" s="19">
        <v>6</v>
      </c>
      <c r="J31" s="19">
        <v>6</v>
      </c>
      <c r="K31" s="19">
        <v>6</v>
      </c>
      <c r="L31" s="19">
        <v>6</v>
      </c>
      <c r="M31" s="19">
        <v>6</v>
      </c>
      <c r="N31" s="12">
        <v>6</v>
      </c>
      <c r="O31" s="19">
        <v>6</v>
      </c>
      <c r="P31" s="12">
        <v>6</v>
      </c>
    </row>
    <row r="32" spans="1:16">
      <c r="A32" s="18" t="s">
        <v>53</v>
      </c>
      <c r="B32" s="18" t="s">
        <v>54</v>
      </c>
      <c r="C32" s="19">
        <v>11</v>
      </c>
      <c r="D32" s="19">
        <v>10</v>
      </c>
      <c r="E32" s="19">
        <v>13</v>
      </c>
      <c r="F32" s="19">
        <v>13</v>
      </c>
      <c r="G32" s="19">
        <v>13</v>
      </c>
      <c r="H32" s="19">
        <v>14</v>
      </c>
      <c r="I32" s="19">
        <v>14</v>
      </c>
      <c r="J32" s="19">
        <v>14</v>
      </c>
      <c r="K32" s="19">
        <v>14</v>
      </c>
      <c r="L32" s="19">
        <v>14</v>
      </c>
      <c r="M32" s="19">
        <v>14</v>
      </c>
      <c r="N32" s="12">
        <v>14</v>
      </c>
      <c r="O32" s="19">
        <v>14</v>
      </c>
      <c r="P32" s="12">
        <v>14</v>
      </c>
    </row>
    <row r="33" spans="1:16">
      <c r="A33" s="18" t="s">
        <v>55</v>
      </c>
      <c r="B33" s="18" t="s">
        <v>56</v>
      </c>
      <c r="C33" s="19">
        <v>6</v>
      </c>
      <c r="D33" s="19">
        <v>6</v>
      </c>
      <c r="E33" s="19">
        <v>6</v>
      </c>
      <c r="F33" s="19">
        <v>8</v>
      </c>
      <c r="G33" s="19">
        <v>8</v>
      </c>
      <c r="H33" s="19">
        <v>10</v>
      </c>
      <c r="I33" s="19">
        <v>10</v>
      </c>
      <c r="J33" s="19">
        <v>9</v>
      </c>
      <c r="K33" s="19">
        <v>9</v>
      </c>
      <c r="L33" s="19">
        <v>9</v>
      </c>
      <c r="M33" s="19">
        <v>9</v>
      </c>
      <c r="N33" s="12">
        <v>10</v>
      </c>
      <c r="O33" s="19">
        <v>10</v>
      </c>
      <c r="P33" s="12">
        <v>10</v>
      </c>
    </row>
    <row r="34" spans="1:16">
      <c r="A34" s="18" t="s">
        <v>57</v>
      </c>
      <c r="B34" s="18" t="s">
        <v>58</v>
      </c>
      <c r="C34" s="19">
        <v>11</v>
      </c>
      <c r="D34" s="19">
        <v>10</v>
      </c>
      <c r="E34" s="19">
        <v>13</v>
      </c>
      <c r="F34" s="19">
        <v>14</v>
      </c>
      <c r="G34" s="19">
        <v>13</v>
      </c>
      <c r="H34" s="19">
        <v>13</v>
      </c>
      <c r="I34" s="19">
        <v>14</v>
      </c>
      <c r="J34" s="19">
        <v>14</v>
      </c>
      <c r="K34" s="19">
        <v>14</v>
      </c>
      <c r="L34" s="19">
        <v>14</v>
      </c>
      <c r="M34" s="19">
        <v>15</v>
      </c>
      <c r="N34" s="12">
        <v>15</v>
      </c>
      <c r="O34" s="19">
        <v>16</v>
      </c>
      <c r="P34" s="12">
        <v>15</v>
      </c>
    </row>
    <row r="35" spans="1:16">
      <c r="A35" s="18" t="s">
        <v>59</v>
      </c>
      <c r="B35" s="18" t="s">
        <v>60</v>
      </c>
      <c r="C35" s="19">
        <v>7</v>
      </c>
      <c r="D35" s="19">
        <v>8</v>
      </c>
      <c r="E35" s="19">
        <v>7</v>
      </c>
      <c r="F35" s="19">
        <v>7</v>
      </c>
      <c r="G35" s="19">
        <v>7</v>
      </c>
      <c r="H35" s="19">
        <v>7</v>
      </c>
      <c r="I35" s="19">
        <v>8</v>
      </c>
      <c r="J35" s="19">
        <v>8</v>
      </c>
      <c r="K35" s="19">
        <v>8</v>
      </c>
      <c r="L35" s="19">
        <v>10</v>
      </c>
      <c r="M35" s="19">
        <v>10</v>
      </c>
      <c r="N35" s="12">
        <v>9</v>
      </c>
      <c r="O35" s="19">
        <v>8</v>
      </c>
      <c r="P35" s="12">
        <v>5</v>
      </c>
    </row>
    <row r="36" spans="1:16">
      <c r="A36" s="18" t="s">
        <v>61</v>
      </c>
      <c r="B36" s="18" t="s">
        <v>62</v>
      </c>
      <c r="C36" s="19">
        <v>4</v>
      </c>
      <c r="D36" s="19">
        <v>4</v>
      </c>
      <c r="E36" s="19">
        <v>3</v>
      </c>
      <c r="F36" s="19">
        <v>6</v>
      </c>
      <c r="G36" s="19">
        <v>4</v>
      </c>
      <c r="H36" s="19">
        <v>5</v>
      </c>
      <c r="I36" s="19">
        <v>5</v>
      </c>
      <c r="J36" s="19">
        <v>4</v>
      </c>
      <c r="K36" s="19">
        <v>5</v>
      </c>
      <c r="L36" s="19">
        <v>5</v>
      </c>
      <c r="M36" s="19">
        <v>4</v>
      </c>
      <c r="N36" s="12">
        <v>5</v>
      </c>
      <c r="O36" s="19">
        <v>5</v>
      </c>
      <c r="P36" s="12">
        <v>4</v>
      </c>
    </row>
    <row r="37" spans="1:16">
      <c r="A37" s="18" t="s">
        <v>63</v>
      </c>
      <c r="B37" s="18" t="s">
        <v>64</v>
      </c>
      <c r="C37" s="19">
        <v>20</v>
      </c>
      <c r="D37" s="19">
        <v>22</v>
      </c>
      <c r="E37" s="19">
        <v>24</v>
      </c>
      <c r="F37" s="19">
        <v>23</v>
      </c>
      <c r="G37" s="19">
        <v>25</v>
      </c>
      <c r="H37" s="19">
        <v>26</v>
      </c>
      <c r="I37" s="19">
        <v>24</v>
      </c>
      <c r="J37" s="19">
        <v>24</v>
      </c>
      <c r="K37" s="19">
        <v>23</v>
      </c>
      <c r="L37" s="19">
        <v>24</v>
      </c>
      <c r="M37" s="19">
        <v>24</v>
      </c>
      <c r="N37" s="12">
        <v>25</v>
      </c>
      <c r="O37" s="19">
        <v>26</v>
      </c>
      <c r="P37" s="12">
        <v>25</v>
      </c>
    </row>
    <row r="38" spans="1:16">
      <c r="A38" s="18" t="s">
        <v>69</v>
      </c>
      <c r="B38" s="18" t="s">
        <v>70</v>
      </c>
      <c r="C38" s="19">
        <v>9</v>
      </c>
      <c r="D38" s="19">
        <v>9</v>
      </c>
      <c r="E38" s="19">
        <v>9</v>
      </c>
      <c r="F38" s="19">
        <v>8</v>
      </c>
      <c r="G38" s="19">
        <v>9</v>
      </c>
      <c r="H38" s="19">
        <v>8</v>
      </c>
      <c r="I38" s="19">
        <v>9</v>
      </c>
      <c r="J38" s="19">
        <v>9</v>
      </c>
      <c r="K38" s="19">
        <v>10</v>
      </c>
      <c r="L38" s="19">
        <v>10</v>
      </c>
      <c r="M38" s="19">
        <v>10</v>
      </c>
      <c r="N38" s="12">
        <v>10</v>
      </c>
      <c r="O38" s="19">
        <v>10</v>
      </c>
      <c r="P38" s="12">
        <v>8</v>
      </c>
    </row>
    <row r="39" spans="1:16">
      <c r="A39" s="18" t="s">
        <v>71</v>
      </c>
      <c r="B39" s="18" t="s">
        <v>72</v>
      </c>
      <c r="C39" s="19">
        <v>19</v>
      </c>
      <c r="D39" s="19">
        <v>18</v>
      </c>
      <c r="E39" s="19">
        <v>21</v>
      </c>
      <c r="F39" s="19">
        <v>23</v>
      </c>
      <c r="G39" s="19">
        <v>23</v>
      </c>
      <c r="H39" s="19">
        <v>21</v>
      </c>
      <c r="I39" s="19">
        <v>21</v>
      </c>
      <c r="J39" s="19">
        <v>21</v>
      </c>
      <c r="K39" s="19">
        <v>23</v>
      </c>
      <c r="L39" s="19">
        <v>23</v>
      </c>
      <c r="M39" s="19">
        <v>24</v>
      </c>
      <c r="N39" s="12">
        <v>26</v>
      </c>
      <c r="O39" s="19">
        <v>26</v>
      </c>
      <c r="P39" s="12">
        <v>24</v>
      </c>
    </row>
    <row r="40" spans="1:16">
      <c r="A40" s="18" t="s">
        <v>73</v>
      </c>
      <c r="B40" s="18" t="s">
        <v>74</v>
      </c>
      <c r="C40" s="19">
        <v>12</v>
      </c>
      <c r="D40" s="19">
        <v>12</v>
      </c>
      <c r="E40" s="19">
        <v>13</v>
      </c>
      <c r="F40" s="19">
        <v>13</v>
      </c>
      <c r="G40" s="19">
        <v>13</v>
      </c>
      <c r="H40" s="19">
        <v>14</v>
      </c>
      <c r="I40" s="19">
        <v>14</v>
      </c>
      <c r="J40" s="19">
        <v>14</v>
      </c>
      <c r="K40" s="19">
        <v>14</v>
      </c>
      <c r="L40" s="19">
        <v>14</v>
      </c>
      <c r="M40" s="19">
        <v>15</v>
      </c>
      <c r="N40" s="12">
        <v>16</v>
      </c>
      <c r="O40" s="19">
        <v>16</v>
      </c>
      <c r="P40" s="12">
        <v>16</v>
      </c>
    </row>
    <row r="41" spans="1:16">
      <c r="A41" s="18" t="s">
        <v>75</v>
      </c>
      <c r="B41" s="18" t="s">
        <v>76</v>
      </c>
      <c r="C41" s="19">
        <v>28</v>
      </c>
      <c r="D41" s="19">
        <v>24</v>
      </c>
      <c r="E41" s="19">
        <v>25</v>
      </c>
      <c r="F41" s="19">
        <v>27</v>
      </c>
      <c r="G41" s="19">
        <v>25</v>
      </c>
      <c r="H41" s="19">
        <v>23</v>
      </c>
      <c r="I41" s="19">
        <v>24</v>
      </c>
      <c r="J41" s="19">
        <v>21</v>
      </c>
      <c r="K41" s="19">
        <v>23</v>
      </c>
      <c r="L41" s="19">
        <v>24</v>
      </c>
      <c r="M41" s="19">
        <v>27</v>
      </c>
      <c r="N41" s="12">
        <v>29</v>
      </c>
      <c r="O41" s="19">
        <v>32</v>
      </c>
      <c r="P41" s="12">
        <v>30</v>
      </c>
    </row>
    <row r="42" spans="1:16">
      <c r="A42" s="18" t="s">
        <v>77</v>
      </c>
      <c r="B42" s="18" t="s">
        <v>78</v>
      </c>
      <c r="C42" s="19">
        <v>13</v>
      </c>
      <c r="D42" s="19">
        <v>11</v>
      </c>
      <c r="E42" s="19">
        <v>13</v>
      </c>
      <c r="F42" s="19">
        <v>15</v>
      </c>
      <c r="G42" s="19">
        <v>15</v>
      </c>
      <c r="H42" s="19">
        <v>15</v>
      </c>
      <c r="I42" s="19">
        <v>14</v>
      </c>
      <c r="J42" s="19">
        <v>13</v>
      </c>
      <c r="K42" s="19">
        <v>12</v>
      </c>
      <c r="L42" s="19">
        <v>14</v>
      </c>
      <c r="M42" s="19">
        <v>16</v>
      </c>
      <c r="N42" s="12">
        <v>16</v>
      </c>
      <c r="O42" s="19">
        <v>13</v>
      </c>
      <c r="P42" s="12">
        <v>12</v>
      </c>
    </row>
    <row r="43" spans="1:16">
      <c r="A43" s="18" t="s">
        <v>79</v>
      </c>
      <c r="B43" s="18" t="s">
        <v>80</v>
      </c>
      <c r="C43" s="19">
        <v>26</v>
      </c>
      <c r="D43" s="19">
        <v>26</v>
      </c>
      <c r="E43" s="19">
        <v>29</v>
      </c>
      <c r="F43" s="19">
        <v>29</v>
      </c>
      <c r="G43" s="19">
        <v>30</v>
      </c>
      <c r="H43" s="19">
        <v>28</v>
      </c>
      <c r="I43" s="19">
        <v>28</v>
      </c>
      <c r="J43" s="19">
        <v>24</v>
      </c>
      <c r="K43" s="19">
        <v>30</v>
      </c>
      <c r="L43" s="19">
        <v>29</v>
      </c>
      <c r="M43" s="19">
        <v>30</v>
      </c>
      <c r="N43" s="12">
        <v>33</v>
      </c>
      <c r="O43" s="19">
        <v>34</v>
      </c>
      <c r="P43" s="12">
        <v>33</v>
      </c>
    </row>
    <row r="44" spans="1:16">
      <c r="A44" s="18" t="s">
        <v>81</v>
      </c>
      <c r="B44" s="18" t="s">
        <v>82</v>
      </c>
      <c r="C44" s="19">
        <v>4</v>
      </c>
      <c r="D44" s="19">
        <v>5</v>
      </c>
      <c r="E44" s="19">
        <v>6</v>
      </c>
      <c r="F44" s="19">
        <v>6</v>
      </c>
      <c r="G44" s="19">
        <v>7</v>
      </c>
      <c r="H44" s="19">
        <v>7</v>
      </c>
      <c r="I44" s="19">
        <v>8</v>
      </c>
      <c r="J44" s="19">
        <v>7</v>
      </c>
      <c r="K44" s="19">
        <v>8</v>
      </c>
      <c r="L44" s="19">
        <v>8</v>
      </c>
      <c r="M44" s="19">
        <v>8</v>
      </c>
      <c r="N44" s="12">
        <v>8</v>
      </c>
      <c r="O44" s="19">
        <v>8</v>
      </c>
      <c r="P44" s="12">
        <v>8</v>
      </c>
    </row>
    <row r="45" spans="1:16">
      <c r="A45" s="18" t="s">
        <v>83</v>
      </c>
      <c r="B45" s="18" t="s">
        <v>84</v>
      </c>
      <c r="C45" s="19">
        <v>7</v>
      </c>
      <c r="D45" s="19">
        <v>8</v>
      </c>
      <c r="E45" s="19">
        <v>8</v>
      </c>
      <c r="F45" s="19">
        <v>9</v>
      </c>
      <c r="G45" s="19">
        <v>8</v>
      </c>
      <c r="H45" s="19">
        <v>9</v>
      </c>
      <c r="I45" s="19">
        <v>10</v>
      </c>
      <c r="J45" s="19">
        <v>8</v>
      </c>
      <c r="K45" s="19">
        <v>8</v>
      </c>
      <c r="L45" s="19">
        <v>9</v>
      </c>
      <c r="M45" s="19">
        <v>11</v>
      </c>
      <c r="N45" s="12">
        <v>11</v>
      </c>
      <c r="O45" s="19">
        <v>11</v>
      </c>
      <c r="P45" s="12">
        <v>12</v>
      </c>
    </row>
    <row r="46" spans="1:16">
      <c r="A46" s="18" t="s">
        <v>85</v>
      </c>
      <c r="B46" s="18" t="s">
        <v>86</v>
      </c>
      <c r="C46" s="19">
        <v>16</v>
      </c>
      <c r="D46" s="19">
        <v>18</v>
      </c>
      <c r="E46" s="19">
        <v>20</v>
      </c>
      <c r="F46" s="19">
        <v>22</v>
      </c>
      <c r="G46" s="19">
        <v>22</v>
      </c>
      <c r="H46" s="19">
        <v>21</v>
      </c>
      <c r="I46" s="19">
        <v>21</v>
      </c>
      <c r="J46" s="19">
        <v>16</v>
      </c>
      <c r="K46" s="19">
        <v>22</v>
      </c>
      <c r="L46" s="19">
        <v>20</v>
      </c>
      <c r="M46" s="19">
        <v>19</v>
      </c>
      <c r="N46" s="12">
        <v>21</v>
      </c>
      <c r="O46" s="19">
        <v>20</v>
      </c>
      <c r="P46" s="12">
        <v>24</v>
      </c>
    </row>
    <row r="47" spans="1:16">
      <c r="A47" s="18" t="s">
        <v>87</v>
      </c>
      <c r="B47" s="18" t="s">
        <v>88</v>
      </c>
      <c r="C47" s="19">
        <v>6</v>
      </c>
      <c r="D47" s="19">
        <v>7</v>
      </c>
      <c r="E47" s="19">
        <v>7</v>
      </c>
      <c r="F47" s="19">
        <v>8</v>
      </c>
      <c r="G47" s="19">
        <v>8</v>
      </c>
      <c r="H47" s="19">
        <v>8</v>
      </c>
      <c r="I47" s="19">
        <v>7</v>
      </c>
      <c r="J47" s="19">
        <v>6</v>
      </c>
      <c r="K47" s="19">
        <v>7</v>
      </c>
      <c r="L47" s="19">
        <v>7</v>
      </c>
      <c r="M47" s="19">
        <v>8</v>
      </c>
      <c r="N47" s="12">
        <v>7</v>
      </c>
      <c r="O47" s="19">
        <v>9</v>
      </c>
      <c r="P47" s="12">
        <v>9</v>
      </c>
    </row>
    <row r="48" spans="1:16">
      <c r="A48" s="18" t="s">
        <v>89</v>
      </c>
      <c r="B48" s="18" t="s">
        <v>90</v>
      </c>
      <c r="C48" s="19">
        <v>16</v>
      </c>
      <c r="D48" s="19">
        <v>16</v>
      </c>
      <c r="E48" s="19">
        <v>18</v>
      </c>
      <c r="F48" s="19">
        <v>18</v>
      </c>
      <c r="G48" s="19">
        <v>16</v>
      </c>
      <c r="H48" s="19">
        <v>18</v>
      </c>
      <c r="I48" s="19">
        <v>17</v>
      </c>
      <c r="J48" s="19">
        <v>16</v>
      </c>
      <c r="K48" s="19">
        <v>16</v>
      </c>
      <c r="L48" s="19">
        <v>16</v>
      </c>
      <c r="M48" s="19">
        <v>18</v>
      </c>
      <c r="N48" s="12">
        <v>18</v>
      </c>
      <c r="O48" s="19">
        <v>18</v>
      </c>
      <c r="P48" s="12">
        <v>19</v>
      </c>
    </row>
    <row r="49" spans="1:16">
      <c r="A49" s="18" t="s">
        <v>91</v>
      </c>
      <c r="B49" s="18" t="s">
        <v>92</v>
      </c>
      <c r="C49" s="19">
        <v>6</v>
      </c>
      <c r="D49" s="19">
        <v>6</v>
      </c>
      <c r="E49" s="19">
        <v>6</v>
      </c>
      <c r="F49" s="19">
        <v>6</v>
      </c>
      <c r="G49" s="19">
        <v>6</v>
      </c>
      <c r="H49" s="19">
        <v>5</v>
      </c>
      <c r="I49" s="19">
        <v>5</v>
      </c>
      <c r="J49" s="19">
        <v>4</v>
      </c>
      <c r="K49" s="19">
        <v>6</v>
      </c>
      <c r="L49" s="19">
        <v>6</v>
      </c>
      <c r="M49" s="19">
        <v>7</v>
      </c>
      <c r="N49" s="12">
        <v>7</v>
      </c>
      <c r="O49" s="19">
        <v>7</v>
      </c>
      <c r="P49" s="12">
        <v>7</v>
      </c>
    </row>
    <row r="50" spans="1:16">
      <c r="A50" s="18" t="s">
        <v>93</v>
      </c>
      <c r="B50" s="18" t="s">
        <v>94</v>
      </c>
      <c r="C50" s="19">
        <v>12</v>
      </c>
      <c r="D50" s="19">
        <v>14</v>
      </c>
      <c r="E50" s="19">
        <v>13</v>
      </c>
      <c r="F50" s="19">
        <v>12</v>
      </c>
      <c r="G50" s="19">
        <v>13</v>
      </c>
      <c r="H50" s="19">
        <v>13</v>
      </c>
      <c r="I50" s="19">
        <v>14</v>
      </c>
      <c r="J50" s="19">
        <v>14</v>
      </c>
      <c r="K50" s="19">
        <v>16</v>
      </c>
      <c r="L50" s="19">
        <v>16</v>
      </c>
      <c r="M50" s="19">
        <v>16</v>
      </c>
      <c r="N50" s="12">
        <v>18</v>
      </c>
      <c r="O50" s="19">
        <v>17</v>
      </c>
      <c r="P50" s="12">
        <v>18</v>
      </c>
    </row>
    <row r="51" spans="1:16">
      <c r="A51" s="18" t="s">
        <v>95</v>
      </c>
      <c r="B51" s="18" t="s">
        <v>96</v>
      </c>
      <c r="C51" s="19">
        <v>6</v>
      </c>
      <c r="D51" s="19">
        <v>5</v>
      </c>
      <c r="E51" s="19">
        <v>6</v>
      </c>
      <c r="F51" s="19">
        <v>6</v>
      </c>
      <c r="G51" s="19">
        <v>5</v>
      </c>
      <c r="H51" s="19">
        <v>5</v>
      </c>
      <c r="I51" s="19">
        <v>7</v>
      </c>
      <c r="J51" s="19">
        <v>6</v>
      </c>
      <c r="K51" s="19">
        <v>8</v>
      </c>
      <c r="L51" s="19">
        <v>9</v>
      </c>
      <c r="M51" s="19">
        <v>9</v>
      </c>
      <c r="N51" s="12">
        <v>9</v>
      </c>
      <c r="O51" s="19">
        <v>9</v>
      </c>
      <c r="P51" s="12">
        <v>8</v>
      </c>
    </row>
    <row r="52" spans="1:16">
      <c r="A52" s="18" t="s">
        <v>97</v>
      </c>
      <c r="B52" s="18" t="s">
        <v>98</v>
      </c>
      <c r="C52" s="19">
        <v>25</v>
      </c>
      <c r="D52" s="19">
        <v>27</v>
      </c>
      <c r="E52" s="19">
        <v>27</v>
      </c>
      <c r="F52" s="19">
        <v>29</v>
      </c>
      <c r="G52" s="19">
        <v>25</v>
      </c>
      <c r="H52" s="19">
        <v>27</v>
      </c>
      <c r="I52" s="19">
        <v>25</v>
      </c>
      <c r="J52" s="19">
        <v>26</v>
      </c>
      <c r="K52" s="19">
        <v>30</v>
      </c>
      <c r="L52" s="19">
        <v>33</v>
      </c>
      <c r="M52" s="19">
        <v>33</v>
      </c>
      <c r="N52" s="12">
        <v>33</v>
      </c>
      <c r="O52" s="19">
        <v>34</v>
      </c>
      <c r="P52" s="12">
        <v>34</v>
      </c>
    </row>
    <row r="53" spans="1:16">
      <c r="A53" s="18" t="s">
        <v>99</v>
      </c>
      <c r="B53" s="18" t="s">
        <v>100</v>
      </c>
      <c r="C53" s="19">
        <v>3</v>
      </c>
      <c r="D53" s="19">
        <v>3</v>
      </c>
      <c r="E53" s="19">
        <v>3</v>
      </c>
      <c r="F53" s="19">
        <v>4</v>
      </c>
      <c r="G53" s="19">
        <v>4</v>
      </c>
      <c r="H53" s="19">
        <v>3</v>
      </c>
      <c r="I53" s="19">
        <v>2</v>
      </c>
      <c r="J53" s="19">
        <v>3</v>
      </c>
      <c r="K53" s="19">
        <v>4</v>
      </c>
      <c r="L53" s="19">
        <v>4</v>
      </c>
      <c r="M53" s="19">
        <v>4</v>
      </c>
      <c r="N53" s="12">
        <v>5</v>
      </c>
      <c r="O53" s="19">
        <v>5</v>
      </c>
      <c r="P53" s="12">
        <v>5</v>
      </c>
    </row>
    <row r="54" spans="1:16">
      <c r="A54" s="18" t="s">
        <v>101</v>
      </c>
      <c r="B54" s="18" t="s">
        <v>102</v>
      </c>
      <c r="C54" s="19">
        <v>8</v>
      </c>
      <c r="D54" s="19">
        <v>9</v>
      </c>
      <c r="E54" s="19">
        <v>8</v>
      </c>
      <c r="F54" s="19">
        <v>9</v>
      </c>
      <c r="G54" s="19">
        <v>9</v>
      </c>
      <c r="H54" s="19">
        <v>11</v>
      </c>
      <c r="I54" s="19">
        <v>11</v>
      </c>
      <c r="J54" s="19">
        <v>10</v>
      </c>
      <c r="K54" s="19">
        <v>9</v>
      </c>
      <c r="L54" s="19">
        <v>9</v>
      </c>
      <c r="M54" s="19">
        <v>9</v>
      </c>
      <c r="N54" s="12">
        <v>10</v>
      </c>
      <c r="O54" s="19">
        <v>10</v>
      </c>
      <c r="P54" s="12">
        <v>10</v>
      </c>
    </row>
    <row r="55" spans="1:16">
      <c r="A55" s="18" t="s">
        <v>103</v>
      </c>
      <c r="B55" s="18" t="s">
        <v>104</v>
      </c>
      <c r="C55" s="19">
        <v>8</v>
      </c>
      <c r="D55" s="19">
        <v>8</v>
      </c>
      <c r="E55" s="19">
        <v>9</v>
      </c>
      <c r="F55" s="19">
        <v>9</v>
      </c>
      <c r="G55" s="19">
        <v>11</v>
      </c>
      <c r="H55" s="19">
        <v>12</v>
      </c>
      <c r="I55" s="19">
        <v>12</v>
      </c>
      <c r="J55" s="19">
        <v>11</v>
      </c>
      <c r="K55" s="19">
        <v>9</v>
      </c>
      <c r="L55" s="19">
        <v>9</v>
      </c>
      <c r="M55" s="19">
        <v>10</v>
      </c>
      <c r="N55" s="12">
        <v>11</v>
      </c>
      <c r="O55" s="19">
        <v>10</v>
      </c>
      <c r="P55" s="12">
        <v>10</v>
      </c>
    </row>
    <row r="56" spans="1:16">
      <c r="A56" s="18" t="s">
        <v>105</v>
      </c>
      <c r="B56" s="18" t="s">
        <v>106</v>
      </c>
      <c r="C56" s="19">
        <v>2</v>
      </c>
      <c r="D56" s="19">
        <v>2</v>
      </c>
      <c r="E56" s="19">
        <v>3</v>
      </c>
      <c r="F56" s="19">
        <v>2</v>
      </c>
      <c r="G56" s="19">
        <v>2</v>
      </c>
      <c r="H56" s="19">
        <v>3</v>
      </c>
      <c r="I56" s="19">
        <v>3</v>
      </c>
      <c r="J56" s="19">
        <v>2</v>
      </c>
      <c r="K56" s="19">
        <v>3</v>
      </c>
      <c r="L56" s="19">
        <v>3</v>
      </c>
      <c r="M56" s="19">
        <v>3</v>
      </c>
      <c r="N56" s="12">
        <v>3</v>
      </c>
      <c r="O56" s="19">
        <v>3</v>
      </c>
      <c r="P56" s="12">
        <v>4</v>
      </c>
    </row>
    <row r="57" spans="1:16">
      <c r="A57" s="18" t="s">
        <v>107</v>
      </c>
      <c r="B57" s="18" t="s">
        <v>108</v>
      </c>
      <c r="C57" s="19">
        <v>10</v>
      </c>
      <c r="D57" s="19">
        <v>10</v>
      </c>
      <c r="E57" s="19">
        <v>11</v>
      </c>
      <c r="F57" s="19">
        <v>9</v>
      </c>
      <c r="G57" s="19">
        <v>10</v>
      </c>
      <c r="H57" s="19">
        <v>10</v>
      </c>
      <c r="I57" s="19">
        <v>8</v>
      </c>
      <c r="J57" s="19">
        <v>8</v>
      </c>
      <c r="K57" s="19">
        <v>9</v>
      </c>
      <c r="L57" s="19">
        <v>9</v>
      </c>
      <c r="M57" s="19">
        <v>9</v>
      </c>
      <c r="N57" s="12">
        <v>11</v>
      </c>
      <c r="O57" s="19">
        <v>12</v>
      </c>
      <c r="P57" s="12">
        <v>10</v>
      </c>
    </row>
    <row r="58" spans="1:16">
      <c r="A58" s="18" t="s">
        <v>109</v>
      </c>
      <c r="B58" s="18" t="s">
        <v>110</v>
      </c>
      <c r="C58" s="19">
        <v>10</v>
      </c>
      <c r="D58" s="19">
        <v>12</v>
      </c>
      <c r="E58" s="19">
        <v>12</v>
      </c>
      <c r="F58" s="19">
        <v>12</v>
      </c>
      <c r="G58" s="19">
        <v>11</v>
      </c>
      <c r="H58" s="19">
        <v>11</v>
      </c>
      <c r="I58" s="19">
        <v>8</v>
      </c>
      <c r="J58" s="19">
        <v>9</v>
      </c>
      <c r="K58" s="19">
        <v>11</v>
      </c>
      <c r="L58" s="19">
        <v>12</v>
      </c>
      <c r="M58" s="19">
        <v>13</v>
      </c>
      <c r="N58" s="12">
        <v>13</v>
      </c>
      <c r="O58" s="19">
        <v>12</v>
      </c>
      <c r="P58" s="12">
        <v>12</v>
      </c>
    </row>
    <row r="59" spans="1:16">
      <c r="A59" s="18" t="s">
        <v>111</v>
      </c>
      <c r="B59" s="18" t="s">
        <v>112</v>
      </c>
      <c r="C59" s="19">
        <v>6</v>
      </c>
      <c r="D59" s="19">
        <v>6</v>
      </c>
      <c r="E59" s="19">
        <v>6</v>
      </c>
      <c r="F59" s="19">
        <v>6</v>
      </c>
      <c r="G59" s="19">
        <v>6</v>
      </c>
      <c r="H59" s="19">
        <v>5</v>
      </c>
      <c r="I59" s="19">
        <v>5</v>
      </c>
      <c r="J59" s="19">
        <v>5</v>
      </c>
      <c r="K59" s="19">
        <v>5</v>
      </c>
      <c r="L59" s="19">
        <v>5</v>
      </c>
      <c r="M59" s="19">
        <v>6</v>
      </c>
      <c r="N59" s="12">
        <v>5</v>
      </c>
      <c r="O59" s="19">
        <v>5</v>
      </c>
      <c r="P59" s="12">
        <v>5</v>
      </c>
    </row>
    <row r="60" spans="1:16">
      <c r="A60" s="18" t="s">
        <v>113</v>
      </c>
      <c r="B60" s="18" t="s">
        <v>114</v>
      </c>
      <c r="C60" s="19">
        <v>3</v>
      </c>
      <c r="D60" s="19">
        <v>3</v>
      </c>
      <c r="E60" s="19">
        <v>3</v>
      </c>
      <c r="F60" s="19">
        <v>2</v>
      </c>
      <c r="G60" s="19">
        <v>1</v>
      </c>
      <c r="H60" s="19">
        <v>1</v>
      </c>
      <c r="I60" s="19">
        <v>1</v>
      </c>
      <c r="J60" s="19">
        <v>1</v>
      </c>
      <c r="K60" s="19">
        <v>1</v>
      </c>
      <c r="L60" s="19">
        <v>1</v>
      </c>
      <c r="M60" s="19">
        <v>2</v>
      </c>
      <c r="N60" s="12">
        <v>3</v>
      </c>
      <c r="O60" s="19">
        <v>4</v>
      </c>
      <c r="P60" s="12">
        <v>4</v>
      </c>
    </row>
    <row r="61" spans="1:16">
      <c r="A61" s="18" t="s">
        <v>115</v>
      </c>
      <c r="B61" s="18" t="s">
        <v>116</v>
      </c>
      <c r="C61" s="19">
        <v>9</v>
      </c>
      <c r="D61" s="19">
        <v>9</v>
      </c>
      <c r="E61" s="19">
        <v>9</v>
      </c>
      <c r="F61" s="19">
        <v>9</v>
      </c>
      <c r="G61" s="19">
        <v>8</v>
      </c>
      <c r="H61" s="19">
        <v>9</v>
      </c>
      <c r="I61" s="19">
        <v>9</v>
      </c>
      <c r="J61" s="19">
        <v>9</v>
      </c>
      <c r="K61" s="19">
        <v>9</v>
      </c>
      <c r="L61" s="19">
        <v>9</v>
      </c>
      <c r="M61" s="19">
        <v>9</v>
      </c>
      <c r="N61" s="12">
        <v>8</v>
      </c>
      <c r="O61" s="19">
        <v>9</v>
      </c>
      <c r="P61" s="12">
        <v>9</v>
      </c>
    </row>
    <row r="62" spans="1:16">
      <c r="A62" s="18" t="s">
        <v>117</v>
      </c>
      <c r="B62" s="18" t="s">
        <v>118</v>
      </c>
      <c r="C62" s="19">
        <v>5</v>
      </c>
      <c r="D62" s="19">
        <v>4</v>
      </c>
      <c r="E62" s="19">
        <v>7</v>
      </c>
      <c r="F62" s="19">
        <v>6</v>
      </c>
      <c r="G62" s="19">
        <v>7</v>
      </c>
      <c r="H62" s="19">
        <v>6</v>
      </c>
      <c r="I62" s="19">
        <v>6</v>
      </c>
      <c r="J62" s="19">
        <v>6</v>
      </c>
      <c r="K62" s="19">
        <v>5</v>
      </c>
      <c r="L62" s="19">
        <v>7</v>
      </c>
      <c r="M62" s="19">
        <v>8</v>
      </c>
      <c r="N62" s="12">
        <v>8</v>
      </c>
      <c r="O62" s="19">
        <v>7</v>
      </c>
      <c r="P62" s="12">
        <v>7</v>
      </c>
    </row>
    <row r="63" spans="1:16">
      <c r="A63" s="18" t="s">
        <v>119</v>
      </c>
      <c r="B63" s="18" t="s">
        <v>120</v>
      </c>
      <c r="C63" s="19">
        <v>3</v>
      </c>
      <c r="D63" s="19">
        <v>3</v>
      </c>
      <c r="E63" s="19">
        <v>4</v>
      </c>
      <c r="F63" s="19">
        <v>4</v>
      </c>
      <c r="G63" s="19">
        <v>4</v>
      </c>
      <c r="H63" s="19">
        <v>4</v>
      </c>
      <c r="I63" s="19">
        <v>4</v>
      </c>
      <c r="J63" s="19">
        <v>4</v>
      </c>
      <c r="K63" s="19">
        <v>4</v>
      </c>
      <c r="L63" s="19">
        <v>4</v>
      </c>
      <c r="M63" s="19">
        <v>4</v>
      </c>
      <c r="N63" s="12">
        <v>4</v>
      </c>
      <c r="O63" s="19">
        <v>4</v>
      </c>
      <c r="P63" s="12">
        <v>4</v>
      </c>
    </row>
    <row r="64" spans="1:16">
      <c r="A64" s="18" t="s">
        <v>121</v>
      </c>
      <c r="B64" s="18" t="s">
        <v>122</v>
      </c>
      <c r="C64" s="19">
        <v>16</v>
      </c>
      <c r="D64" s="19">
        <v>18</v>
      </c>
      <c r="E64" s="19">
        <v>16</v>
      </c>
      <c r="F64" s="19">
        <v>20</v>
      </c>
      <c r="G64" s="19">
        <v>17</v>
      </c>
      <c r="H64" s="19">
        <v>18</v>
      </c>
      <c r="I64" s="19">
        <v>19</v>
      </c>
      <c r="J64" s="19">
        <v>15</v>
      </c>
      <c r="K64" s="19">
        <v>20</v>
      </c>
      <c r="L64" s="19">
        <v>20</v>
      </c>
      <c r="M64" s="19">
        <v>21</v>
      </c>
      <c r="N64" s="12">
        <v>21</v>
      </c>
      <c r="O64" s="19">
        <v>22</v>
      </c>
      <c r="P64" s="12">
        <v>21</v>
      </c>
    </row>
    <row r="65" spans="1:16">
      <c r="A65" s="18" t="s">
        <v>123</v>
      </c>
      <c r="B65" s="18" t="s">
        <v>124</v>
      </c>
      <c r="C65" s="19">
        <v>12</v>
      </c>
      <c r="D65" s="19">
        <v>10</v>
      </c>
      <c r="E65" s="19">
        <v>10</v>
      </c>
      <c r="F65" s="19">
        <v>7</v>
      </c>
      <c r="G65" s="19">
        <v>9</v>
      </c>
      <c r="H65" s="19">
        <v>10</v>
      </c>
      <c r="I65" s="19">
        <v>8</v>
      </c>
      <c r="J65" s="19">
        <v>8</v>
      </c>
      <c r="K65" s="19">
        <v>7</v>
      </c>
      <c r="L65" s="19">
        <v>9</v>
      </c>
      <c r="M65" s="19">
        <v>8</v>
      </c>
      <c r="N65" s="12">
        <v>8</v>
      </c>
      <c r="O65" s="19">
        <v>8</v>
      </c>
      <c r="P65" s="12">
        <v>8</v>
      </c>
    </row>
    <row r="66" spans="1:16">
      <c r="A66" s="18" t="s">
        <v>125</v>
      </c>
      <c r="B66" s="18" t="s">
        <v>126</v>
      </c>
      <c r="C66" s="19">
        <v>6</v>
      </c>
      <c r="D66" s="19">
        <v>6</v>
      </c>
      <c r="E66" s="19">
        <v>6</v>
      </c>
      <c r="F66" s="19">
        <v>6</v>
      </c>
      <c r="G66" s="19">
        <v>6</v>
      </c>
      <c r="H66" s="19">
        <v>5</v>
      </c>
      <c r="I66" s="19">
        <v>5</v>
      </c>
      <c r="J66" s="19">
        <v>2</v>
      </c>
      <c r="K66" s="19">
        <v>5</v>
      </c>
      <c r="L66" s="19">
        <v>5</v>
      </c>
      <c r="M66" s="19">
        <v>5</v>
      </c>
      <c r="N66" s="12">
        <v>6</v>
      </c>
      <c r="O66" s="19">
        <v>7</v>
      </c>
      <c r="P66" s="12">
        <v>7</v>
      </c>
    </row>
    <row r="67" spans="1:16">
      <c r="A67" s="18" t="s">
        <v>127</v>
      </c>
      <c r="B67" s="18" t="s">
        <v>128</v>
      </c>
      <c r="C67" s="19">
        <v>20</v>
      </c>
      <c r="D67" s="19">
        <v>19</v>
      </c>
      <c r="E67" s="19">
        <v>18</v>
      </c>
      <c r="F67" s="19">
        <v>18</v>
      </c>
      <c r="G67" s="19">
        <v>19</v>
      </c>
      <c r="H67" s="19">
        <v>19</v>
      </c>
      <c r="I67" s="19">
        <v>18</v>
      </c>
      <c r="J67" s="19">
        <v>16</v>
      </c>
      <c r="K67" s="19">
        <v>18</v>
      </c>
      <c r="L67" s="19">
        <v>18</v>
      </c>
      <c r="M67" s="19">
        <v>19</v>
      </c>
      <c r="N67" s="12">
        <v>19</v>
      </c>
      <c r="O67" s="19">
        <v>20</v>
      </c>
      <c r="P67" s="12">
        <v>19</v>
      </c>
    </row>
    <row r="68" spans="1:16">
      <c r="A68" s="18" t="s">
        <v>129</v>
      </c>
      <c r="B68" s="18" t="s">
        <v>130</v>
      </c>
      <c r="C68" s="19">
        <v>9</v>
      </c>
      <c r="D68" s="19">
        <v>6</v>
      </c>
      <c r="E68" s="19">
        <v>7</v>
      </c>
      <c r="F68" s="19">
        <v>7</v>
      </c>
      <c r="G68" s="19">
        <v>8</v>
      </c>
      <c r="H68" s="19">
        <v>9</v>
      </c>
      <c r="I68" s="19">
        <v>9</v>
      </c>
      <c r="J68" s="19">
        <v>7</v>
      </c>
      <c r="K68" s="19">
        <v>9</v>
      </c>
      <c r="L68" s="19">
        <v>9</v>
      </c>
      <c r="M68" s="19">
        <v>8</v>
      </c>
      <c r="N68" s="12">
        <v>8</v>
      </c>
      <c r="O68" s="19">
        <v>9</v>
      </c>
      <c r="P68" s="12">
        <v>9</v>
      </c>
    </row>
    <row r="69" spans="1:16">
      <c r="A69" s="18" t="s">
        <v>131</v>
      </c>
      <c r="B69" s="18" t="s">
        <v>132</v>
      </c>
      <c r="C69" s="19">
        <v>7</v>
      </c>
      <c r="D69" s="19">
        <v>8</v>
      </c>
      <c r="E69" s="19">
        <v>8</v>
      </c>
      <c r="F69" s="19">
        <v>9</v>
      </c>
      <c r="G69" s="19">
        <v>9</v>
      </c>
      <c r="H69" s="19">
        <v>9</v>
      </c>
      <c r="I69" s="19">
        <v>9</v>
      </c>
      <c r="J69" s="19">
        <v>9</v>
      </c>
      <c r="K69" s="19">
        <v>9</v>
      </c>
      <c r="L69" s="19">
        <v>9</v>
      </c>
      <c r="M69" s="19">
        <v>10</v>
      </c>
      <c r="N69" s="12">
        <v>10</v>
      </c>
      <c r="O69" s="19">
        <v>10</v>
      </c>
      <c r="P69" s="12">
        <v>8</v>
      </c>
    </row>
    <row r="70" spans="1:16">
      <c r="A70" s="18" t="s">
        <v>133</v>
      </c>
      <c r="B70" s="18" t="s">
        <v>134</v>
      </c>
      <c r="C70" s="19">
        <v>13</v>
      </c>
      <c r="D70" s="19">
        <v>10</v>
      </c>
      <c r="E70" s="19">
        <v>11</v>
      </c>
      <c r="F70" s="19">
        <v>10</v>
      </c>
      <c r="G70" s="19">
        <v>10</v>
      </c>
      <c r="H70" s="19">
        <v>11</v>
      </c>
      <c r="I70" s="19">
        <v>11</v>
      </c>
      <c r="J70" s="19">
        <v>8</v>
      </c>
      <c r="K70" s="19">
        <v>8</v>
      </c>
      <c r="L70" s="19">
        <v>8</v>
      </c>
      <c r="M70" s="19">
        <v>9</v>
      </c>
      <c r="N70" s="12">
        <v>10</v>
      </c>
      <c r="O70" s="19">
        <v>9</v>
      </c>
      <c r="P70" s="12">
        <v>7</v>
      </c>
    </row>
    <row r="71" spans="1:16">
      <c r="A71" s="18" t="s">
        <v>135</v>
      </c>
      <c r="B71" s="18" t="s">
        <v>136</v>
      </c>
      <c r="C71" s="19">
        <v>12</v>
      </c>
      <c r="D71" s="19">
        <v>12</v>
      </c>
      <c r="E71" s="19">
        <v>13</v>
      </c>
      <c r="F71" s="19">
        <v>11</v>
      </c>
      <c r="G71" s="19">
        <v>13</v>
      </c>
      <c r="H71" s="19">
        <v>14</v>
      </c>
      <c r="I71" s="19">
        <v>14</v>
      </c>
      <c r="J71" s="19">
        <v>14</v>
      </c>
      <c r="K71" s="19">
        <v>13</v>
      </c>
      <c r="L71" s="19">
        <v>13</v>
      </c>
      <c r="M71" s="19">
        <v>11</v>
      </c>
      <c r="N71" s="12">
        <v>10</v>
      </c>
      <c r="O71" s="19">
        <v>9</v>
      </c>
      <c r="P71" s="12">
        <v>11</v>
      </c>
    </row>
    <row r="72" spans="1:16">
      <c r="A72" s="18" t="s">
        <v>137</v>
      </c>
      <c r="B72" s="18" t="s">
        <v>138</v>
      </c>
      <c r="C72" s="19">
        <v>13</v>
      </c>
      <c r="D72" s="19">
        <v>13</v>
      </c>
      <c r="E72" s="19">
        <v>15</v>
      </c>
      <c r="F72" s="19">
        <v>17</v>
      </c>
      <c r="G72" s="19">
        <v>18</v>
      </c>
      <c r="H72" s="19">
        <v>18</v>
      </c>
      <c r="I72" s="19">
        <v>18</v>
      </c>
      <c r="J72" s="19">
        <v>18</v>
      </c>
      <c r="K72" s="19">
        <v>18</v>
      </c>
      <c r="L72" s="19">
        <v>19</v>
      </c>
      <c r="M72" s="19">
        <v>18</v>
      </c>
      <c r="N72" s="12">
        <v>18</v>
      </c>
      <c r="O72" s="19">
        <v>19</v>
      </c>
      <c r="P72" s="12">
        <v>19</v>
      </c>
    </row>
    <row r="73" spans="1:16">
      <c r="A73" s="18" t="s">
        <v>139</v>
      </c>
      <c r="B73" s="18" t="s">
        <v>140</v>
      </c>
      <c r="C73" s="19">
        <v>7</v>
      </c>
      <c r="D73" s="19">
        <v>7</v>
      </c>
      <c r="E73" s="19">
        <v>8</v>
      </c>
      <c r="F73" s="19">
        <v>7</v>
      </c>
      <c r="G73" s="19">
        <v>7</v>
      </c>
      <c r="H73" s="19">
        <v>7</v>
      </c>
      <c r="I73" s="19">
        <v>8</v>
      </c>
      <c r="J73" s="19">
        <v>7</v>
      </c>
      <c r="K73" s="19">
        <v>9</v>
      </c>
      <c r="L73" s="19">
        <v>10</v>
      </c>
      <c r="M73" s="19">
        <v>11</v>
      </c>
      <c r="N73" s="12">
        <v>10</v>
      </c>
      <c r="O73" s="19">
        <v>10</v>
      </c>
      <c r="P73" s="12">
        <v>10</v>
      </c>
    </row>
    <row r="74" spans="1:16">
      <c r="A74" s="18" t="s">
        <v>141</v>
      </c>
      <c r="B74" s="18" t="s">
        <v>142</v>
      </c>
      <c r="C74" s="19">
        <v>5</v>
      </c>
      <c r="D74" s="19">
        <v>6</v>
      </c>
      <c r="E74" s="19">
        <v>8</v>
      </c>
      <c r="F74" s="19">
        <v>8</v>
      </c>
      <c r="G74" s="19">
        <v>7</v>
      </c>
      <c r="H74" s="19">
        <v>8</v>
      </c>
      <c r="I74" s="19">
        <v>8</v>
      </c>
      <c r="J74" s="19">
        <v>7</v>
      </c>
      <c r="K74" s="19">
        <v>5</v>
      </c>
      <c r="L74" s="19">
        <v>7</v>
      </c>
      <c r="M74" s="19">
        <v>8</v>
      </c>
      <c r="N74" s="12">
        <v>8</v>
      </c>
      <c r="O74" s="19">
        <v>9</v>
      </c>
      <c r="P74" s="12">
        <v>9</v>
      </c>
    </row>
    <row r="75" spans="1:16">
      <c r="A75" s="18" t="s">
        <v>143</v>
      </c>
      <c r="B75" s="18" t="s">
        <v>144</v>
      </c>
      <c r="C75" s="19">
        <v>7</v>
      </c>
      <c r="D75" s="19">
        <v>8</v>
      </c>
      <c r="E75" s="19">
        <v>8</v>
      </c>
      <c r="F75" s="19">
        <v>8</v>
      </c>
      <c r="G75" s="19">
        <v>8</v>
      </c>
      <c r="H75" s="19">
        <v>9</v>
      </c>
      <c r="I75" s="19">
        <v>9</v>
      </c>
      <c r="J75" s="19">
        <v>9</v>
      </c>
      <c r="K75" s="19">
        <v>9</v>
      </c>
      <c r="L75" s="19">
        <v>9</v>
      </c>
      <c r="M75" s="19">
        <v>10</v>
      </c>
      <c r="N75" s="12">
        <v>11</v>
      </c>
      <c r="O75" s="19">
        <v>11</v>
      </c>
      <c r="P75" s="12">
        <v>11</v>
      </c>
    </row>
    <row r="76" spans="1:16">
      <c r="A76" s="18" t="s">
        <v>145</v>
      </c>
      <c r="B76" s="18" t="s">
        <v>146</v>
      </c>
      <c r="C76" s="19">
        <v>7</v>
      </c>
      <c r="D76" s="19">
        <v>7</v>
      </c>
      <c r="E76" s="19">
        <v>9</v>
      </c>
      <c r="F76" s="19">
        <v>9</v>
      </c>
      <c r="G76" s="19">
        <v>9</v>
      </c>
      <c r="H76" s="19">
        <v>10</v>
      </c>
      <c r="I76" s="19">
        <v>10</v>
      </c>
      <c r="J76" s="19">
        <v>10</v>
      </c>
      <c r="K76" s="19">
        <v>11</v>
      </c>
      <c r="L76" s="19">
        <v>12</v>
      </c>
      <c r="M76" s="19">
        <v>11</v>
      </c>
      <c r="N76" s="12">
        <v>11</v>
      </c>
      <c r="O76" s="19">
        <v>10</v>
      </c>
      <c r="P76" s="12">
        <v>12</v>
      </c>
    </row>
    <row r="77" spans="1:16">
      <c r="A77" s="18" t="s">
        <v>147</v>
      </c>
      <c r="B77" s="18" t="s">
        <v>148</v>
      </c>
      <c r="C77" s="19">
        <v>32</v>
      </c>
      <c r="D77" s="19">
        <v>30</v>
      </c>
      <c r="E77" s="19">
        <v>29</v>
      </c>
      <c r="F77" s="19">
        <v>30</v>
      </c>
      <c r="G77" s="19">
        <v>31</v>
      </c>
      <c r="H77" s="19">
        <v>28</v>
      </c>
      <c r="I77" s="19">
        <v>31</v>
      </c>
      <c r="J77" s="19">
        <v>31</v>
      </c>
      <c r="K77" s="19">
        <v>29</v>
      </c>
      <c r="L77" s="19">
        <v>31</v>
      </c>
      <c r="M77" s="19">
        <v>30</v>
      </c>
      <c r="N77" s="12">
        <v>32</v>
      </c>
      <c r="O77" s="19">
        <v>30</v>
      </c>
      <c r="P77" s="12">
        <v>30</v>
      </c>
    </row>
    <row r="78" spans="1:16">
      <c r="A78" s="18" t="s">
        <v>149</v>
      </c>
      <c r="B78" s="18" t="s">
        <v>150</v>
      </c>
      <c r="C78" s="19">
        <v>2</v>
      </c>
      <c r="D78" s="19">
        <v>4</v>
      </c>
      <c r="E78" s="19">
        <v>3</v>
      </c>
      <c r="F78" s="19">
        <v>3</v>
      </c>
      <c r="G78" s="19">
        <v>3</v>
      </c>
      <c r="H78" s="19">
        <v>4</v>
      </c>
      <c r="I78" s="19">
        <v>4</v>
      </c>
      <c r="J78" s="19">
        <v>3</v>
      </c>
      <c r="K78" s="19">
        <v>4</v>
      </c>
      <c r="L78" s="19">
        <v>4</v>
      </c>
      <c r="M78" s="19">
        <v>4</v>
      </c>
      <c r="N78" s="12">
        <v>4</v>
      </c>
      <c r="O78" s="19">
        <v>4</v>
      </c>
      <c r="P78" s="12">
        <v>4</v>
      </c>
    </row>
    <row r="79" spans="1:16">
      <c r="A79" s="18" t="s">
        <v>151</v>
      </c>
      <c r="B79" s="18" t="s">
        <v>152</v>
      </c>
      <c r="C79" s="19">
        <v>13</v>
      </c>
      <c r="D79" s="19">
        <v>13</v>
      </c>
      <c r="E79" s="19">
        <v>15</v>
      </c>
      <c r="F79" s="19">
        <v>15</v>
      </c>
      <c r="G79" s="19">
        <v>17</v>
      </c>
      <c r="H79" s="19">
        <v>14</v>
      </c>
      <c r="I79" s="19">
        <v>15</v>
      </c>
      <c r="J79" s="19">
        <v>14</v>
      </c>
      <c r="K79" s="19">
        <v>16</v>
      </c>
      <c r="L79" s="19">
        <v>15</v>
      </c>
      <c r="M79" s="19">
        <v>14</v>
      </c>
      <c r="N79" s="12">
        <v>15</v>
      </c>
      <c r="O79" s="19">
        <v>15</v>
      </c>
      <c r="P79" s="12">
        <v>13</v>
      </c>
    </row>
    <row r="80" spans="1:16">
      <c r="A80" s="18" t="s">
        <v>153</v>
      </c>
      <c r="B80" s="18" t="s">
        <v>154</v>
      </c>
      <c r="C80" s="19">
        <v>7</v>
      </c>
      <c r="D80" s="19">
        <v>7</v>
      </c>
      <c r="E80" s="19">
        <v>8</v>
      </c>
      <c r="F80" s="19">
        <v>8</v>
      </c>
      <c r="G80" s="19">
        <v>6</v>
      </c>
      <c r="H80" s="19">
        <v>6</v>
      </c>
      <c r="I80" s="19">
        <v>7</v>
      </c>
      <c r="J80" s="19">
        <v>5</v>
      </c>
      <c r="K80" s="19">
        <v>7</v>
      </c>
      <c r="L80" s="19">
        <v>7</v>
      </c>
      <c r="M80" s="19">
        <v>8</v>
      </c>
      <c r="N80" s="12">
        <v>6</v>
      </c>
      <c r="O80" s="19">
        <v>6</v>
      </c>
      <c r="P80" s="12">
        <v>5</v>
      </c>
    </row>
    <row r="81" spans="1:16">
      <c r="A81" s="18" t="s">
        <v>155</v>
      </c>
      <c r="B81" s="18" t="s">
        <v>156</v>
      </c>
      <c r="C81" s="19">
        <v>9</v>
      </c>
      <c r="D81" s="19">
        <v>10</v>
      </c>
      <c r="E81" s="19">
        <v>12</v>
      </c>
      <c r="F81" s="19">
        <v>13</v>
      </c>
      <c r="G81" s="19">
        <v>13</v>
      </c>
      <c r="H81" s="19">
        <v>11</v>
      </c>
      <c r="I81" s="19">
        <v>12</v>
      </c>
      <c r="J81" s="19">
        <v>12</v>
      </c>
      <c r="K81" s="19">
        <v>13</v>
      </c>
      <c r="L81" s="19">
        <v>13</v>
      </c>
      <c r="M81" s="19">
        <v>13</v>
      </c>
      <c r="N81" s="12">
        <v>14</v>
      </c>
      <c r="O81" s="19">
        <v>15</v>
      </c>
      <c r="P81" s="12">
        <v>13</v>
      </c>
    </row>
    <row r="82" spans="1:16">
      <c r="A82" s="18" t="s">
        <v>157</v>
      </c>
      <c r="B82" s="18" t="s">
        <v>158</v>
      </c>
      <c r="C82" s="19">
        <v>18</v>
      </c>
      <c r="D82" s="19">
        <v>17</v>
      </c>
      <c r="E82" s="19">
        <v>17</v>
      </c>
      <c r="F82" s="19">
        <v>16</v>
      </c>
      <c r="G82" s="19">
        <v>18</v>
      </c>
      <c r="H82" s="19">
        <v>18</v>
      </c>
      <c r="I82" s="19">
        <v>18</v>
      </c>
      <c r="J82" s="19">
        <v>19</v>
      </c>
      <c r="K82" s="19">
        <v>20</v>
      </c>
      <c r="L82" s="19">
        <v>19</v>
      </c>
      <c r="M82" s="19">
        <v>19</v>
      </c>
      <c r="N82" s="12">
        <v>17</v>
      </c>
      <c r="O82" s="19">
        <v>17</v>
      </c>
      <c r="P82" s="12">
        <v>17</v>
      </c>
    </row>
    <row r="83" spans="1:16">
      <c r="A83" s="18" t="s">
        <v>159</v>
      </c>
      <c r="B83" s="18" t="s">
        <v>160</v>
      </c>
      <c r="C83" s="19">
        <v>41</v>
      </c>
      <c r="D83" s="19">
        <v>38</v>
      </c>
      <c r="E83" s="19">
        <v>37</v>
      </c>
      <c r="F83" s="19">
        <v>39</v>
      </c>
      <c r="G83" s="19">
        <v>39</v>
      </c>
      <c r="H83" s="19">
        <v>41</v>
      </c>
      <c r="I83" s="19">
        <v>38</v>
      </c>
      <c r="J83" s="19">
        <v>41</v>
      </c>
      <c r="K83" s="19">
        <v>40</v>
      </c>
      <c r="L83" s="19">
        <v>38</v>
      </c>
      <c r="M83" s="19">
        <v>38</v>
      </c>
      <c r="N83" s="12">
        <v>38</v>
      </c>
      <c r="O83" s="19">
        <v>36</v>
      </c>
      <c r="P83" s="12">
        <v>38</v>
      </c>
    </row>
    <row r="84" spans="1:16">
      <c r="A84" s="18" t="s">
        <v>161</v>
      </c>
      <c r="B84" s="18" t="s">
        <v>162</v>
      </c>
      <c r="C84" s="19">
        <v>11</v>
      </c>
      <c r="D84" s="19">
        <v>11</v>
      </c>
      <c r="E84" s="19">
        <v>11</v>
      </c>
      <c r="F84" s="19">
        <v>12</v>
      </c>
      <c r="G84" s="19">
        <v>12</v>
      </c>
      <c r="H84" s="19">
        <v>11</v>
      </c>
      <c r="I84" s="19">
        <v>11</v>
      </c>
      <c r="J84" s="19">
        <v>9</v>
      </c>
      <c r="K84" s="19">
        <v>11</v>
      </c>
      <c r="L84" s="19">
        <v>12</v>
      </c>
      <c r="M84" s="19">
        <v>12</v>
      </c>
      <c r="N84" s="12">
        <v>12</v>
      </c>
      <c r="O84" s="19">
        <v>13</v>
      </c>
      <c r="P84" s="12">
        <v>13</v>
      </c>
    </row>
    <row r="85" spans="1:16">
      <c r="A85" s="18" t="s">
        <v>163</v>
      </c>
      <c r="B85" s="18" t="s">
        <v>164</v>
      </c>
      <c r="C85" s="19">
        <v>12</v>
      </c>
      <c r="D85" s="19">
        <v>10</v>
      </c>
      <c r="E85" s="19">
        <v>12</v>
      </c>
      <c r="F85" s="19">
        <v>16</v>
      </c>
      <c r="G85" s="19">
        <v>18</v>
      </c>
      <c r="H85" s="19">
        <v>16</v>
      </c>
      <c r="I85" s="19">
        <v>17</v>
      </c>
      <c r="J85" s="19">
        <v>14</v>
      </c>
      <c r="K85" s="19">
        <v>15</v>
      </c>
      <c r="L85" s="19">
        <v>18</v>
      </c>
      <c r="M85" s="19">
        <v>14</v>
      </c>
      <c r="N85" s="12">
        <v>15</v>
      </c>
      <c r="O85" s="19">
        <v>17</v>
      </c>
      <c r="P85" s="12">
        <v>16</v>
      </c>
    </row>
    <row r="86" spans="1:16">
      <c r="A86" s="18" t="s">
        <v>165</v>
      </c>
      <c r="B86" s="18" t="s">
        <v>166</v>
      </c>
      <c r="C86" s="19">
        <v>12</v>
      </c>
      <c r="D86" s="19">
        <v>14</v>
      </c>
      <c r="E86" s="19">
        <v>15</v>
      </c>
      <c r="F86" s="19">
        <v>15</v>
      </c>
      <c r="G86" s="19">
        <v>16</v>
      </c>
      <c r="H86" s="19">
        <v>16</v>
      </c>
      <c r="I86" s="19">
        <v>15</v>
      </c>
      <c r="J86" s="19">
        <v>12</v>
      </c>
      <c r="K86" s="19">
        <v>13</v>
      </c>
      <c r="L86" s="19">
        <v>14</v>
      </c>
      <c r="M86" s="19">
        <v>15</v>
      </c>
      <c r="N86" s="12">
        <v>14</v>
      </c>
      <c r="O86" s="19">
        <v>15</v>
      </c>
      <c r="P86" s="12">
        <v>14</v>
      </c>
    </row>
    <row r="87" spans="1:16">
      <c r="A87" s="18" t="s">
        <v>167</v>
      </c>
      <c r="B87" s="18" t="s">
        <v>168</v>
      </c>
      <c r="C87" s="19">
        <v>11</v>
      </c>
      <c r="D87" s="19">
        <v>11</v>
      </c>
      <c r="E87" s="19">
        <v>11</v>
      </c>
      <c r="F87" s="19">
        <v>9</v>
      </c>
      <c r="G87" s="19">
        <v>11</v>
      </c>
      <c r="H87" s="19">
        <v>11</v>
      </c>
      <c r="I87" s="19">
        <v>11</v>
      </c>
      <c r="J87" s="19">
        <v>11</v>
      </c>
      <c r="K87" s="19">
        <v>10</v>
      </c>
      <c r="L87" s="19">
        <v>10</v>
      </c>
      <c r="M87" s="19">
        <v>10</v>
      </c>
      <c r="N87" s="12">
        <v>11</v>
      </c>
      <c r="O87" s="19">
        <v>11</v>
      </c>
      <c r="P87" s="12">
        <v>11</v>
      </c>
    </row>
    <row r="88" spans="1:16">
      <c r="A88" s="18" t="s">
        <v>169</v>
      </c>
      <c r="B88" s="18" t="s">
        <v>170</v>
      </c>
      <c r="C88" s="19">
        <v>6</v>
      </c>
      <c r="D88" s="19">
        <v>4</v>
      </c>
      <c r="E88" s="19">
        <v>6</v>
      </c>
      <c r="F88" s="19">
        <v>4</v>
      </c>
      <c r="G88" s="19">
        <v>5</v>
      </c>
      <c r="H88" s="19">
        <v>6</v>
      </c>
      <c r="I88" s="19">
        <v>7</v>
      </c>
      <c r="J88" s="19">
        <v>3</v>
      </c>
      <c r="K88" s="19">
        <v>3</v>
      </c>
      <c r="L88" s="19">
        <v>3</v>
      </c>
      <c r="M88" s="19">
        <v>4</v>
      </c>
      <c r="N88" s="12">
        <v>3</v>
      </c>
      <c r="O88" s="19">
        <v>4</v>
      </c>
      <c r="P88" s="12">
        <v>3</v>
      </c>
    </row>
    <row r="89" spans="1:16">
      <c r="A89" s="18" t="s">
        <v>171</v>
      </c>
      <c r="B89" s="18" t="s">
        <v>172</v>
      </c>
      <c r="C89" s="19">
        <v>7</v>
      </c>
      <c r="D89" s="19">
        <v>9</v>
      </c>
      <c r="E89" s="19">
        <v>8</v>
      </c>
      <c r="F89" s="19">
        <v>10</v>
      </c>
      <c r="G89" s="19">
        <v>10</v>
      </c>
      <c r="H89" s="19">
        <v>11</v>
      </c>
      <c r="I89" s="19">
        <v>10</v>
      </c>
      <c r="J89" s="19">
        <v>9</v>
      </c>
      <c r="K89" s="19">
        <v>10</v>
      </c>
      <c r="L89" s="19">
        <v>10</v>
      </c>
      <c r="M89" s="19">
        <v>10</v>
      </c>
      <c r="N89" s="12">
        <v>10</v>
      </c>
      <c r="O89" s="19">
        <v>11</v>
      </c>
      <c r="P89" s="12">
        <v>9</v>
      </c>
    </row>
    <row r="90" spans="1:16">
      <c r="A90" s="18" t="s">
        <v>173</v>
      </c>
      <c r="B90" s="18" t="s">
        <v>174</v>
      </c>
      <c r="C90" s="19">
        <v>5</v>
      </c>
      <c r="D90" s="19">
        <v>6</v>
      </c>
      <c r="E90" s="19">
        <v>5</v>
      </c>
      <c r="F90" s="19">
        <v>5</v>
      </c>
      <c r="G90" s="19">
        <v>6</v>
      </c>
      <c r="H90" s="19">
        <v>6</v>
      </c>
      <c r="I90" s="19">
        <v>4</v>
      </c>
      <c r="J90" s="19">
        <v>4</v>
      </c>
      <c r="K90" s="19">
        <v>5</v>
      </c>
      <c r="L90" s="19">
        <v>5</v>
      </c>
      <c r="M90" s="19">
        <v>5</v>
      </c>
      <c r="N90" s="12">
        <v>6</v>
      </c>
      <c r="O90" s="19">
        <v>6</v>
      </c>
      <c r="P90" s="12">
        <v>8</v>
      </c>
    </row>
    <row r="91" spans="1:16">
      <c r="A91" s="18" t="s">
        <v>175</v>
      </c>
      <c r="B91" s="18" t="s">
        <v>176</v>
      </c>
      <c r="C91" s="19">
        <v>11</v>
      </c>
      <c r="D91" s="19">
        <v>13</v>
      </c>
      <c r="E91" s="19">
        <v>12</v>
      </c>
      <c r="F91" s="19">
        <v>14</v>
      </c>
      <c r="G91" s="19">
        <v>14</v>
      </c>
      <c r="H91" s="19">
        <v>13</v>
      </c>
      <c r="I91" s="19">
        <v>12</v>
      </c>
      <c r="J91" s="19">
        <v>13</v>
      </c>
      <c r="K91" s="19">
        <v>15</v>
      </c>
      <c r="L91" s="19">
        <v>15</v>
      </c>
      <c r="M91" s="19">
        <v>17</v>
      </c>
      <c r="N91" s="12">
        <v>17</v>
      </c>
      <c r="O91" s="19">
        <v>16</v>
      </c>
      <c r="P91" s="12">
        <v>8</v>
      </c>
    </row>
    <row r="92" spans="1:16">
      <c r="A92" s="18" t="s">
        <v>177</v>
      </c>
      <c r="B92" s="18" t="s">
        <v>178</v>
      </c>
      <c r="C92" s="19">
        <v>11</v>
      </c>
      <c r="D92" s="19">
        <v>12</v>
      </c>
      <c r="E92" s="19">
        <v>14</v>
      </c>
      <c r="F92" s="19">
        <v>14</v>
      </c>
      <c r="G92" s="19">
        <v>14</v>
      </c>
      <c r="H92" s="19">
        <v>14</v>
      </c>
      <c r="I92" s="19">
        <v>14</v>
      </c>
      <c r="J92" s="19">
        <v>14</v>
      </c>
      <c r="K92" s="19">
        <v>13</v>
      </c>
      <c r="L92" s="19">
        <v>12</v>
      </c>
      <c r="M92" s="19">
        <v>12</v>
      </c>
      <c r="N92" s="12">
        <v>13</v>
      </c>
      <c r="O92" s="19">
        <v>13</v>
      </c>
      <c r="P92" s="12">
        <v>14</v>
      </c>
    </row>
    <row r="93" spans="1:16">
      <c r="A93" s="18" t="s">
        <v>179</v>
      </c>
      <c r="B93" s="18" t="s">
        <v>180</v>
      </c>
      <c r="C93" s="19">
        <v>12</v>
      </c>
      <c r="D93" s="19">
        <v>13</v>
      </c>
      <c r="E93" s="19">
        <v>13</v>
      </c>
      <c r="F93" s="19">
        <v>12</v>
      </c>
      <c r="G93" s="19">
        <v>13</v>
      </c>
      <c r="H93" s="19">
        <v>14</v>
      </c>
      <c r="I93" s="19">
        <v>10</v>
      </c>
      <c r="J93" s="19">
        <v>10</v>
      </c>
      <c r="K93" s="19">
        <v>15</v>
      </c>
      <c r="L93" s="19">
        <v>12</v>
      </c>
      <c r="M93" s="19">
        <v>14</v>
      </c>
      <c r="N93" s="12">
        <v>13</v>
      </c>
      <c r="O93" s="19">
        <v>16</v>
      </c>
      <c r="P93" s="12">
        <v>15</v>
      </c>
    </row>
    <row r="94" spans="1:16">
      <c r="A94" s="18" t="s">
        <v>181</v>
      </c>
      <c r="B94" s="18" t="s">
        <v>182</v>
      </c>
      <c r="C94" s="19">
        <v>8</v>
      </c>
      <c r="D94" s="19">
        <v>8</v>
      </c>
      <c r="E94" s="19">
        <v>9</v>
      </c>
      <c r="F94" s="19">
        <v>9</v>
      </c>
      <c r="G94" s="19">
        <v>10</v>
      </c>
      <c r="H94" s="19">
        <v>10</v>
      </c>
      <c r="I94" s="19">
        <v>9</v>
      </c>
      <c r="J94" s="19">
        <v>8</v>
      </c>
      <c r="K94" s="19">
        <v>9</v>
      </c>
      <c r="L94" s="19">
        <v>9</v>
      </c>
      <c r="M94" s="19">
        <v>9</v>
      </c>
      <c r="N94" s="12">
        <v>10</v>
      </c>
      <c r="O94" s="19">
        <v>10</v>
      </c>
      <c r="P94" s="12">
        <v>10</v>
      </c>
    </row>
    <row r="95" spans="1:16">
      <c r="A95" s="18" t="s">
        <v>183</v>
      </c>
      <c r="B95" s="18" t="s">
        <v>184</v>
      </c>
      <c r="C95" s="19">
        <v>8</v>
      </c>
      <c r="D95" s="19">
        <v>7</v>
      </c>
      <c r="E95" s="19">
        <v>8</v>
      </c>
      <c r="F95" s="19">
        <v>8</v>
      </c>
      <c r="G95" s="19">
        <v>8</v>
      </c>
      <c r="H95" s="19">
        <v>7</v>
      </c>
      <c r="I95" s="19">
        <v>7</v>
      </c>
      <c r="J95" s="19">
        <v>7</v>
      </c>
      <c r="K95" s="19">
        <v>8</v>
      </c>
      <c r="L95" s="19">
        <v>8</v>
      </c>
      <c r="M95" s="19">
        <v>8</v>
      </c>
      <c r="N95" s="12">
        <v>8</v>
      </c>
      <c r="O95" s="19">
        <v>8</v>
      </c>
      <c r="P95" s="12">
        <v>8</v>
      </c>
    </row>
    <row r="96" spans="1:16">
      <c r="A96" s="18" t="s">
        <v>185</v>
      </c>
      <c r="B96" s="18" t="s">
        <v>186</v>
      </c>
      <c r="C96" s="19">
        <v>6</v>
      </c>
      <c r="D96" s="19">
        <v>7</v>
      </c>
      <c r="E96" s="19">
        <v>6</v>
      </c>
      <c r="F96" s="19">
        <v>7</v>
      </c>
      <c r="G96" s="19">
        <v>7</v>
      </c>
      <c r="H96" s="19">
        <v>8</v>
      </c>
      <c r="I96" s="19">
        <v>8</v>
      </c>
      <c r="J96" s="19">
        <v>7</v>
      </c>
      <c r="K96" s="19">
        <v>8</v>
      </c>
      <c r="L96" s="19">
        <v>8</v>
      </c>
      <c r="M96" s="19">
        <v>8</v>
      </c>
      <c r="N96" s="12">
        <v>6</v>
      </c>
      <c r="O96" s="19">
        <v>7</v>
      </c>
      <c r="P96" s="12">
        <v>7</v>
      </c>
    </row>
    <row r="97" spans="1:16">
      <c r="A97" s="18" t="s">
        <v>187</v>
      </c>
      <c r="B97" s="18" t="s">
        <v>188</v>
      </c>
      <c r="C97" s="19">
        <v>1</v>
      </c>
      <c r="D97" s="19">
        <v>2</v>
      </c>
      <c r="E97" s="19">
        <v>2</v>
      </c>
      <c r="F97" s="19">
        <v>2</v>
      </c>
      <c r="G97" s="19">
        <v>1</v>
      </c>
      <c r="H97" s="19">
        <v>1</v>
      </c>
      <c r="I97" s="19">
        <v>2</v>
      </c>
      <c r="J97" s="19">
        <v>2</v>
      </c>
      <c r="K97" s="19">
        <v>2</v>
      </c>
      <c r="L97" s="19">
        <v>2</v>
      </c>
      <c r="M97" s="19">
        <v>3</v>
      </c>
      <c r="N97" s="12">
        <v>3</v>
      </c>
      <c r="O97" s="19">
        <v>4</v>
      </c>
      <c r="P97" s="12">
        <v>5</v>
      </c>
    </row>
    <row r="98" spans="1:16">
      <c r="A98" s="18" t="s">
        <v>189</v>
      </c>
      <c r="B98" s="18" t="s">
        <v>190</v>
      </c>
      <c r="C98" s="19">
        <v>2</v>
      </c>
      <c r="D98" s="19">
        <v>1</v>
      </c>
      <c r="E98" s="19">
        <v>1</v>
      </c>
      <c r="F98" s="19">
        <v>1</v>
      </c>
      <c r="G98" s="19">
        <v>1</v>
      </c>
      <c r="H98" s="19">
        <v>1</v>
      </c>
      <c r="I98" s="19">
        <v>1</v>
      </c>
      <c r="J98" s="19">
        <v>1</v>
      </c>
      <c r="K98" s="19">
        <v>1</v>
      </c>
      <c r="L98" s="19">
        <v>1</v>
      </c>
      <c r="M98" s="19">
        <v>1</v>
      </c>
      <c r="N98" s="12">
        <v>1</v>
      </c>
      <c r="O98" s="19">
        <v>1</v>
      </c>
      <c r="P98" s="12">
        <v>1</v>
      </c>
    </row>
    <row r="99" spans="1:16">
      <c r="A99" s="18" t="s">
        <v>191</v>
      </c>
      <c r="B99" s="18" t="s">
        <v>192</v>
      </c>
      <c r="C99" s="19">
        <v>16</v>
      </c>
      <c r="D99" s="19">
        <v>19</v>
      </c>
      <c r="E99" s="19">
        <v>21</v>
      </c>
      <c r="F99" s="19">
        <v>18</v>
      </c>
      <c r="G99" s="19">
        <v>19</v>
      </c>
      <c r="H99" s="19">
        <v>19</v>
      </c>
      <c r="I99" s="19">
        <v>16</v>
      </c>
      <c r="J99" s="19">
        <v>17</v>
      </c>
      <c r="K99" s="19">
        <v>18</v>
      </c>
      <c r="L99" s="19">
        <v>18</v>
      </c>
      <c r="M99" s="19">
        <v>18</v>
      </c>
      <c r="N99" s="12">
        <v>20</v>
      </c>
      <c r="O99" s="19">
        <v>20</v>
      </c>
      <c r="P99" s="12">
        <v>18</v>
      </c>
    </row>
    <row r="100" spans="1:16">
      <c r="A100" s="18" t="s">
        <v>193</v>
      </c>
      <c r="B100" s="18" t="s">
        <v>194</v>
      </c>
      <c r="C100" s="19">
        <v>22</v>
      </c>
      <c r="D100" s="19">
        <v>24</v>
      </c>
      <c r="E100" s="19">
        <v>25</v>
      </c>
      <c r="F100" s="19">
        <v>25</v>
      </c>
      <c r="G100" s="19">
        <v>24</v>
      </c>
      <c r="H100" s="19">
        <v>23</v>
      </c>
      <c r="I100" s="19">
        <v>19</v>
      </c>
      <c r="J100" s="19">
        <v>19</v>
      </c>
      <c r="K100" s="19">
        <v>24</v>
      </c>
      <c r="L100" s="19">
        <v>22</v>
      </c>
      <c r="M100" s="19">
        <v>22</v>
      </c>
      <c r="N100" s="12">
        <v>23</v>
      </c>
      <c r="O100" s="19">
        <v>23</v>
      </c>
      <c r="P100" s="12">
        <v>20</v>
      </c>
    </row>
    <row r="101" spans="1:16">
      <c r="A101" s="18" t="s">
        <v>195</v>
      </c>
      <c r="B101" s="18" t="s">
        <v>196</v>
      </c>
      <c r="C101" s="19">
        <v>18</v>
      </c>
      <c r="D101" s="19">
        <v>17</v>
      </c>
      <c r="E101" s="19">
        <v>17</v>
      </c>
      <c r="F101" s="19">
        <v>19</v>
      </c>
      <c r="G101" s="19">
        <v>19</v>
      </c>
      <c r="H101" s="19">
        <v>18</v>
      </c>
      <c r="I101" s="19">
        <v>17</v>
      </c>
      <c r="J101" s="19">
        <v>17</v>
      </c>
      <c r="K101" s="19">
        <v>19</v>
      </c>
      <c r="L101" s="19">
        <v>20</v>
      </c>
      <c r="M101" s="19">
        <v>20</v>
      </c>
      <c r="N101" s="12">
        <v>19</v>
      </c>
      <c r="O101" s="19">
        <v>19</v>
      </c>
      <c r="P101" s="12">
        <v>18</v>
      </c>
    </row>
    <row r="102" spans="1:16">
      <c r="A102" s="18" t="s">
        <v>197</v>
      </c>
      <c r="B102" s="18" t="s">
        <v>198</v>
      </c>
      <c r="C102" s="19">
        <v>17</v>
      </c>
      <c r="D102" s="19">
        <v>17</v>
      </c>
      <c r="E102" s="19">
        <v>20</v>
      </c>
      <c r="F102" s="19">
        <v>20</v>
      </c>
      <c r="G102" s="19">
        <v>19</v>
      </c>
      <c r="H102" s="19">
        <v>16</v>
      </c>
      <c r="I102" s="19">
        <v>12</v>
      </c>
      <c r="J102" s="19">
        <v>13</v>
      </c>
      <c r="K102" s="19">
        <v>16</v>
      </c>
      <c r="L102" s="19">
        <v>16</v>
      </c>
      <c r="M102" s="19">
        <v>16</v>
      </c>
      <c r="N102" s="12">
        <v>18</v>
      </c>
      <c r="O102" s="19">
        <v>17</v>
      </c>
      <c r="P102" s="12">
        <v>16</v>
      </c>
    </row>
    <row r="103" spans="1:16">
      <c r="A103" s="18" t="s">
        <v>199</v>
      </c>
      <c r="B103" s="18" t="s">
        <v>200</v>
      </c>
      <c r="C103" s="19">
        <v>10</v>
      </c>
      <c r="D103" s="19">
        <v>7</v>
      </c>
      <c r="E103" s="19">
        <v>8</v>
      </c>
      <c r="F103" s="19">
        <v>10</v>
      </c>
      <c r="G103" s="19">
        <v>7</v>
      </c>
      <c r="H103" s="19">
        <v>7</v>
      </c>
      <c r="I103" s="19">
        <v>8</v>
      </c>
      <c r="J103" s="19">
        <v>9</v>
      </c>
      <c r="K103" s="19">
        <v>9</v>
      </c>
      <c r="L103" s="19">
        <v>11</v>
      </c>
      <c r="M103" s="19">
        <v>11</v>
      </c>
      <c r="N103" s="12">
        <v>10</v>
      </c>
      <c r="O103" s="19">
        <v>10</v>
      </c>
      <c r="P103" s="12">
        <v>11</v>
      </c>
    </row>
    <row r="104" spans="1:16" s="2" customFormat="1">
      <c r="A104" s="9"/>
      <c r="B104" s="9" t="s">
        <v>201</v>
      </c>
      <c r="C104" s="10">
        <f>SUM(C8:C103)</f>
        <v>970</v>
      </c>
      <c r="D104" s="10">
        <f t="shared" ref="D104" si="0">SUM(D8:D103)</f>
        <v>971</v>
      </c>
      <c r="E104" s="10">
        <f>SUM(E8:E103)</f>
        <v>1027</v>
      </c>
      <c r="F104" s="10">
        <f t="shared" ref="F104:N104" si="1">SUM(F8:F103)</f>
        <v>1057</v>
      </c>
      <c r="G104" s="10">
        <f t="shared" si="1"/>
        <v>1063</v>
      </c>
      <c r="H104" s="10">
        <f t="shared" si="1"/>
        <v>1073</v>
      </c>
      <c r="I104" s="10">
        <f t="shared" si="1"/>
        <v>1041</v>
      </c>
      <c r="J104" s="10">
        <f t="shared" si="1"/>
        <v>984</v>
      </c>
      <c r="K104" s="10">
        <f t="shared" si="1"/>
        <v>1059</v>
      </c>
      <c r="L104" s="10">
        <f t="shared" si="1"/>
        <v>1077</v>
      </c>
      <c r="M104" s="10">
        <f t="shared" si="1"/>
        <v>1106</v>
      </c>
      <c r="N104" s="10">
        <f t="shared" si="1"/>
        <v>1132</v>
      </c>
      <c r="O104" s="10">
        <f t="shared" ref="O104:P104" si="2">SUM(O8:O103)</f>
        <v>1148</v>
      </c>
      <c r="P104" s="10">
        <f t="shared" si="2"/>
        <v>1116</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sheetPr codeName="Feuil14"/>
  <dimension ref="A1:T104"/>
  <sheetViews>
    <sheetView workbookViewId="0"/>
  </sheetViews>
  <sheetFormatPr baseColWidth="10" defaultColWidth="4.7109375" defaultRowHeight="12"/>
  <cols>
    <col min="1" max="1" width="4.28515625" style="1" bestFit="1" customWidth="1"/>
    <col min="2" max="2" width="26.140625" style="1" bestFit="1" customWidth="1"/>
    <col min="3" max="4" width="5.42578125" style="1" bestFit="1" customWidth="1"/>
    <col min="5" max="5" width="5.42578125" style="4" customWidth="1"/>
    <col min="6" max="14" width="5.42578125" style="4" bestFit="1" customWidth="1"/>
    <col min="15" max="16" width="5.42578125" style="4" customWidth="1"/>
    <col min="17" max="16384" width="4.7109375" style="1"/>
  </cols>
  <sheetData>
    <row r="1" spans="1:20" s="39" customFormat="1" ht="12.75">
      <c r="B1" s="43"/>
      <c r="C1" s="43"/>
      <c r="D1" s="43"/>
      <c r="E1" s="43"/>
      <c r="F1" s="43"/>
      <c r="G1" s="43"/>
      <c r="H1" s="43"/>
      <c r="I1" s="43"/>
      <c r="J1" s="43"/>
      <c r="K1" s="43"/>
      <c r="L1" s="43"/>
      <c r="M1" s="43"/>
      <c r="N1" s="43"/>
      <c r="O1" s="43"/>
      <c r="P1" s="43"/>
      <c r="Q1" s="43"/>
      <c r="R1" s="43"/>
      <c r="S1" s="43"/>
      <c r="T1" s="43"/>
    </row>
    <row r="2" spans="1:20" s="46" customFormat="1" ht="12.75">
      <c r="A2" s="44" t="s">
        <v>228</v>
      </c>
      <c r="B2" s="45"/>
      <c r="C2" s="45"/>
      <c r="D2" s="45"/>
      <c r="E2" s="45"/>
      <c r="F2" s="45"/>
      <c r="G2" s="45"/>
      <c r="H2" s="45"/>
      <c r="I2" s="45"/>
      <c r="J2" s="45"/>
      <c r="K2" s="45"/>
      <c r="L2" s="45"/>
      <c r="M2" s="45"/>
      <c r="N2" s="45"/>
      <c r="O2" s="45"/>
      <c r="P2" s="45"/>
      <c r="Q2" s="45"/>
      <c r="R2" s="45"/>
      <c r="S2" s="45"/>
      <c r="T2" s="45"/>
    </row>
    <row r="3" spans="1:20" s="39" customFormat="1" ht="12.75">
      <c r="B3" s="43"/>
      <c r="C3" s="43"/>
      <c r="D3" s="43"/>
      <c r="E3" s="43"/>
      <c r="F3" s="43"/>
      <c r="G3" s="43"/>
      <c r="H3" s="43"/>
      <c r="I3" s="43"/>
      <c r="J3" s="43"/>
      <c r="K3" s="43"/>
      <c r="L3" s="43"/>
      <c r="M3" s="43"/>
      <c r="N3" s="43"/>
      <c r="O3" s="43"/>
      <c r="P3" s="43"/>
      <c r="Q3" s="43"/>
      <c r="R3" s="43"/>
      <c r="S3" s="43"/>
      <c r="T3" s="43"/>
    </row>
    <row r="4" spans="1:20" s="39" customFormat="1" ht="12.75">
      <c r="B4" s="43"/>
      <c r="C4" s="43"/>
      <c r="D4" s="43"/>
      <c r="E4" s="43"/>
      <c r="F4" s="43"/>
      <c r="G4" s="43"/>
      <c r="H4" s="43"/>
      <c r="I4" s="43"/>
      <c r="J4" s="43"/>
      <c r="K4" s="43"/>
      <c r="L4" s="43"/>
      <c r="M4" s="43"/>
      <c r="N4" s="43"/>
      <c r="O4" s="43"/>
      <c r="P4" s="43"/>
      <c r="Q4" s="43"/>
      <c r="R4" s="43"/>
      <c r="S4" s="43"/>
      <c r="T4" s="43"/>
    </row>
    <row r="5" spans="1:20" ht="12.75">
      <c r="A5" s="3" t="s">
        <v>232</v>
      </c>
    </row>
    <row r="6" spans="1:20" ht="3" customHeight="1"/>
    <row r="7" spans="1:20" s="2" customFormat="1">
      <c r="A7" s="5"/>
      <c r="B7" s="5"/>
      <c r="C7" s="6" t="s">
        <v>307</v>
      </c>
      <c r="D7" s="6" t="s">
        <v>308</v>
      </c>
      <c r="E7" s="6" t="s">
        <v>0</v>
      </c>
      <c r="F7" s="6" t="s">
        <v>1</v>
      </c>
      <c r="G7" s="6" t="s">
        <v>2</v>
      </c>
      <c r="H7" s="6" t="s">
        <v>3</v>
      </c>
      <c r="I7" s="6" t="s">
        <v>4</v>
      </c>
      <c r="J7" s="6" t="s">
        <v>5</v>
      </c>
      <c r="K7" s="6" t="s">
        <v>6</v>
      </c>
      <c r="L7" s="6" t="s">
        <v>7</v>
      </c>
      <c r="M7" s="6" t="s">
        <v>8</v>
      </c>
      <c r="N7" s="6" t="s">
        <v>229</v>
      </c>
      <c r="O7" s="6" t="s">
        <v>270</v>
      </c>
      <c r="P7" s="6" t="s">
        <v>309</v>
      </c>
    </row>
    <row r="8" spans="1:20">
      <c r="A8" s="7" t="s">
        <v>9</v>
      </c>
      <c r="B8" s="7" t="s">
        <v>10</v>
      </c>
      <c r="C8" s="8">
        <v>16</v>
      </c>
      <c r="D8" s="8">
        <v>18</v>
      </c>
      <c r="E8" s="8">
        <v>18</v>
      </c>
      <c r="F8" s="8">
        <v>17</v>
      </c>
      <c r="G8" s="8">
        <v>19</v>
      </c>
      <c r="H8" s="8">
        <v>20</v>
      </c>
      <c r="I8" s="8">
        <v>19</v>
      </c>
      <c r="J8" s="8">
        <v>23</v>
      </c>
      <c r="K8" s="8">
        <v>23</v>
      </c>
      <c r="L8" s="8">
        <v>23</v>
      </c>
      <c r="M8" s="8">
        <v>23</v>
      </c>
      <c r="N8" s="8">
        <v>23</v>
      </c>
      <c r="O8" s="8">
        <v>23</v>
      </c>
      <c r="P8" s="8">
        <v>23</v>
      </c>
    </row>
    <row r="9" spans="1:20">
      <c r="A9" s="7" t="s">
        <v>11</v>
      </c>
      <c r="B9" s="7" t="s">
        <v>12</v>
      </c>
      <c r="C9" s="8">
        <v>31</v>
      </c>
      <c r="D9" s="8">
        <v>31</v>
      </c>
      <c r="E9" s="8">
        <v>27</v>
      </c>
      <c r="F9" s="8">
        <v>25</v>
      </c>
      <c r="G9" s="8">
        <v>24</v>
      </c>
      <c r="H9" s="8">
        <v>24</v>
      </c>
      <c r="I9" s="8">
        <v>32</v>
      </c>
      <c r="J9" s="8">
        <v>29</v>
      </c>
      <c r="K9" s="8">
        <v>32</v>
      </c>
      <c r="L9" s="8">
        <v>32</v>
      </c>
      <c r="M9" s="8">
        <v>32</v>
      </c>
      <c r="N9" s="8">
        <v>32</v>
      </c>
      <c r="O9" s="8">
        <v>24</v>
      </c>
      <c r="P9" s="8">
        <v>34</v>
      </c>
    </row>
    <row r="10" spans="1:20">
      <c r="A10" s="7" t="s">
        <v>13</v>
      </c>
      <c r="B10" s="7" t="s">
        <v>14</v>
      </c>
      <c r="C10" s="8">
        <v>12</v>
      </c>
      <c r="D10" s="8">
        <v>12</v>
      </c>
      <c r="E10" s="8">
        <v>12</v>
      </c>
      <c r="F10" s="8">
        <v>10</v>
      </c>
      <c r="G10" s="8">
        <v>11</v>
      </c>
      <c r="H10" s="8">
        <v>18</v>
      </c>
      <c r="I10" s="8">
        <v>6</v>
      </c>
      <c r="J10" s="8">
        <v>4</v>
      </c>
      <c r="K10" s="8">
        <v>2</v>
      </c>
      <c r="L10" s="8">
        <v>4</v>
      </c>
      <c r="M10" s="8">
        <v>11</v>
      </c>
      <c r="N10" s="8">
        <v>16</v>
      </c>
      <c r="O10" s="8">
        <v>23</v>
      </c>
      <c r="P10" s="8">
        <v>18</v>
      </c>
    </row>
    <row r="11" spans="1:20">
      <c r="A11" s="7" t="s">
        <v>15</v>
      </c>
      <c r="B11" s="7" t="s">
        <v>16</v>
      </c>
      <c r="C11" s="8">
        <v>12</v>
      </c>
      <c r="D11" s="8">
        <v>12</v>
      </c>
      <c r="E11" s="8">
        <v>12</v>
      </c>
      <c r="F11" s="8">
        <v>12</v>
      </c>
      <c r="G11" s="8">
        <v>13</v>
      </c>
      <c r="H11" s="8">
        <v>18</v>
      </c>
      <c r="I11" s="8">
        <v>17</v>
      </c>
      <c r="J11" s="8">
        <v>16</v>
      </c>
      <c r="K11" s="8">
        <v>15</v>
      </c>
      <c r="L11" s="8">
        <v>15</v>
      </c>
      <c r="M11" s="8">
        <v>16</v>
      </c>
      <c r="N11" s="8">
        <v>17</v>
      </c>
      <c r="O11" s="8">
        <v>15</v>
      </c>
      <c r="P11" s="8">
        <v>16</v>
      </c>
    </row>
    <row r="12" spans="1:20">
      <c r="A12" s="7" t="s">
        <v>17</v>
      </c>
      <c r="B12" s="7" t="s">
        <v>18</v>
      </c>
      <c r="C12" s="8">
        <v>5</v>
      </c>
      <c r="D12" s="8">
        <v>6</v>
      </c>
      <c r="E12" s="8">
        <v>5</v>
      </c>
      <c r="F12" s="8">
        <v>7</v>
      </c>
      <c r="G12" s="8">
        <v>7</v>
      </c>
      <c r="H12" s="8">
        <v>7</v>
      </c>
      <c r="I12" s="8">
        <v>7</v>
      </c>
      <c r="J12" s="8">
        <v>7</v>
      </c>
      <c r="K12" s="8">
        <v>7</v>
      </c>
      <c r="L12" s="8">
        <v>6</v>
      </c>
      <c r="M12" s="8">
        <v>6</v>
      </c>
      <c r="N12" s="8">
        <v>6</v>
      </c>
      <c r="O12" s="8">
        <v>6</v>
      </c>
      <c r="P12" s="8">
        <v>7</v>
      </c>
    </row>
    <row r="13" spans="1:20">
      <c r="A13" s="7" t="s">
        <v>19</v>
      </c>
      <c r="B13" s="7" t="s">
        <v>20</v>
      </c>
      <c r="C13" s="8">
        <v>21</v>
      </c>
      <c r="D13" s="8">
        <v>17</v>
      </c>
      <c r="E13" s="8">
        <v>21</v>
      </c>
      <c r="F13" s="8">
        <v>26</v>
      </c>
      <c r="G13" s="8">
        <v>23</v>
      </c>
      <c r="H13" s="8">
        <v>20</v>
      </c>
      <c r="I13" s="8">
        <v>23</v>
      </c>
      <c r="J13" s="8">
        <v>24</v>
      </c>
      <c r="K13" s="8">
        <v>24</v>
      </c>
      <c r="L13" s="8">
        <v>24</v>
      </c>
      <c r="M13" s="8">
        <v>23</v>
      </c>
      <c r="N13" s="8">
        <v>23</v>
      </c>
      <c r="O13" s="8">
        <v>23</v>
      </c>
      <c r="P13" s="8">
        <v>24</v>
      </c>
    </row>
    <row r="14" spans="1:20">
      <c r="A14" s="7" t="s">
        <v>21</v>
      </c>
      <c r="B14" s="7" t="s">
        <v>22</v>
      </c>
      <c r="C14" s="8">
        <v>15</v>
      </c>
      <c r="D14" s="8">
        <v>19</v>
      </c>
      <c r="E14" s="8">
        <v>21</v>
      </c>
      <c r="F14" s="8">
        <v>19</v>
      </c>
      <c r="G14" s="8">
        <v>19</v>
      </c>
      <c r="H14" s="8">
        <v>21</v>
      </c>
      <c r="I14" s="8">
        <v>20</v>
      </c>
      <c r="J14" s="8">
        <v>20</v>
      </c>
      <c r="K14" s="8">
        <v>20</v>
      </c>
      <c r="L14" s="8">
        <v>20</v>
      </c>
      <c r="M14" s="8">
        <v>21</v>
      </c>
      <c r="N14" s="8">
        <v>24</v>
      </c>
      <c r="O14" s="8">
        <v>23</v>
      </c>
      <c r="P14" s="8">
        <v>23</v>
      </c>
    </row>
    <row r="15" spans="1:20">
      <c r="A15" s="7" t="s">
        <v>23</v>
      </c>
      <c r="B15" s="7" t="s">
        <v>24</v>
      </c>
      <c r="C15" s="8">
        <v>10</v>
      </c>
      <c r="D15" s="8">
        <v>10</v>
      </c>
      <c r="E15" s="8">
        <v>10</v>
      </c>
      <c r="F15" s="8">
        <v>15</v>
      </c>
      <c r="G15" s="8">
        <v>15</v>
      </c>
      <c r="H15" s="8">
        <v>14</v>
      </c>
      <c r="I15" s="8">
        <v>15</v>
      </c>
      <c r="J15" s="8">
        <v>15</v>
      </c>
      <c r="K15" s="8">
        <v>15</v>
      </c>
      <c r="L15" s="8">
        <v>4</v>
      </c>
      <c r="M15" s="8">
        <v>15</v>
      </c>
      <c r="N15" s="8">
        <v>15</v>
      </c>
      <c r="O15" s="8">
        <v>15</v>
      </c>
      <c r="P15" s="8">
        <v>15</v>
      </c>
    </row>
    <row r="16" spans="1:20">
      <c r="A16" s="7" t="s">
        <v>25</v>
      </c>
      <c r="B16" s="7" t="s">
        <v>26</v>
      </c>
      <c r="C16" s="8">
        <v>6</v>
      </c>
      <c r="D16" s="8">
        <v>6</v>
      </c>
      <c r="E16" s="8">
        <v>8</v>
      </c>
      <c r="F16" s="8">
        <v>8</v>
      </c>
      <c r="G16" s="8">
        <v>6</v>
      </c>
      <c r="H16" s="8">
        <v>10</v>
      </c>
      <c r="I16" s="8">
        <v>5</v>
      </c>
      <c r="J16" s="8">
        <v>6</v>
      </c>
      <c r="K16" s="8">
        <v>7</v>
      </c>
      <c r="L16" s="8">
        <v>7</v>
      </c>
      <c r="M16" s="8">
        <v>8</v>
      </c>
      <c r="N16" s="8">
        <v>8</v>
      </c>
      <c r="O16" s="8">
        <v>8</v>
      </c>
      <c r="P16" s="8">
        <v>7</v>
      </c>
    </row>
    <row r="17" spans="1:16">
      <c r="A17" s="7" t="s">
        <v>27</v>
      </c>
      <c r="B17" s="7" t="s">
        <v>28</v>
      </c>
      <c r="C17" s="8">
        <v>9</v>
      </c>
      <c r="D17" s="8">
        <v>5</v>
      </c>
      <c r="E17" s="8">
        <v>3</v>
      </c>
      <c r="F17" s="8">
        <v>5</v>
      </c>
      <c r="G17" s="8">
        <v>5</v>
      </c>
      <c r="H17" s="8">
        <v>5</v>
      </c>
      <c r="I17" s="8">
        <v>3</v>
      </c>
      <c r="J17" s="8">
        <v>3</v>
      </c>
      <c r="K17" s="8">
        <v>3</v>
      </c>
      <c r="L17" s="8">
        <v>3</v>
      </c>
      <c r="M17" s="8">
        <v>5</v>
      </c>
      <c r="N17" s="8">
        <v>2</v>
      </c>
      <c r="O17" s="8">
        <v>5</v>
      </c>
      <c r="P17" s="8">
        <v>5</v>
      </c>
    </row>
    <row r="18" spans="1:16">
      <c r="A18" s="7" t="s">
        <v>29</v>
      </c>
      <c r="B18" s="7" t="s">
        <v>30</v>
      </c>
      <c r="C18" s="8">
        <v>2</v>
      </c>
      <c r="D18" s="8">
        <v>2</v>
      </c>
      <c r="E18" s="8">
        <v>5</v>
      </c>
      <c r="F18" s="8">
        <v>6</v>
      </c>
      <c r="G18" s="8">
        <v>11</v>
      </c>
      <c r="H18" s="8">
        <v>12</v>
      </c>
      <c r="I18" s="8">
        <v>12</v>
      </c>
      <c r="J18" s="8">
        <v>11</v>
      </c>
      <c r="K18" s="8">
        <v>9</v>
      </c>
      <c r="L18" s="8">
        <v>10</v>
      </c>
      <c r="M18" s="8">
        <v>10</v>
      </c>
      <c r="N18" s="8">
        <v>13</v>
      </c>
      <c r="O18" s="8">
        <v>13</v>
      </c>
      <c r="P18" s="8">
        <v>12</v>
      </c>
    </row>
    <row r="19" spans="1:16">
      <c r="A19" s="7" t="s">
        <v>31</v>
      </c>
      <c r="B19" s="7" t="s">
        <v>32</v>
      </c>
      <c r="C19" s="8">
        <v>19</v>
      </c>
      <c r="D19" s="8">
        <v>19</v>
      </c>
      <c r="E19" s="8">
        <v>21</v>
      </c>
      <c r="F19" s="8">
        <v>21</v>
      </c>
      <c r="G19" s="8">
        <v>19</v>
      </c>
      <c r="H19" s="8">
        <v>20</v>
      </c>
      <c r="I19" s="8">
        <v>17</v>
      </c>
      <c r="J19" s="8">
        <v>15</v>
      </c>
      <c r="K19" s="8">
        <v>17</v>
      </c>
      <c r="L19" s="8">
        <v>15</v>
      </c>
      <c r="M19" s="8">
        <v>18</v>
      </c>
      <c r="N19" s="8">
        <v>18</v>
      </c>
      <c r="O19" s="8">
        <v>24</v>
      </c>
      <c r="P19" s="8">
        <v>23</v>
      </c>
    </row>
    <row r="20" spans="1:16">
      <c r="A20" s="7" t="s">
        <v>33</v>
      </c>
      <c r="B20" s="7" t="s">
        <v>34</v>
      </c>
      <c r="C20" s="8">
        <v>53</v>
      </c>
      <c r="D20" s="8">
        <v>49</v>
      </c>
      <c r="E20" s="8">
        <v>43</v>
      </c>
      <c r="F20" s="8">
        <v>45</v>
      </c>
      <c r="G20" s="8">
        <v>51</v>
      </c>
      <c r="H20" s="8">
        <v>50</v>
      </c>
      <c r="I20" s="8">
        <v>49</v>
      </c>
      <c r="J20" s="8">
        <v>51</v>
      </c>
      <c r="K20" s="8">
        <v>55</v>
      </c>
      <c r="L20" s="8">
        <v>56</v>
      </c>
      <c r="M20" s="8">
        <v>51</v>
      </c>
      <c r="N20" s="8">
        <v>53</v>
      </c>
      <c r="O20" s="8">
        <v>54</v>
      </c>
      <c r="P20" s="8">
        <v>54</v>
      </c>
    </row>
    <row r="21" spans="1:16">
      <c r="A21" s="7" t="s">
        <v>35</v>
      </c>
      <c r="B21" s="7" t="s">
        <v>36</v>
      </c>
      <c r="C21" s="8">
        <v>22</v>
      </c>
      <c r="D21" s="8">
        <v>20</v>
      </c>
      <c r="E21" s="8">
        <v>21</v>
      </c>
      <c r="F21" s="8">
        <v>27</v>
      </c>
      <c r="G21" s="8">
        <v>27</v>
      </c>
      <c r="H21" s="8">
        <v>27</v>
      </c>
      <c r="I21" s="8">
        <v>27</v>
      </c>
      <c r="J21" s="8">
        <v>27</v>
      </c>
      <c r="K21" s="8">
        <v>28</v>
      </c>
      <c r="L21" s="8">
        <v>27</v>
      </c>
      <c r="M21" s="8">
        <v>27</v>
      </c>
      <c r="N21" s="8">
        <v>28</v>
      </c>
      <c r="O21" s="8">
        <v>28</v>
      </c>
      <c r="P21" s="8">
        <v>28</v>
      </c>
    </row>
    <row r="22" spans="1:16">
      <c r="A22" s="7" t="s">
        <v>37</v>
      </c>
      <c r="B22" s="7" t="s">
        <v>38</v>
      </c>
      <c r="C22" s="8">
        <v>10</v>
      </c>
      <c r="D22" s="8">
        <v>10</v>
      </c>
      <c r="E22" s="8">
        <v>10</v>
      </c>
      <c r="F22" s="8">
        <v>10</v>
      </c>
      <c r="G22" s="8">
        <v>10</v>
      </c>
      <c r="H22" s="8">
        <v>11</v>
      </c>
      <c r="I22" s="8">
        <v>11</v>
      </c>
      <c r="J22" s="8">
        <v>10</v>
      </c>
      <c r="K22" s="8">
        <v>11</v>
      </c>
      <c r="L22" s="8">
        <v>11</v>
      </c>
      <c r="M22" s="8">
        <v>10</v>
      </c>
      <c r="N22" s="8">
        <v>11</v>
      </c>
      <c r="O22" s="8">
        <v>11</v>
      </c>
      <c r="P22" s="8">
        <v>11</v>
      </c>
    </row>
    <row r="23" spans="1:16">
      <c r="A23" s="7" t="s">
        <v>39</v>
      </c>
      <c r="B23" s="7" t="s">
        <v>40</v>
      </c>
      <c r="C23" s="8">
        <v>7</v>
      </c>
      <c r="D23" s="8">
        <v>9</v>
      </c>
      <c r="E23" s="8">
        <v>9</v>
      </c>
      <c r="F23" s="8">
        <v>15</v>
      </c>
      <c r="G23" s="8">
        <v>16</v>
      </c>
      <c r="H23" s="8">
        <v>16</v>
      </c>
      <c r="I23" s="8">
        <v>16</v>
      </c>
      <c r="J23" s="8">
        <v>15</v>
      </c>
      <c r="K23" s="8">
        <v>15</v>
      </c>
      <c r="L23" s="8">
        <v>17</v>
      </c>
      <c r="M23" s="8">
        <v>17</v>
      </c>
      <c r="N23" s="8">
        <v>17</v>
      </c>
      <c r="O23" s="8">
        <v>17</v>
      </c>
      <c r="P23" s="8">
        <v>17</v>
      </c>
    </row>
    <row r="24" spans="1:16">
      <c r="A24" s="7" t="s">
        <v>41</v>
      </c>
      <c r="B24" s="7" t="s">
        <v>42</v>
      </c>
      <c r="C24" s="8">
        <v>21</v>
      </c>
      <c r="D24" s="8">
        <v>19</v>
      </c>
      <c r="E24" s="8">
        <v>20</v>
      </c>
      <c r="F24" s="8">
        <v>21</v>
      </c>
      <c r="G24" s="8">
        <v>23</v>
      </c>
      <c r="H24" s="8">
        <v>26</v>
      </c>
      <c r="I24" s="8">
        <v>22</v>
      </c>
      <c r="J24" s="8">
        <v>18</v>
      </c>
      <c r="K24" s="8">
        <v>22</v>
      </c>
      <c r="L24" s="8">
        <v>23</v>
      </c>
      <c r="M24" s="8">
        <v>24</v>
      </c>
      <c r="N24" s="8">
        <v>24</v>
      </c>
      <c r="O24" s="8">
        <v>22</v>
      </c>
      <c r="P24" s="8">
        <v>22</v>
      </c>
    </row>
    <row r="25" spans="1:16">
      <c r="A25" s="7" t="s">
        <v>43</v>
      </c>
      <c r="B25" s="7" t="s">
        <v>44</v>
      </c>
      <c r="C25" s="8">
        <v>3</v>
      </c>
      <c r="D25" s="8">
        <v>3</v>
      </c>
      <c r="E25" s="8">
        <v>4</v>
      </c>
      <c r="F25" s="8">
        <v>4</v>
      </c>
      <c r="G25" s="8">
        <v>5</v>
      </c>
      <c r="H25" s="8">
        <v>11</v>
      </c>
      <c r="I25" s="8">
        <v>12</v>
      </c>
      <c r="J25" s="8">
        <v>11</v>
      </c>
      <c r="K25" s="8">
        <v>11</v>
      </c>
      <c r="L25" s="8">
        <v>12</v>
      </c>
      <c r="M25" s="8">
        <v>12</v>
      </c>
      <c r="N25" s="8">
        <v>12</v>
      </c>
      <c r="O25" s="8">
        <v>12</v>
      </c>
      <c r="P25" s="8">
        <v>11</v>
      </c>
    </row>
    <row r="26" spans="1:16">
      <c r="A26" s="7" t="s">
        <v>45</v>
      </c>
      <c r="B26" s="7" t="s">
        <v>46</v>
      </c>
      <c r="C26" s="8">
        <v>14</v>
      </c>
      <c r="D26" s="8">
        <v>15</v>
      </c>
      <c r="E26" s="8">
        <v>18</v>
      </c>
      <c r="F26" s="8">
        <v>18</v>
      </c>
      <c r="G26" s="8">
        <v>18</v>
      </c>
      <c r="H26" s="8">
        <v>18</v>
      </c>
      <c r="I26" s="8">
        <v>18</v>
      </c>
      <c r="J26" s="8">
        <v>18</v>
      </c>
      <c r="K26" s="8">
        <v>17</v>
      </c>
      <c r="L26" s="8">
        <v>16</v>
      </c>
      <c r="M26" s="8">
        <v>17</v>
      </c>
      <c r="N26" s="8">
        <v>17</v>
      </c>
      <c r="O26" s="8">
        <v>18</v>
      </c>
      <c r="P26" s="8">
        <v>17</v>
      </c>
    </row>
    <row r="27" spans="1:16">
      <c r="A27" s="7" t="s">
        <v>65</v>
      </c>
      <c r="B27" s="7" t="s">
        <v>66</v>
      </c>
      <c r="C27" s="8">
        <v>2</v>
      </c>
      <c r="D27" s="8">
        <v>2</v>
      </c>
      <c r="E27" s="8">
        <v>2</v>
      </c>
      <c r="F27" s="8">
        <v>2</v>
      </c>
      <c r="G27" s="8">
        <v>2</v>
      </c>
      <c r="H27" s="8">
        <v>2</v>
      </c>
      <c r="I27" s="8">
        <v>2</v>
      </c>
      <c r="J27" s="8" t="s">
        <v>271</v>
      </c>
      <c r="K27" s="8" t="s">
        <v>271</v>
      </c>
      <c r="L27" s="8">
        <v>1</v>
      </c>
      <c r="M27" s="8">
        <v>1</v>
      </c>
      <c r="N27" s="8">
        <v>1</v>
      </c>
      <c r="O27" s="8">
        <v>1</v>
      </c>
      <c r="P27" s="8">
        <v>1</v>
      </c>
    </row>
    <row r="28" spans="1:16">
      <c r="A28" s="7" t="s">
        <v>67</v>
      </c>
      <c r="B28" s="7" t="s">
        <v>68</v>
      </c>
      <c r="C28" s="8">
        <v>9</v>
      </c>
      <c r="D28" s="8">
        <v>8</v>
      </c>
      <c r="E28" s="8">
        <v>9</v>
      </c>
      <c r="F28" s="8">
        <v>9</v>
      </c>
      <c r="G28" s="8">
        <v>7</v>
      </c>
      <c r="H28" s="8">
        <v>9</v>
      </c>
      <c r="I28" s="8">
        <v>5</v>
      </c>
      <c r="J28" s="8">
        <v>2</v>
      </c>
      <c r="K28" s="8">
        <v>2</v>
      </c>
      <c r="L28" s="8">
        <v>2</v>
      </c>
      <c r="M28" s="8">
        <v>3</v>
      </c>
      <c r="N28" s="8">
        <v>2</v>
      </c>
      <c r="O28" s="8">
        <v>2</v>
      </c>
      <c r="P28" s="8">
        <v>2</v>
      </c>
    </row>
    <row r="29" spans="1:16">
      <c r="A29" s="7" t="s">
        <v>47</v>
      </c>
      <c r="B29" s="7" t="s">
        <v>48</v>
      </c>
      <c r="C29" s="8">
        <v>18</v>
      </c>
      <c r="D29" s="8">
        <v>13</v>
      </c>
      <c r="E29" s="8">
        <v>13</v>
      </c>
      <c r="F29" s="8">
        <v>13</v>
      </c>
      <c r="G29" s="8">
        <v>13</v>
      </c>
      <c r="H29" s="8">
        <v>13</v>
      </c>
      <c r="I29" s="8">
        <v>19</v>
      </c>
      <c r="J29" s="8">
        <v>19</v>
      </c>
      <c r="K29" s="8">
        <v>19</v>
      </c>
      <c r="L29" s="8">
        <v>19</v>
      </c>
      <c r="M29" s="8">
        <v>19</v>
      </c>
      <c r="N29" s="8">
        <v>19</v>
      </c>
      <c r="O29" s="8">
        <v>19</v>
      </c>
      <c r="P29" s="8">
        <v>22</v>
      </c>
    </row>
    <row r="30" spans="1:16">
      <c r="A30" s="7" t="s">
        <v>49</v>
      </c>
      <c r="B30" s="7" t="s">
        <v>50</v>
      </c>
      <c r="C30" s="8">
        <v>29</v>
      </c>
      <c r="D30" s="8">
        <v>30</v>
      </c>
      <c r="E30" s="8">
        <v>29</v>
      </c>
      <c r="F30" s="8">
        <v>25</v>
      </c>
      <c r="G30" s="8">
        <v>25</v>
      </c>
      <c r="H30" s="8">
        <v>29</v>
      </c>
      <c r="I30" s="8">
        <v>28</v>
      </c>
      <c r="J30" s="8">
        <v>29</v>
      </c>
      <c r="K30" s="8">
        <v>30</v>
      </c>
      <c r="L30" s="8">
        <v>30</v>
      </c>
      <c r="M30" s="8">
        <v>30</v>
      </c>
      <c r="N30" s="8">
        <v>30</v>
      </c>
      <c r="O30" s="8">
        <v>31</v>
      </c>
      <c r="P30" s="8">
        <v>31</v>
      </c>
    </row>
    <row r="31" spans="1:16">
      <c r="A31" s="7" t="s">
        <v>51</v>
      </c>
      <c r="B31" s="7" t="s">
        <v>52</v>
      </c>
      <c r="C31" s="8">
        <v>12</v>
      </c>
      <c r="D31" s="8">
        <v>11</v>
      </c>
      <c r="E31" s="8">
        <v>11</v>
      </c>
      <c r="F31" s="8">
        <v>10</v>
      </c>
      <c r="G31" s="8">
        <v>11</v>
      </c>
      <c r="H31" s="8">
        <v>11</v>
      </c>
      <c r="I31" s="8">
        <v>11</v>
      </c>
      <c r="J31" s="8">
        <v>11</v>
      </c>
      <c r="K31" s="8">
        <v>11</v>
      </c>
      <c r="L31" s="8">
        <v>11</v>
      </c>
      <c r="M31" s="8">
        <v>11</v>
      </c>
      <c r="N31" s="8">
        <v>11</v>
      </c>
      <c r="O31" s="8">
        <v>11</v>
      </c>
      <c r="P31" s="8">
        <v>11</v>
      </c>
    </row>
    <row r="32" spans="1:16">
      <c r="A32" s="7" t="s">
        <v>53</v>
      </c>
      <c r="B32" s="7" t="s">
        <v>54</v>
      </c>
      <c r="C32" s="8">
        <v>26</v>
      </c>
      <c r="D32" s="8">
        <v>25</v>
      </c>
      <c r="E32" s="8">
        <v>28</v>
      </c>
      <c r="F32" s="8">
        <v>28</v>
      </c>
      <c r="G32" s="8">
        <v>22</v>
      </c>
      <c r="H32" s="8">
        <v>32</v>
      </c>
      <c r="I32" s="8">
        <v>32</v>
      </c>
      <c r="J32" s="8">
        <v>32</v>
      </c>
      <c r="K32" s="8">
        <v>32</v>
      </c>
      <c r="L32" s="8">
        <v>32</v>
      </c>
      <c r="M32" s="8">
        <v>32</v>
      </c>
      <c r="N32" s="8">
        <v>32</v>
      </c>
      <c r="O32" s="8">
        <v>32</v>
      </c>
      <c r="P32" s="8">
        <v>34</v>
      </c>
    </row>
    <row r="33" spans="1:16">
      <c r="A33" s="7" t="s">
        <v>55</v>
      </c>
      <c r="B33" s="7" t="s">
        <v>56</v>
      </c>
      <c r="C33" s="8">
        <v>14</v>
      </c>
      <c r="D33" s="8">
        <v>11</v>
      </c>
      <c r="E33" s="8">
        <v>14</v>
      </c>
      <c r="F33" s="8">
        <v>16</v>
      </c>
      <c r="G33" s="8">
        <v>16</v>
      </c>
      <c r="H33" s="8">
        <v>27</v>
      </c>
      <c r="I33" s="8">
        <v>27</v>
      </c>
      <c r="J33" s="8">
        <v>26</v>
      </c>
      <c r="K33" s="8">
        <v>26</v>
      </c>
      <c r="L33" s="8">
        <v>26</v>
      </c>
      <c r="M33" s="8">
        <v>17</v>
      </c>
      <c r="N33" s="8">
        <v>19</v>
      </c>
      <c r="O33" s="8">
        <v>21</v>
      </c>
      <c r="P33" s="8">
        <v>21</v>
      </c>
    </row>
    <row r="34" spans="1:16">
      <c r="A34" s="7" t="s">
        <v>57</v>
      </c>
      <c r="B34" s="7" t="s">
        <v>58</v>
      </c>
      <c r="C34" s="8">
        <v>19</v>
      </c>
      <c r="D34" s="8">
        <v>17</v>
      </c>
      <c r="E34" s="8">
        <v>23</v>
      </c>
      <c r="F34" s="8">
        <v>25</v>
      </c>
      <c r="G34" s="8">
        <v>24</v>
      </c>
      <c r="H34" s="8">
        <v>26</v>
      </c>
      <c r="I34" s="8">
        <v>27</v>
      </c>
      <c r="J34" s="8">
        <v>27</v>
      </c>
      <c r="K34" s="8">
        <v>26</v>
      </c>
      <c r="L34" s="8">
        <v>26</v>
      </c>
      <c r="M34" s="8">
        <v>27</v>
      </c>
      <c r="N34" s="8">
        <v>27</v>
      </c>
      <c r="O34" s="8">
        <v>28</v>
      </c>
      <c r="P34" s="8">
        <v>27</v>
      </c>
    </row>
    <row r="35" spans="1:16">
      <c r="A35" s="7" t="s">
        <v>59</v>
      </c>
      <c r="B35" s="7" t="s">
        <v>60</v>
      </c>
      <c r="C35" s="8">
        <v>18</v>
      </c>
      <c r="D35" s="8">
        <v>28</v>
      </c>
      <c r="E35" s="8">
        <v>25</v>
      </c>
      <c r="F35" s="8">
        <v>26</v>
      </c>
      <c r="G35" s="8">
        <v>26</v>
      </c>
      <c r="H35" s="8">
        <v>26</v>
      </c>
      <c r="I35" s="8">
        <v>30</v>
      </c>
      <c r="J35" s="8">
        <v>30</v>
      </c>
      <c r="K35" s="8">
        <v>26</v>
      </c>
      <c r="L35" s="8">
        <v>28</v>
      </c>
      <c r="M35" s="8">
        <v>28</v>
      </c>
      <c r="N35" s="8">
        <v>24</v>
      </c>
      <c r="O35" s="8">
        <v>21</v>
      </c>
      <c r="P35" s="8">
        <v>7</v>
      </c>
    </row>
    <row r="36" spans="1:16">
      <c r="A36" s="7" t="s">
        <v>61</v>
      </c>
      <c r="B36" s="7" t="s">
        <v>62</v>
      </c>
      <c r="C36" s="8">
        <v>8</v>
      </c>
      <c r="D36" s="8">
        <v>8</v>
      </c>
      <c r="E36" s="8">
        <v>5</v>
      </c>
      <c r="F36" s="8">
        <v>12</v>
      </c>
      <c r="G36" s="8">
        <v>9</v>
      </c>
      <c r="H36" s="8">
        <v>10</v>
      </c>
      <c r="I36" s="8">
        <v>10</v>
      </c>
      <c r="J36" s="8">
        <v>15</v>
      </c>
      <c r="K36" s="8">
        <v>24</v>
      </c>
      <c r="L36" s="8">
        <v>26</v>
      </c>
      <c r="M36" s="8">
        <v>25</v>
      </c>
      <c r="N36" s="8">
        <v>26</v>
      </c>
      <c r="O36" s="8">
        <v>26</v>
      </c>
      <c r="P36" s="8">
        <v>17</v>
      </c>
    </row>
    <row r="37" spans="1:16">
      <c r="A37" s="7" t="s">
        <v>63</v>
      </c>
      <c r="B37" s="7" t="s">
        <v>64</v>
      </c>
      <c r="C37" s="8">
        <v>31</v>
      </c>
      <c r="D37" s="8">
        <v>33</v>
      </c>
      <c r="E37" s="8">
        <v>35</v>
      </c>
      <c r="F37" s="8">
        <v>34</v>
      </c>
      <c r="G37" s="8">
        <v>37</v>
      </c>
      <c r="H37" s="8">
        <v>38</v>
      </c>
      <c r="I37" s="8">
        <v>36</v>
      </c>
      <c r="J37" s="8">
        <v>41</v>
      </c>
      <c r="K37" s="8">
        <v>40</v>
      </c>
      <c r="L37" s="8">
        <v>41</v>
      </c>
      <c r="M37" s="8">
        <v>38</v>
      </c>
      <c r="N37" s="8">
        <v>39</v>
      </c>
      <c r="O37" s="8">
        <v>41</v>
      </c>
      <c r="P37" s="8">
        <v>40</v>
      </c>
    </row>
    <row r="38" spans="1:16">
      <c r="A38" s="7" t="s">
        <v>69</v>
      </c>
      <c r="B38" s="7" t="s">
        <v>70</v>
      </c>
      <c r="C38" s="8">
        <v>26</v>
      </c>
      <c r="D38" s="8">
        <v>20</v>
      </c>
      <c r="E38" s="8">
        <v>22</v>
      </c>
      <c r="F38" s="8">
        <v>20</v>
      </c>
      <c r="G38" s="8">
        <v>23</v>
      </c>
      <c r="H38" s="8">
        <v>20</v>
      </c>
      <c r="I38" s="8">
        <v>24</v>
      </c>
      <c r="J38" s="8">
        <v>20</v>
      </c>
      <c r="K38" s="8">
        <v>25</v>
      </c>
      <c r="L38" s="8">
        <v>25</v>
      </c>
      <c r="M38" s="8">
        <v>25</v>
      </c>
      <c r="N38" s="8">
        <v>25</v>
      </c>
      <c r="O38" s="8">
        <v>25</v>
      </c>
      <c r="P38" s="8">
        <v>24</v>
      </c>
    </row>
    <row r="39" spans="1:16">
      <c r="A39" s="7" t="s">
        <v>71</v>
      </c>
      <c r="B39" s="7" t="s">
        <v>72</v>
      </c>
      <c r="C39" s="8">
        <v>29</v>
      </c>
      <c r="D39" s="8">
        <v>28</v>
      </c>
      <c r="E39" s="8">
        <v>31</v>
      </c>
      <c r="F39" s="8">
        <v>36</v>
      </c>
      <c r="G39" s="8">
        <v>37</v>
      </c>
      <c r="H39" s="8">
        <v>35</v>
      </c>
      <c r="I39" s="8">
        <v>35</v>
      </c>
      <c r="J39" s="8">
        <v>35</v>
      </c>
      <c r="K39" s="8">
        <v>37</v>
      </c>
      <c r="L39" s="8">
        <v>37</v>
      </c>
      <c r="M39" s="8">
        <v>38</v>
      </c>
      <c r="N39" s="8">
        <v>40</v>
      </c>
      <c r="O39" s="8">
        <v>45</v>
      </c>
      <c r="P39" s="8">
        <v>45</v>
      </c>
    </row>
    <row r="40" spans="1:16">
      <c r="A40" s="7" t="s">
        <v>73</v>
      </c>
      <c r="B40" s="7" t="s">
        <v>74</v>
      </c>
      <c r="C40" s="8">
        <v>18</v>
      </c>
      <c r="D40" s="8">
        <v>18</v>
      </c>
      <c r="E40" s="8">
        <v>19</v>
      </c>
      <c r="F40" s="8">
        <v>19</v>
      </c>
      <c r="G40" s="8">
        <v>19</v>
      </c>
      <c r="H40" s="8">
        <v>20</v>
      </c>
      <c r="I40" s="8">
        <v>20</v>
      </c>
      <c r="J40" s="8">
        <v>20</v>
      </c>
      <c r="K40" s="8">
        <v>20</v>
      </c>
      <c r="L40" s="8">
        <v>20</v>
      </c>
      <c r="M40" s="8">
        <v>21</v>
      </c>
      <c r="N40" s="8">
        <v>24</v>
      </c>
      <c r="O40" s="8">
        <v>24</v>
      </c>
      <c r="P40" s="8">
        <v>24</v>
      </c>
    </row>
    <row r="41" spans="1:16">
      <c r="A41" s="7" t="s">
        <v>75</v>
      </c>
      <c r="B41" s="7" t="s">
        <v>76</v>
      </c>
      <c r="C41" s="8">
        <v>46</v>
      </c>
      <c r="D41" s="8">
        <v>42</v>
      </c>
      <c r="E41" s="8">
        <v>44</v>
      </c>
      <c r="F41" s="8">
        <v>55</v>
      </c>
      <c r="G41" s="8">
        <v>53</v>
      </c>
      <c r="H41" s="8">
        <v>51</v>
      </c>
      <c r="I41" s="8">
        <v>52</v>
      </c>
      <c r="J41" s="8">
        <v>49</v>
      </c>
      <c r="K41" s="8">
        <v>51</v>
      </c>
      <c r="L41" s="8">
        <v>52</v>
      </c>
      <c r="M41" s="8">
        <v>57</v>
      </c>
      <c r="N41" s="8">
        <v>64</v>
      </c>
      <c r="O41" s="8">
        <v>68</v>
      </c>
      <c r="P41" s="8">
        <v>66</v>
      </c>
    </row>
    <row r="42" spans="1:16">
      <c r="A42" s="7" t="s">
        <v>77</v>
      </c>
      <c r="B42" s="7" t="s">
        <v>78</v>
      </c>
      <c r="C42" s="8">
        <v>29</v>
      </c>
      <c r="D42" s="8">
        <v>22</v>
      </c>
      <c r="E42" s="8">
        <v>25</v>
      </c>
      <c r="F42" s="8">
        <v>28</v>
      </c>
      <c r="G42" s="8">
        <v>28</v>
      </c>
      <c r="H42" s="8">
        <v>28</v>
      </c>
      <c r="I42" s="8">
        <v>32</v>
      </c>
      <c r="J42" s="8">
        <v>31</v>
      </c>
      <c r="K42" s="8">
        <v>30</v>
      </c>
      <c r="L42" s="8">
        <v>32</v>
      </c>
      <c r="M42" s="8">
        <v>32</v>
      </c>
      <c r="N42" s="8">
        <v>30</v>
      </c>
      <c r="O42" s="8">
        <v>25</v>
      </c>
      <c r="P42" s="8">
        <v>24</v>
      </c>
    </row>
    <row r="43" spans="1:16">
      <c r="A43" s="7" t="s">
        <v>79</v>
      </c>
      <c r="B43" s="7" t="s">
        <v>80</v>
      </c>
      <c r="C43" s="8">
        <v>35</v>
      </c>
      <c r="D43" s="8">
        <v>35</v>
      </c>
      <c r="E43" s="8">
        <v>38</v>
      </c>
      <c r="F43" s="8">
        <v>38</v>
      </c>
      <c r="G43" s="8">
        <v>44</v>
      </c>
      <c r="H43" s="8">
        <v>44</v>
      </c>
      <c r="I43" s="8">
        <v>45</v>
      </c>
      <c r="J43" s="8">
        <v>44</v>
      </c>
      <c r="K43" s="8">
        <v>50</v>
      </c>
      <c r="L43" s="8">
        <v>46</v>
      </c>
      <c r="M43" s="8">
        <v>52</v>
      </c>
      <c r="N43" s="8">
        <v>56</v>
      </c>
      <c r="O43" s="8">
        <v>58</v>
      </c>
      <c r="P43" s="8">
        <v>57</v>
      </c>
    </row>
    <row r="44" spans="1:16">
      <c r="A44" s="7" t="s">
        <v>81</v>
      </c>
      <c r="B44" s="7" t="s">
        <v>82</v>
      </c>
      <c r="C44" s="8">
        <v>5</v>
      </c>
      <c r="D44" s="8">
        <v>7</v>
      </c>
      <c r="E44" s="8">
        <v>8</v>
      </c>
      <c r="F44" s="8">
        <v>9</v>
      </c>
      <c r="G44" s="8">
        <v>17</v>
      </c>
      <c r="H44" s="8">
        <v>17</v>
      </c>
      <c r="I44" s="8">
        <v>18</v>
      </c>
      <c r="J44" s="8">
        <v>10</v>
      </c>
      <c r="K44" s="8">
        <v>18</v>
      </c>
      <c r="L44" s="8">
        <v>18</v>
      </c>
      <c r="M44" s="8">
        <v>18</v>
      </c>
      <c r="N44" s="8">
        <v>18</v>
      </c>
      <c r="O44" s="8">
        <v>18</v>
      </c>
      <c r="P44" s="8">
        <v>18</v>
      </c>
    </row>
    <row r="45" spans="1:16">
      <c r="A45" s="7" t="s">
        <v>83</v>
      </c>
      <c r="B45" s="7" t="s">
        <v>84</v>
      </c>
      <c r="C45" s="8">
        <v>13</v>
      </c>
      <c r="D45" s="8">
        <v>14</v>
      </c>
      <c r="E45" s="8">
        <v>15</v>
      </c>
      <c r="F45" s="8">
        <v>16</v>
      </c>
      <c r="G45" s="8">
        <v>14</v>
      </c>
      <c r="H45" s="8">
        <v>16</v>
      </c>
      <c r="I45" s="8">
        <v>18</v>
      </c>
      <c r="J45" s="8">
        <v>15</v>
      </c>
      <c r="K45" s="8">
        <v>15</v>
      </c>
      <c r="L45" s="8">
        <v>16</v>
      </c>
      <c r="M45" s="8">
        <v>18</v>
      </c>
      <c r="N45" s="8">
        <v>18</v>
      </c>
      <c r="O45" s="8">
        <v>18</v>
      </c>
      <c r="P45" s="8">
        <v>20</v>
      </c>
    </row>
    <row r="46" spans="1:16">
      <c r="A46" s="7" t="s">
        <v>85</v>
      </c>
      <c r="B46" s="7" t="s">
        <v>86</v>
      </c>
      <c r="C46" s="8">
        <v>44</v>
      </c>
      <c r="D46" s="8">
        <v>43</v>
      </c>
      <c r="E46" s="8">
        <v>55</v>
      </c>
      <c r="F46" s="8">
        <v>56</v>
      </c>
      <c r="G46" s="8">
        <v>56</v>
      </c>
      <c r="H46" s="8">
        <v>49</v>
      </c>
      <c r="I46" s="8">
        <v>45</v>
      </c>
      <c r="J46" s="8">
        <v>38</v>
      </c>
      <c r="K46" s="8">
        <v>39</v>
      </c>
      <c r="L46" s="8">
        <v>37</v>
      </c>
      <c r="M46" s="8">
        <v>36</v>
      </c>
      <c r="N46" s="8">
        <v>39</v>
      </c>
      <c r="O46" s="8">
        <v>44</v>
      </c>
      <c r="P46" s="8">
        <v>45</v>
      </c>
    </row>
    <row r="47" spans="1:16">
      <c r="A47" s="7" t="s">
        <v>87</v>
      </c>
      <c r="B47" s="7" t="s">
        <v>88</v>
      </c>
      <c r="C47" s="8">
        <v>13</v>
      </c>
      <c r="D47" s="8">
        <v>13</v>
      </c>
      <c r="E47" s="8">
        <v>13</v>
      </c>
      <c r="F47" s="8">
        <v>19</v>
      </c>
      <c r="G47" s="8">
        <v>19</v>
      </c>
      <c r="H47" s="8">
        <v>19</v>
      </c>
      <c r="I47" s="8">
        <v>18</v>
      </c>
      <c r="J47" s="8">
        <v>16</v>
      </c>
      <c r="K47" s="8">
        <v>16</v>
      </c>
      <c r="L47" s="8">
        <v>16</v>
      </c>
      <c r="M47" s="8">
        <v>17</v>
      </c>
      <c r="N47" s="8">
        <v>16</v>
      </c>
      <c r="O47" s="8">
        <v>21</v>
      </c>
      <c r="P47" s="8">
        <v>21</v>
      </c>
    </row>
    <row r="48" spans="1:16">
      <c r="A48" s="7" t="s">
        <v>89</v>
      </c>
      <c r="B48" s="7" t="s">
        <v>90</v>
      </c>
      <c r="C48" s="8">
        <v>26</v>
      </c>
      <c r="D48" s="8">
        <v>26</v>
      </c>
      <c r="E48" s="8">
        <v>32</v>
      </c>
      <c r="F48" s="8">
        <v>32</v>
      </c>
      <c r="G48" s="8">
        <v>30</v>
      </c>
      <c r="H48" s="8">
        <v>32</v>
      </c>
      <c r="I48" s="8">
        <v>31</v>
      </c>
      <c r="J48" s="8">
        <v>30</v>
      </c>
      <c r="K48" s="8">
        <v>30</v>
      </c>
      <c r="L48" s="8">
        <v>30</v>
      </c>
      <c r="M48" s="8">
        <v>32</v>
      </c>
      <c r="N48" s="8">
        <v>32</v>
      </c>
      <c r="O48" s="8">
        <v>32</v>
      </c>
      <c r="P48" s="8">
        <v>33</v>
      </c>
    </row>
    <row r="49" spans="1:16">
      <c r="A49" s="7" t="s">
        <v>91</v>
      </c>
      <c r="B49" s="7" t="s">
        <v>92</v>
      </c>
      <c r="C49" s="8">
        <v>13</v>
      </c>
      <c r="D49" s="8">
        <v>13</v>
      </c>
      <c r="E49" s="8">
        <v>13</v>
      </c>
      <c r="F49" s="8">
        <v>13</v>
      </c>
      <c r="G49" s="8">
        <v>13</v>
      </c>
      <c r="H49" s="8">
        <v>12</v>
      </c>
      <c r="I49" s="8">
        <v>12</v>
      </c>
      <c r="J49" s="8">
        <v>9</v>
      </c>
      <c r="K49" s="8">
        <v>11</v>
      </c>
      <c r="L49" s="8">
        <v>15</v>
      </c>
      <c r="M49" s="8">
        <v>16</v>
      </c>
      <c r="N49" s="8">
        <v>16</v>
      </c>
      <c r="O49" s="8">
        <v>16</v>
      </c>
      <c r="P49" s="8">
        <v>16</v>
      </c>
    </row>
    <row r="50" spans="1:16">
      <c r="A50" s="7" t="s">
        <v>93</v>
      </c>
      <c r="B50" s="7" t="s">
        <v>94</v>
      </c>
      <c r="C50" s="8">
        <v>22</v>
      </c>
      <c r="D50" s="8">
        <v>25</v>
      </c>
      <c r="E50" s="8">
        <v>23</v>
      </c>
      <c r="F50" s="8">
        <v>22</v>
      </c>
      <c r="G50" s="8">
        <v>25</v>
      </c>
      <c r="H50" s="8">
        <v>26</v>
      </c>
      <c r="I50" s="8">
        <v>27</v>
      </c>
      <c r="J50" s="8">
        <v>27</v>
      </c>
      <c r="K50" s="8">
        <v>29</v>
      </c>
      <c r="L50" s="8">
        <v>29</v>
      </c>
      <c r="M50" s="8">
        <v>29</v>
      </c>
      <c r="N50" s="8">
        <v>31</v>
      </c>
      <c r="O50" s="8">
        <v>30</v>
      </c>
      <c r="P50" s="8">
        <v>31</v>
      </c>
    </row>
    <row r="51" spans="1:16">
      <c r="A51" s="7" t="s">
        <v>95</v>
      </c>
      <c r="B51" s="7" t="s">
        <v>96</v>
      </c>
      <c r="C51" s="8">
        <v>9</v>
      </c>
      <c r="D51" s="8">
        <v>8</v>
      </c>
      <c r="E51" s="8">
        <v>9</v>
      </c>
      <c r="F51" s="8">
        <v>9</v>
      </c>
      <c r="G51" s="8">
        <v>8</v>
      </c>
      <c r="H51" s="8">
        <v>8</v>
      </c>
      <c r="I51" s="8">
        <v>11</v>
      </c>
      <c r="J51" s="8">
        <v>10</v>
      </c>
      <c r="K51" s="8">
        <v>16</v>
      </c>
      <c r="L51" s="8">
        <v>17</v>
      </c>
      <c r="M51" s="8">
        <v>18</v>
      </c>
      <c r="N51" s="8">
        <v>18</v>
      </c>
      <c r="O51" s="8">
        <v>18</v>
      </c>
      <c r="P51" s="8">
        <v>17</v>
      </c>
    </row>
    <row r="52" spans="1:16">
      <c r="A52" s="7" t="s">
        <v>97</v>
      </c>
      <c r="B52" s="7" t="s">
        <v>98</v>
      </c>
      <c r="C52" s="8">
        <v>38</v>
      </c>
      <c r="D52" s="8">
        <v>36</v>
      </c>
      <c r="E52" s="8">
        <v>38</v>
      </c>
      <c r="F52" s="8">
        <v>40</v>
      </c>
      <c r="G52" s="8">
        <v>36</v>
      </c>
      <c r="H52" s="8">
        <v>38</v>
      </c>
      <c r="I52" s="8">
        <v>36</v>
      </c>
      <c r="J52" s="8">
        <v>39</v>
      </c>
      <c r="K52" s="8">
        <v>44</v>
      </c>
      <c r="L52" s="8">
        <v>52</v>
      </c>
      <c r="M52" s="8">
        <v>47</v>
      </c>
      <c r="N52" s="8">
        <v>53</v>
      </c>
      <c r="O52" s="8">
        <v>54</v>
      </c>
      <c r="P52" s="8">
        <v>54</v>
      </c>
    </row>
    <row r="53" spans="1:16">
      <c r="A53" s="7" t="s">
        <v>99</v>
      </c>
      <c r="B53" s="7" t="s">
        <v>100</v>
      </c>
      <c r="C53" s="8">
        <v>12</v>
      </c>
      <c r="D53" s="8">
        <v>8</v>
      </c>
      <c r="E53" s="8">
        <v>8</v>
      </c>
      <c r="F53" s="8">
        <v>9</v>
      </c>
      <c r="G53" s="8">
        <v>9</v>
      </c>
      <c r="H53" s="8">
        <v>8</v>
      </c>
      <c r="I53" s="8">
        <v>4</v>
      </c>
      <c r="J53" s="8">
        <v>13</v>
      </c>
      <c r="K53" s="8">
        <v>14</v>
      </c>
      <c r="L53" s="8">
        <v>14</v>
      </c>
      <c r="M53" s="8">
        <v>14</v>
      </c>
      <c r="N53" s="8">
        <v>13</v>
      </c>
      <c r="O53" s="8">
        <v>15</v>
      </c>
      <c r="P53" s="8">
        <v>15</v>
      </c>
    </row>
    <row r="54" spans="1:16">
      <c r="A54" s="7" t="s">
        <v>101</v>
      </c>
      <c r="B54" s="7" t="s">
        <v>102</v>
      </c>
      <c r="C54" s="8">
        <v>11</v>
      </c>
      <c r="D54" s="8">
        <v>13</v>
      </c>
      <c r="E54" s="8">
        <v>11</v>
      </c>
      <c r="F54" s="8">
        <v>13</v>
      </c>
      <c r="G54" s="8">
        <v>13</v>
      </c>
      <c r="H54" s="8">
        <v>15</v>
      </c>
      <c r="I54" s="8">
        <v>15</v>
      </c>
      <c r="J54" s="8">
        <v>14</v>
      </c>
      <c r="K54" s="8">
        <v>13</v>
      </c>
      <c r="L54" s="8">
        <v>13</v>
      </c>
      <c r="M54" s="8">
        <v>13</v>
      </c>
      <c r="N54" s="8">
        <v>14</v>
      </c>
      <c r="O54" s="8">
        <v>14</v>
      </c>
      <c r="P54" s="8">
        <v>14</v>
      </c>
    </row>
    <row r="55" spans="1:16">
      <c r="A55" s="7" t="s">
        <v>103</v>
      </c>
      <c r="B55" s="7" t="s">
        <v>104</v>
      </c>
      <c r="C55" s="8">
        <v>11</v>
      </c>
      <c r="D55" s="8">
        <v>11</v>
      </c>
      <c r="E55" s="8">
        <v>12</v>
      </c>
      <c r="F55" s="8">
        <v>12</v>
      </c>
      <c r="G55" s="8">
        <v>14</v>
      </c>
      <c r="H55" s="8">
        <v>22</v>
      </c>
      <c r="I55" s="8">
        <v>22</v>
      </c>
      <c r="J55" s="8">
        <v>14</v>
      </c>
      <c r="K55" s="8">
        <v>12</v>
      </c>
      <c r="L55" s="8">
        <v>14</v>
      </c>
      <c r="M55" s="8">
        <v>15</v>
      </c>
      <c r="N55" s="8">
        <v>16</v>
      </c>
      <c r="O55" s="8">
        <v>16</v>
      </c>
      <c r="P55" s="8">
        <v>16</v>
      </c>
    </row>
    <row r="56" spans="1:16">
      <c r="A56" s="7" t="s">
        <v>105</v>
      </c>
      <c r="B56" s="7" t="s">
        <v>106</v>
      </c>
      <c r="C56" s="8">
        <v>4</v>
      </c>
      <c r="D56" s="8">
        <v>4</v>
      </c>
      <c r="E56" s="8">
        <v>5</v>
      </c>
      <c r="F56" s="8">
        <v>4</v>
      </c>
      <c r="G56" s="8">
        <v>4</v>
      </c>
      <c r="H56" s="8">
        <v>5</v>
      </c>
      <c r="I56" s="8">
        <v>5</v>
      </c>
      <c r="J56" s="8">
        <v>4</v>
      </c>
      <c r="K56" s="8">
        <v>5</v>
      </c>
      <c r="L56" s="8">
        <v>5</v>
      </c>
      <c r="M56" s="8">
        <v>5</v>
      </c>
      <c r="N56" s="8">
        <v>5</v>
      </c>
      <c r="O56" s="8">
        <v>5</v>
      </c>
      <c r="P56" s="8">
        <v>6</v>
      </c>
    </row>
    <row r="57" spans="1:16">
      <c r="A57" s="7" t="s">
        <v>107</v>
      </c>
      <c r="B57" s="7" t="s">
        <v>108</v>
      </c>
      <c r="C57" s="8">
        <v>23</v>
      </c>
      <c r="D57" s="8">
        <v>23</v>
      </c>
      <c r="E57" s="8">
        <v>21</v>
      </c>
      <c r="F57" s="8">
        <v>19</v>
      </c>
      <c r="G57" s="8">
        <v>22</v>
      </c>
      <c r="H57" s="8">
        <v>26</v>
      </c>
      <c r="I57" s="8">
        <v>24</v>
      </c>
      <c r="J57" s="8">
        <v>24</v>
      </c>
      <c r="K57" s="8">
        <v>25</v>
      </c>
      <c r="L57" s="8">
        <v>22</v>
      </c>
      <c r="M57" s="8">
        <v>22</v>
      </c>
      <c r="N57" s="8">
        <v>32</v>
      </c>
      <c r="O57" s="8">
        <v>33</v>
      </c>
      <c r="P57" s="8">
        <v>29</v>
      </c>
    </row>
    <row r="58" spans="1:16">
      <c r="A58" s="7" t="s">
        <v>109</v>
      </c>
      <c r="B58" s="7" t="s">
        <v>110</v>
      </c>
      <c r="C58" s="8">
        <v>24</v>
      </c>
      <c r="D58" s="8">
        <v>26</v>
      </c>
      <c r="E58" s="8">
        <v>28</v>
      </c>
      <c r="F58" s="8">
        <v>28</v>
      </c>
      <c r="G58" s="8">
        <v>25</v>
      </c>
      <c r="H58" s="8">
        <v>26</v>
      </c>
      <c r="I58" s="8">
        <v>18</v>
      </c>
      <c r="J58" s="8">
        <v>22</v>
      </c>
      <c r="K58" s="8">
        <v>30</v>
      </c>
      <c r="L58" s="8">
        <v>31</v>
      </c>
      <c r="M58" s="8">
        <v>32</v>
      </c>
      <c r="N58" s="8">
        <v>32</v>
      </c>
      <c r="O58" s="8">
        <v>31</v>
      </c>
      <c r="P58" s="8">
        <v>31</v>
      </c>
    </row>
    <row r="59" spans="1:16">
      <c r="A59" s="7" t="s">
        <v>111</v>
      </c>
      <c r="B59" s="7" t="s">
        <v>112</v>
      </c>
      <c r="C59" s="8">
        <v>25</v>
      </c>
      <c r="D59" s="8">
        <v>25</v>
      </c>
      <c r="E59" s="8">
        <v>25</v>
      </c>
      <c r="F59" s="8">
        <v>25</v>
      </c>
      <c r="G59" s="8">
        <v>25</v>
      </c>
      <c r="H59" s="8">
        <v>22</v>
      </c>
      <c r="I59" s="8">
        <v>26</v>
      </c>
      <c r="J59" s="8">
        <v>26</v>
      </c>
      <c r="K59" s="8">
        <v>26</v>
      </c>
      <c r="L59" s="8">
        <v>26</v>
      </c>
      <c r="M59" s="8">
        <v>26</v>
      </c>
      <c r="N59" s="8">
        <v>17</v>
      </c>
      <c r="O59" s="8">
        <v>17</v>
      </c>
      <c r="P59" s="8">
        <v>17</v>
      </c>
    </row>
    <row r="60" spans="1:16">
      <c r="A60" s="7" t="s">
        <v>113</v>
      </c>
      <c r="B60" s="7" t="s">
        <v>114</v>
      </c>
      <c r="C60" s="8">
        <v>8</v>
      </c>
      <c r="D60" s="8">
        <v>8</v>
      </c>
      <c r="E60" s="8">
        <v>8</v>
      </c>
      <c r="F60" s="8">
        <v>6</v>
      </c>
      <c r="G60" s="8">
        <v>4</v>
      </c>
      <c r="H60" s="8">
        <v>7</v>
      </c>
      <c r="I60" s="8">
        <v>7</v>
      </c>
      <c r="J60" s="8">
        <v>7</v>
      </c>
      <c r="K60" s="8">
        <v>7</v>
      </c>
      <c r="L60" s="8">
        <v>7</v>
      </c>
      <c r="M60" s="8">
        <v>8</v>
      </c>
      <c r="N60" s="8">
        <v>10</v>
      </c>
      <c r="O60" s="8">
        <v>18</v>
      </c>
      <c r="P60" s="8">
        <v>18</v>
      </c>
    </row>
    <row r="61" spans="1:16">
      <c r="A61" s="7" t="s">
        <v>115</v>
      </c>
      <c r="B61" s="7" t="s">
        <v>116</v>
      </c>
      <c r="C61" s="8">
        <v>17</v>
      </c>
      <c r="D61" s="8">
        <v>20</v>
      </c>
      <c r="E61" s="8">
        <v>20</v>
      </c>
      <c r="F61" s="8">
        <v>20</v>
      </c>
      <c r="G61" s="8">
        <v>18</v>
      </c>
      <c r="H61" s="8">
        <v>20</v>
      </c>
      <c r="I61" s="8">
        <v>20</v>
      </c>
      <c r="J61" s="8">
        <v>20</v>
      </c>
      <c r="K61" s="8">
        <v>21</v>
      </c>
      <c r="L61" s="8">
        <v>21</v>
      </c>
      <c r="M61" s="8">
        <v>21</v>
      </c>
      <c r="N61" s="8">
        <v>19</v>
      </c>
      <c r="O61" s="8">
        <v>22</v>
      </c>
      <c r="P61" s="8">
        <v>22</v>
      </c>
    </row>
    <row r="62" spans="1:16">
      <c r="A62" s="7" t="s">
        <v>117</v>
      </c>
      <c r="B62" s="7" t="s">
        <v>118</v>
      </c>
      <c r="C62" s="8">
        <v>8</v>
      </c>
      <c r="D62" s="8">
        <v>7</v>
      </c>
      <c r="E62" s="8">
        <v>16</v>
      </c>
      <c r="F62" s="8">
        <v>18</v>
      </c>
      <c r="G62" s="8">
        <v>21</v>
      </c>
      <c r="H62" s="8">
        <v>17</v>
      </c>
      <c r="I62" s="8">
        <v>17</v>
      </c>
      <c r="J62" s="8">
        <v>18</v>
      </c>
      <c r="K62" s="8">
        <v>17</v>
      </c>
      <c r="L62" s="8">
        <v>19</v>
      </c>
      <c r="M62" s="8">
        <v>21</v>
      </c>
      <c r="N62" s="8">
        <v>21</v>
      </c>
      <c r="O62" s="8">
        <v>20</v>
      </c>
      <c r="P62" s="8">
        <v>20</v>
      </c>
    </row>
    <row r="63" spans="1:16">
      <c r="A63" s="7" t="s">
        <v>119</v>
      </c>
      <c r="B63" s="7" t="s">
        <v>120</v>
      </c>
      <c r="C63" s="8">
        <v>6</v>
      </c>
      <c r="D63" s="8">
        <v>10</v>
      </c>
      <c r="E63" s="8">
        <v>11</v>
      </c>
      <c r="F63" s="8">
        <v>11</v>
      </c>
      <c r="G63" s="8">
        <v>11</v>
      </c>
      <c r="H63" s="8">
        <v>11</v>
      </c>
      <c r="I63" s="8">
        <v>11</v>
      </c>
      <c r="J63" s="8">
        <v>11</v>
      </c>
      <c r="K63" s="8">
        <v>11</v>
      </c>
      <c r="L63" s="8">
        <v>11</v>
      </c>
      <c r="M63" s="8">
        <v>11</v>
      </c>
      <c r="N63" s="8">
        <v>11</v>
      </c>
      <c r="O63" s="8">
        <v>11</v>
      </c>
      <c r="P63" s="8">
        <v>11</v>
      </c>
    </row>
    <row r="64" spans="1:16">
      <c r="A64" s="7" t="s">
        <v>121</v>
      </c>
      <c r="B64" s="7" t="s">
        <v>122</v>
      </c>
      <c r="C64" s="8">
        <v>27</v>
      </c>
      <c r="D64" s="8">
        <v>29</v>
      </c>
      <c r="E64" s="8">
        <v>29</v>
      </c>
      <c r="F64" s="8">
        <v>33</v>
      </c>
      <c r="G64" s="8">
        <v>30</v>
      </c>
      <c r="H64" s="8">
        <v>31</v>
      </c>
      <c r="I64" s="8">
        <v>36</v>
      </c>
      <c r="J64" s="8">
        <v>31</v>
      </c>
      <c r="K64" s="8">
        <v>36</v>
      </c>
      <c r="L64" s="8">
        <v>37</v>
      </c>
      <c r="M64" s="8">
        <v>38</v>
      </c>
      <c r="N64" s="8">
        <v>38</v>
      </c>
      <c r="O64" s="8">
        <v>39</v>
      </c>
      <c r="P64" s="8">
        <v>37</v>
      </c>
    </row>
    <row r="65" spans="1:16">
      <c r="A65" s="7" t="s">
        <v>123</v>
      </c>
      <c r="B65" s="7" t="s">
        <v>124</v>
      </c>
      <c r="C65" s="8">
        <v>23</v>
      </c>
      <c r="D65" s="8">
        <v>21</v>
      </c>
      <c r="E65" s="8">
        <v>21</v>
      </c>
      <c r="F65" s="8">
        <v>17</v>
      </c>
      <c r="G65" s="8">
        <v>29</v>
      </c>
      <c r="H65" s="8">
        <v>30</v>
      </c>
      <c r="I65" s="8">
        <v>22</v>
      </c>
      <c r="J65" s="8">
        <v>21</v>
      </c>
      <c r="K65" s="8">
        <v>20</v>
      </c>
      <c r="L65" s="8">
        <v>22</v>
      </c>
      <c r="M65" s="8">
        <v>21</v>
      </c>
      <c r="N65" s="8">
        <v>21</v>
      </c>
      <c r="O65" s="8">
        <v>21</v>
      </c>
      <c r="P65" s="8">
        <v>23</v>
      </c>
    </row>
    <row r="66" spans="1:16">
      <c r="A66" s="7" t="s">
        <v>125</v>
      </c>
      <c r="B66" s="7" t="s">
        <v>126</v>
      </c>
      <c r="C66" s="8">
        <v>17</v>
      </c>
      <c r="D66" s="8">
        <v>17</v>
      </c>
      <c r="E66" s="8">
        <v>17</v>
      </c>
      <c r="F66" s="8">
        <v>17</v>
      </c>
      <c r="G66" s="8">
        <v>17</v>
      </c>
      <c r="H66" s="8">
        <v>16</v>
      </c>
      <c r="I66" s="8">
        <v>16</v>
      </c>
      <c r="J66" s="8">
        <v>10</v>
      </c>
      <c r="K66" s="8">
        <v>16</v>
      </c>
      <c r="L66" s="8">
        <v>15</v>
      </c>
      <c r="M66" s="8">
        <v>14</v>
      </c>
      <c r="N66" s="8">
        <v>18</v>
      </c>
      <c r="O66" s="8">
        <v>19</v>
      </c>
      <c r="P66" s="8">
        <v>19</v>
      </c>
    </row>
    <row r="67" spans="1:16">
      <c r="A67" s="7" t="s">
        <v>127</v>
      </c>
      <c r="B67" s="7" t="s">
        <v>128</v>
      </c>
      <c r="C67" s="8">
        <v>47</v>
      </c>
      <c r="D67" s="8">
        <v>33</v>
      </c>
      <c r="E67" s="8">
        <v>32</v>
      </c>
      <c r="F67" s="8">
        <v>32</v>
      </c>
      <c r="G67" s="8">
        <v>42</v>
      </c>
      <c r="H67" s="8">
        <v>53</v>
      </c>
      <c r="I67" s="8">
        <v>43</v>
      </c>
      <c r="J67" s="8">
        <v>40</v>
      </c>
      <c r="K67" s="8">
        <v>51</v>
      </c>
      <c r="L67" s="8">
        <v>51</v>
      </c>
      <c r="M67" s="8">
        <v>52</v>
      </c>
      <c r="N67" s="8">
        <v>45</v>
      </c>
      <c r="O67" s="8">
        <v>55</v>
      </c>
      <c r="P67" s="8">
        <v>52</v>
      </c>
    </row>
    <row r="68" spans="1:16">
      <c r="A68" s="7" t="s">
        <v>129</v>
      </c>
      <c r="B68" s="7" t="s">
        <v>130</v>
      </c>
      <c r="C68" s="8">
        <v>18</v>
      </c>
      <c r="D68" s="8">
        <v>19</v>
      </c>
      <c r="E68" s="8">
        <v>25</v>
      </c>
      <c r="F68" s="8">
        <v>25</v>
      </c>
      <c r="G68" s="8">
        <v>28</v>
      </c>
      <c r="H68" s="8">
        <v>30</v>
      </c>
      <c r="I68" s="8">
        <v>29</v>
      </c>
      <c r="J68" s="8">
        <v>26</v>
      </c>
      <c r="K68" s="8">
        <v>30</v>
      </c>
      <c r="L68" s="8">
        <v>30</v>
      </c>
      <c r="M68" s="8">
        <v>24</v>
      </c>
      <c r="N68" s="8">
        <v>24</v>
      </c>
      <c r="O68" s="8">
        <v>33</v>
      </c>
      <c r="P68" s="8">
        <v>40</v>
      </c>
    </row>
    <row r="69" spans="1:16">
      <c r="A69" s="7" t="s">
        <v>131</v>
      </c>
      <c r="B69" s="7" t="s">
        <v>132</v>
      </c>
      <c r="C69" s="8">
        <v>12</v>
      </c>
      <c r="D69" s="8">
        <v>16</v>
      </c>
      <c r="E69" s="8">
        <v>16</v>
      </c>
      <c r="F69" s="8">
        <v>17</v>
      </c>
      <c r="G69" s="8">
        <v>17</v>
      </c>
      <c r="H69" s="8">
        <v>17</v>
      </c>
      <c r="I69" s="8">
        <v>17</v>
      </c>
      <c r="J69" s="8">
        <v>17</v>
      </c>
      <c r="K69" s="8">
        <v>17</v>
      </c>
      <c r="L69" s="8">
        <v>17</v>
      </c>
      <c r="M69" s="8">
        <v>18</v>
      </c>
      <c r="N69" s="8">
        <v>18</v>
      </c>
      <c r="O69" s="8">
        <v>18</v>
      </c>
      <c r="P69" s="8">
        <v>13</v>
      </c>
    </row>
    <row r="70" spans="1:16">
      <c r="A70" s="7" t="s">
        <v>133</v>
      </c>
      <c r="B70" s="7" t="s">
        <v>134</v>
      </c>
      <c r="C70" s="8">
        <v>32</v>
      </c>
      <c r="D70" s="8">
        <v>28</v>
      </c>
      <c r="E70" s="8">
        <v>31</v>
      </c>
      <c r="F70" s="8">
        <v>28</v>
      </c>
      <c r="G70" s="8">
        <v>28</v>
      </c>
      <c r="H70" s="8">
        <v>39</v>
      </c>
      <c r="I70" s="8">
        <v>39</v>
      </c>
      <c r="J70" s="8">
        <v>32</v>
      </c>
      <c r="K70" s="8">
        <v>32</v>
      </c>
      <c r="L70" s="8">
        <v>32</v>
      </c>
      <c r="M70" s="8">
        <v>33</v>
      </c>
      <c r="N70" s="8">
        <v>35</v>
      </c>
      <c r="O70" s="8">
        <v>33</v>
      </c>
      <c r="P70" s="8">
        <v>31</v>
      </c>
    </row>
    <row r="71" spans="1:16">
      <c r="A71" s="7" t="s">
        <v>135</v>
      </c>
      <c r="B71" s="7" t="s">
        <v>136</v>
      </c>
      <c r="C71" s="8">
        <v>24</v>
      </c>
      <c r="D71" s="8">
        <v>21</v>
      </c>
      <c r="E71" s="8">
        <v>22</v>
      </c>
      <c r="F71" s="8">
        <v>20</v>
      </c>
      <c r="G71" s="8">
        <v>26</v>
      </c>
      <c r="H71" s="8">
        <v>27</v>
      </c>
      <c r="I71" s="8">
        <v>24</v>
      </c>
      <c r="J71" s="8">
        <v>26</v>
      </c>
      <c r="K71" s="8">
        <v>25</v>
      </c>
      <c r="L71" s="8">
        <v>24</v>
      </c>
      <c r="M71" s="8">
        <v>18</v>
      </c>
      <c r="N71" s="8">
        <v>21</v>
      </c>
      <c r="O71" s="8">
        <v>20</v>
      </c>
      <c r="P71" s="8">
        <v>22</v>
      </c>
    </row>
    <row r="72" spans="1:16">
      <c r="A72" s="7" t="s">
        <v>137</v>
      </c>
      <c r="B72" s="7" t="s">
        <v>138</v>
      </c>
      <c r="C72" s="8">
        <v>17</v>
      </c>
      <c r="D72" s="8">
        <v>17</v>
      </c>
      <c r="E72" s="8">
        <v>20</v>
      </c>
      <c r="F72" s="8">
        <v>24</v>
      </c>
      <c r="G72" s="8">
        <v>26</v>
      </c>
      <c r="H72" s="8">
        <v>26</v>
      </c>
      <c r="I72" s="8">
        <v>26</v>
      </c>
      <c r="J72" s="8">
        <v>26</v>
      </c>
      <c r="K72" s="8">
        <v>26</v>
      </c>
      <c r="L72" s="8">
        <v>29</v>
      </c>
      <c r="M72" s="8">
        <v>28</v>
      </c>
      <c r="N72" s="8">
        <v>28</v>
      </c>
      <c r="O72" s="8">
        <v>29</v>
      </c>
      <c r="P72" s="8">
        <v>30</v>
      </c>
    </row>
    <row r="73" spans="1:16">
      <c r="A73" s="7" t="s">
        <v>139</v>
      </c>
      <c r="B73" s="7" t="s">
        <v>140</v>
      </c>
      <c r="C73" s="8">
        <v>8</v>
      </c>
      <c r="D73" s="8">
        <v>8</v>
      </c>
      <c r="E73" s="8">
        <v>9</v>
      </c>
      <c r="F73" s="8">
        <v>8</v>
      </c>
      <c r="G73" s="8">
        <v>8</v>
      </c>
      <c r="H73" s="8">
        <v>8</v>
      </c>
      <c r="I73" s="8">
        <v>9</v>
      </c>
      <c r="J73" s="8">
        <v>8</v>
      </c>
      <c r="K73" s="8">
        <v>10</v>
      </c>
      <c r="L73" s="8">
        <v>11</v>
      </c>
      <c r="M73" s="8">
        <v>12</v>
      </c>
      <c r="N73" s="8">
        <v>11</v>
      </c>
      <c r="O73" s="8">
        <v>11</v>
      </c>
      <c r="P73" s="8">
        <v>11</v>
      </c>
    </row>
    <row r="74" spans="1:16">
      <c r="A74" s="7" t="s">
        <v>141</v>
      </c>
      <c r="B74" s="7" t="s">
        <v>142</v>
      </c>
      <c r="C74" s="8">
        <v>8</v>
      </c>
      <c r="D74" s="8">
        <v>9</v>
      </c>
      <c r="E74" s="8">
        <v>11</v>
      </c>
      <c r="F74" s="8">
        <v>11</v>
      </c>
      <c r="G74" s="8">
        <v>10</v>
      </c>
      <c r="H74" s="8">
        <v>11</v>
      </c>
      <c r="I74" s="8">
        <v>11</v>
      </c>
      <c r="J74" s="8">
        <v>10</v>
      </c>
      <c r="K74" s="8">
        <v>8</v>
      </c>
      <c r="L74" s="8">
        <v>13</v>
      </c>
      <c r="M74" s="8">
        <v>14</v>
      </c>
      <c r="N74" s="8">
        <v>14</v>
      </c>
      <c r="O74" s="8">
        <v>15</v>
      </c>
      <c r="P74" s="8">
        <v>15</v>
      </c>
    </row>
    <row r="75" spans="1:16">
      <c r="A75" s="7" t="s">
        <v>143</v>
      </c>
      <c r="B75" s="7" t="s">
        <v>144</v>
      </c>
      <c r="C75" s="8">
        <v>15</v>
      </c>
      <c r="D75" s="8">
        <v>16</v>
      </c>
      <c r="E75" s="8">
        <v>16</v>
      </c>
      <c r="F75" s="8">
        <v>16</v>
      </c>
      <c r="G75" s="8">
        <v>16</v>
      </c>
      <c r="H75" s="8">
        <v>17</v>
      </c>
      <c r="I75" s="8">
        <v>17</v>
      </c>
      <c r="J75" s="8">
        <v>17</v>
      </c>
      <c r="K75" s="8">
        <v>17</v>
      </c>
      <c r="L75" s="8">
        <v>17</v>
      </c>
      <c r="M75" s="8">
        <v>19</v>
      </c>
      <c r="N75" s="8">
        <v>24</v>
      </c>
      <c r="O75" s="8">
        <v>24</v>
      </c>
      <c r="P75" s="8">
        <v>31</v>
      </c>
    </row>
    <row r="76" spans="1:16">
      <c r="A76" s="7" t="s">
        <v>145</v>
      </c>
      <c r="B76" s="7" t="s">
        <v>146</v>
      </c>
      <c r="C76" s="8">
        <v>16</v>
      </c>
      <c r="D76" s="8">
        <v>18</v>
      </c>
      <c r="E76" s="8">
        <v>20</v>
      </c>
      <c r="F76" s="8">
        <v>20</v>
      </c>
      <c r="G76" s="8">
        <v>22</v>
      </c>
      <c r="H76" s="8">
        <v>23</v>
      </c>
      <c r="I76" s="8">
        <v>21</v>
      </c>
      <c r="J76" s="8">
        <v>22</v>
      </c>
      <c r="K76" s="8">
        <v>30</v>
      </c>
      <c r="L76" s="8">
        <v>30</v>
      </c>
      <c r="M76" s="8">
        <v>22</v>
      </c>
      <c r="N76" s="8">
        <v>22</v>
      </c>
      <c r="O76" s="8">
        <v>22</v>
      </c>
      <c r="P76" s="8">
        <v>24</v>
      </c>
    </row>
    <row r="77" spans="1:16">
      <c r="A77" s="7" t="s">
        <v>147</v>
      </c>
      <c r="B77" s="7" t="s">
        <v>148</v>
      </c>
      <c r="C77" s="8">
        <v>49</v>
      </c>
      <c r="D77" s="8">
        <v>45</v>
      </c>
      <c r="E77" s="8">
        <v>44</v>
      </c>
      <c r="F77" s="8">
        <v>46</v>
      </c>
      <c r="G77" s="8">
        <v>45</v>
      </c>
      <c r="H77" s="8">
        <v>42</v>
      </c>
      <c r="I77" s="8">
        <v>49</v>
      </c>
      <c r="J77" s="8">
        <v>50</v>
      </c>
      <c r="K77" s="8">
        <v>46</v>
      </c>
      <c r="L77" s="8">
        <v>47</v>
      </c>
      <c r="M77" s="8">
        <v>48</v>
      </c>
      <c r="N77" s="8">
        <v>50</v>
      </c>
      <c r="O77" s="8">
        <v>48</v>
      </c>
      <c r="P77" s="8">
        <v>49</v>
      </c>
    </row>
    <row r="78" spans="1:16">
      <c r="A78" s="7" t="s">
        <v>149</v>
      </c>
      <c r="B78" s="7" t="s">
        <v>150</v>
      </c>
      <c r="C78" s="8">
        <v>7</v>
      </c>
      <c r="D78" s="8">
        <v>10</v>
      </c>
      <c r="E78" s="8">
        <v>8</v>
      </c>
      <c r="F78" s="8">
        <v>8</v>
      </c>
      <c r="G78" s="8">
        <v>5</v>
      </c>
      <c r="H78" s="8">
        <v>13</v>
      </c>
      <c r="I78" s="8">
        <v>13</v>
      </c>
      <c r="J78" s="8">
        <v>11</v>
      </c>
      <c r="K78" s="8">
        <v>14</v>
      </c>
      <c r="L78" s="8">
        <v>14</v>
      </c>
      <c r="M78" s="8">
        <v>16</v>
      </c>
      <c r="N78" s="8">
        <v>16</v>
      </c>
      <c r="O78" s="8">
        <v>16</v>
      </c>
      <c r="P78" s="8">
        <v>16</v>
      </c>
    </row>
    <row r="79" spans="1:16">
      <c r="A79" s="7" t="s">
        <v>151</v>
      </c>
      <c r="B79" s="7" t="s">
        <v>152</v>
      </c>
      <c r="C79" s="8">
        <v>32</v>
      </c>
      <c r="D79" s="8">
        <v>26</v>
      </c>
      <c r="E79" s="8">
        <v>30</v>
      </c>
      <c r="F79" s="8">
        <v>34</v>
      </c>
      <c r="G79" s="8">
        <v>36</v>
      </c>
      <c r="H79" s="8">
        <v>27</v>
      </c>
      <c r="I79" s="8">
        <v>28</v>
      </c>
      <c r="J79" s="8">
        <v>26</v>
      </c>
      <c r="K79" s="8">
        <v>29</v>
      </c>
      <c r="L79" s="8">
        <v>28</v>
      </c>
      <c r="M79" s="8">
        <v>27</v>
      </c>
      <c r="N79" s="8">
        <v>28</v>
      </c>
      <c r="O79" s="8">
        <v>34</v>
      </c>
      <c r="P79" s="8">
        <v>27</v>
      </c>
    </row>
    <row r="80" spans="1:16">
      <c r="A80" s="7" t="s">
        <v>153</v>
      </c>
      <c r="B80" s="7" t="s">
        <v>154</v>
      </c>
      <c r="C80" s="8">
        <v>10</v>
      </c>
      <c r="D80" s="8">
        <v>10</v>
      </c>
      <c r="E80" s="8">
        <v>11</v>
      </c>
      <c r="F80" s="8">
        <v>11</v>
      </c>
      <c r="G80" s="8">
        <v>11</v>
      </c>
      <c r="H80" s="8">
        <v>11</v>
      </c>
      <c r="I80" s="8">
        <v>12</v>
      </c>
      <c r="J80" s="8">
        <v>10</v>
      </c>
      <c r="K80" s="8">
        <v>13</v>
      </c>
      <c r="L80" s="8">
        <v>13</v>
      </c>
      <c r="M80" s="8">
        <v>14</v>
      </c>
      <c r="N80" s="8">
        <v>12</v>
      </c>
      <c r="O80" s="8">
        <v>12</v>
      </c>
      <c r="P80" s="8">
        <v>8</v>
      </c>
    </row>
    <row r="81" spans="1:16">
      <c r="A81" s="7" t="s">
        <v>155</v>
      </c>
      <c r="B81" s="7" t="s">
        <v>156</v>
      </c>
      <c r="C81" s="8">
        <v>14</v>
      </c>
      <c r="D81" s="8">
        <v>15</v>
      </c>
      <c r="E81" s="8">
        <v>19</v>
      </c>
      <c r="F81" s="8">
        <v>20</v>
      </c>
      <c r="G81" s="8">
        <v>20</v>
      </c>
      <c r="H81" s="8">
        <v>16</v>
      </c>
      <c r="I81" s="8">
        <v>24</v>
      </c>
      <c r="J81" s="8">
        <v>24</v>
      </c>
      <c r="K81" s="8">
        <v>25</v>
      </c>
      <c r="L81" s="8">
        <v>25</v>
      </c>
      <c r="M81" s="8">
        <v>25</v>
      </c>
      <c r="N81" s="8">
        <v>26</v>
      </c>
      <c r="O81" s="8">
        <v>27</v>
      </c>
      <c r="P81" s="8">
        <v>21</v>
      </c>
    </row>
    <row r="82" spans="1:16">
      <c r="A82" s="7" t="s">
        <v>157</v>
      </c>
      <c r="B82" s="7" t="s">
        <v>158</v>
      </c>
      <c r="C82" s="8">
        <v>27</v>
      </c>
      <c r="D82" s="8">
        <v>31</v>
      </c>
      <c r="E82" s="8">
        <v>32</v>
      </c>
      <c r="F82" s="8">
        <v>31</v>
      </c>
      <c r="G82" s="8">
        <v>33</v>
      </c>
      <c r="H82" s="8">
        <v>32</v>
      </c>
      <c r="I82" s="8">
        <v>25</v>
      </c>
      <c r="J82" s="8">
        <v>33</v>
      </c>
      <c r="K82" s="8">
        <v>34</v>
      </c>
      <c r="L82" s="8">
        <v>33</v>
      </c>
      <c r="M82" s="8">
        <v>26</v>
      </c>
      <c r="N82" s="8">
        <v>24</v>
      </c>
      <c r="O82" s="8">
        <v>24</v>
      </c>
      <c r="P82" s="8">
        <v>31</v>
      </c>
    </row>
    <row r="83" spans="1:16">
      <c r="A83" s="7" t="s">
        <v>159</v>
      </c>
      <c r="B83" s="7" t="s">
        <v>160</v>
      </c>
      <c r="C83" s="8">
        <v>101</v>
      </c>
      <c r="D83" s="8">
        <v>95</v>
      </c>
      <c r="E83" s="8">
        <v>92</v>
      </c>
      <c r="F83" s="8">
        <v>96</v>
      </c>
      <c r="G83" s="8">
        <v>100</v>
      </c>
      <c r="H83" s="8">
        <v>101</v>
      </c>
      <c r="I83" s="8">
        <v>95</v>
      </c>
      <c r="J83" s="8">
        <v>101</v>
      </c>
      <c r="K83" s="8">
        <v>99</v>
      </c>
      <c r="L83" s="8">
        <v>98</v>
      </c>
      <c r="M83" s="8">
        <v>97</v>
      </c>
      <c r="N83" s="8">
        <v>97</v>
      </c>
      <c r="O83" s="8">
        <v>95</v>
      </c>
      <c r="P83" s="8">
        <v>93</v>
      </c>
    </row>
    <row r="84" spans="1:16">
      <c r="A84" s="7" t="s">
        <v>161</v>
      </c>
      <c r="B84" s="7" t="s">
        <v>162</v>
      </c>
      <c r="C84" s="8">
        <v>24</v>
      </c>
      <c r="D84" s="8">
        <v>27</v>
      </c>
      <c r="E84" s="8">
        <v>27</v>
      </c>
      <c r="F84" s="8">
        <v>30</v>
      </c>
      <c r="G84" s="8">
        <v>30</v>
      </c>
      <c r="H84" s="8">
        <v>29</v>
      </c>
      <c r="I84" s="8">
        <v>29</v>
      </c>
      <c r="J84" s="8">
        <v>23</v>
      </c>
      <c r="K84" s="8">
        <v>29</v>
      </c>
      <c r="L84" s="8">
        <v>30</v>
      </c>
      <c r="M84" s="8">
        <v>33</v>
      </c>
      <c r="N84" s="8">
        <v>34</v>
      </c>
      <c r="O84" s="8">
        <v>35</v>
      </c>
      <c r="P84" s="8">
        <v>36</v>
      </c>
    </row>
    <row r="85" spans="1:16">
      <c r="A85" s="7" t="s">
        <v>163</v>
      </c>
      <c r="B85" s="7" t="s">
        <v>164</v>
      </c>
      <c r="C85" s="8">
        <v>28</v>
      </c>
      <c r="D85" s="8">
        <v>19</v>
      </c>
      <c r="E85" s="8">
        <v>21</v>
      </c>
      <c r="F85" s="8">
        <v>29</v>
      </c>
      <c r="G85" s="8">
        <v>34</v>
      </c>
      <c r="H85" s="8">
        <v>30</v>
      </c>
      <c r="I85" s="8">
        <v>39</v>
      </c>
      <c r="J85" s="8">
        <v>31</v>
      </c>
      <c r="K85" s="8">
        <v>30</v>
      </c>
      <c r="L85" s="8">
        <v>41</v>
      </c>
      <c r="M85" s="8">
        <v>31</v>
      </c>
      <c r="N85" s="8">
        <v>32</v>
      </c>
      <c r="O85" s="8">
        <v>37</v>
      </c>
      <c r="P85" s="8">
        <v>28</v>
      </c>
    </row>
    <row r="86" spans="1:16">
      <c r="A86" s="7" t="s">
        <v>165</v>
      </c>
      <c r="B86" s="7" t="s">
        <v>166</v>
      </c>
      <c r="C86" s="8">
        <v>28</v>
      </c>
      <c r="D86" s="8">
        <v>28</v>
      </c>
      <c r="E86" s="8">
        <v>29</v>
      </c>
      <c r="F86" s="8">
        <v>29</v>
      </c>
      <c r="G86" s="8">
        <v>32</v>
      </c>
      <c r="H86" s="8">
        <v>34</v>
      </c>
      <c r="I86" s="8">
        <v>27</v>
      </c>
      <c r="J86" s="8">
        <v>24</v>
      </c>
      <c r="K86" s="8">
        <v>25</v>
      </c>
      <c r="L86" s="8">
        <v>28</v>
      </c>
      <c r="M86" s="8">
        <v>27</v>
      </c>
      <c r="N86" s="8">
        <v>25</v>
      </c>
      <c r="O86" s="8">
        <v>28</v>
      </c>
      <c r="P86" s="8">
        <v>24</v>
      </c>
    </row>
    <row r="87" spans="1:16">
      <c r="A87" s="7" t="s">
        <v>167</v>
      </c>
      <c r="B87" s="7" t="s">
        <v>168</v>
      </c>
      <c r="C87" s="8">
        <v>14</v>
      </c>
      <c r="D87" s="8">
        <v>14</v>
      </c>
      <c r="E87" s="8">
        <v>14</v>
      </c>
      <c r="F87" s="8">
        <v>12</v>
      </c>
      <c r="G87" s="8">
        <v>14</v>
      </c>
      <c r="H87" s="8">
        <v>14</v>
      </c>
      <c r="I87" s="8">
        <v>14</v>
      </c>
      <c r="J87" s="8">
        <v>14</v>
      </c>
      <c r="K87" s="8">
        <v>13</v>
      </c>
      <c r="L87" s="8">
        <v>13</v>
      </c>
      <c r="M87" s="8">
        <v>14</v>
      </c>
      <c r="N87" s="8">
        <v>15</v>
      </c>
      <c r="O87" s="8">
        <v>18</v>
      </c>
      <c r="P87" s="8">
        <v>18</v>
      </c>
    </row>
    <row r="88" spans="1:16">
      <c r="A88" s="7" t="s">
        <v>169</v>
      </c>
      <c r="B88" s="7" t="s">
        <v>170</v>
      </c>
      <c r="C88" s="8">
        <v>9</v>
      </c>
      <c r="D88" s="8">
        <v>5</v>
      </c>
      <c r="E88" s="8">
        <v>9</v>
      </c>
      <c r="F88" s="8">
        <v>5</v>
      </c>
      <c r="G88" s="8">
        <v>8</v>
      </c>
      <c r="H88" s="8">
        <v>9</v>
      </c>
      <c r="I88" s="8">
        <v>10</v>
      </c>
      <c r="J88" s="8">
        <v>3</v>
      </c>
      <c r="K88" s="8">
        <v>3</v>
      </c>
      <c r="L88" s="8">
        <v>3</v>
      </c>
      <c r="M88" s="8">
        <v>6</v>
      </c>
      <c r="N88" s="8">
        <v>3</v>
      </c>
      <c r="O88" s="8">
        <v>6</v>
      </c>
      <c r="P88" s="8">
        <v>5</v>
      </c>
    </row>
    <row r="89" spans="1:16">
      <c r="A89" s="7" t="s">
        <v>171</v>
      </c>
      <c r="B89" s="7" t="s">
        <v>172</v>
      </c>
      <c r="C89" s="8">
        <v>11</v>
      </c>
      <c r="D89" s="8">
        <v>13</v>
      </c>
      <c r="E89" s="8">
        <v>16</v>
      </c>
      <c r="F89" s="8">
        <v>18</v>
      </c>
      <c r="G89" s="8">
        <v>21</v>
      </c>
      <c r="H89" s="8">
        <v>22</v>
      </c>
      <c r="I89" s="8">
        <v>20</v>
      </c>
      <c r="J89" s="8">
        <v>21</v>
      </c>
      <c r="K89" s="8">
        <v>22</v>
      </c>
      <c r="L89" s="8">
        <v>22</v>
      </c>
      <c r="M89" s="8">
        <v>22</v>
      </c>
      <c r="N89" s="8">
        <v>22</v>
      </c>
      <c r="O89" s="8">
        <v>24</v>
      </c>
      <c r="P89" s="8">
        <v>19</v>
      </c>
    </row>
    <row r="90" spans="1:16">
      <c r="A90" s="7" t="s">
        <v>173</v>
      </c>
      <c r="B90" s="7" t="s">
        <v>174</v>
      </c>
      <c r="C90" s="8">
        <v>10</v>
      </c>
      <c r="D90" s="8">
        <v>11</v>
      </c>
      <c r="E90" s="8">
        <v>10</v>
      </c>
      <c r="F90" s="8">
        <v>7</v>
      </c>
      <c r="G90" s="8">
        <v>8</v>
      </c>
      <c r="H90" s="8">
        <v>8</v>
      </c>
      <c r="I90" s="8">
        <v>6</v>
      </c>
      <c r="J90" s="8">
        <v>6</v>
      </c>
      <c r="K90" s="8">
        <v>7</v>
      </c>
      <c r="L90" s="8">
        <v>7</v>
      </c>
      <c r="M90" s="8">
        <v>7</v>
      </c>
      <c r="N90" s="8">
        <v>8</v>
      </c>
      <c r="O90" s="8">
        <v>8</v>
      </c>
      <c r="P90" s="8">
        <v>10</v>
      </c>
    </row>
    <row r="91" spans="1:16">
      <c r="A91" s="7" t="s">
        <v>175</v>
      </c>
      <c r="B91" s="7" t="s">
        <v>176</v>
      </c>
      <c r="C91" s="8">
        <v>25</v>
      </c>
      <c r="D91" s="8">
        <v>27</v>
      </c>
      <c r="E91" s="8">
        <v>26</v>
      </c>
      <c r="F91" s="8">
        <v>28</v>
      </c>
      <c r="G91" s="8">
        <v>28</v>
      </c>
      <c r="H91" s="8">
        <v>27</v>
      </c>
      <c r="I91" s="8">
        <v>26</v>
      </c>
      <c r="J91" s="8">
        <v>27</v>
      </c>
      <c r="K91" s="8">
        <v>31</v>
      </c>
      <c r="L91" s="8">
        <v>33</v>
      </c>
      <c r="M91" s="8">
        <v>35</v>
      </c>
      <c r="N91" s="8">
        <v>35</v>
      </c>
      <c r="O91" s="8">
        <v>31</v>
      </c>
      <c r="P91" s="8">
        <v>21</v>
      </c>
    </row>
    <row r="92" spans="1:16">
      <c r="A92" s="7" t="s">
        <v>177</v>
      </c>
      <c r="B92" s="7" t="s">
        <v>178</v>
      </c>
      <c r="C92" s="8">
        <v>25</v>
      </c>
      <c r="D92" s="8">
        <v>28</v>
      </c>
      <c r="E92" s="8">
        <v>30</v>
      </c>
      <c r="F92" s="8">
        <v>30</v>
      </c>
      <c r="G92" s="8">
        <v>30</v>
      </c>
      <c r="H92" s="8">
        <v>30</v>
      </c>
      <c r="I92" s="8">
        <v>30</v>
      </c>
      <c r="J92" s="8">
        <v>30</v>
      </c>
      <c r="K92" s="8">
        <v>28</v>
      </c>
      <c r="L92" s="8">
        <v>25</v>
      </c>
      <c r="M92" s="8">
        <v>25</v>
      </c>
      <c r="N92" s="8">
        <v>26</v>
      </c>
      <c r="O92" s="8">
        <v>26</v>
      </c>
      <c r="P92" s="8">
        <v>29</v>
      </c>
    </row>
    <row r="93" spans="1:16">
      <c r="A93" s="7" t="s">
        <v>179</v>
      </c>
      <c r="B93" s="7" t="s">
        <v>180</v>
      </c>
      <c r="C93" s="8">
        <v>25</v>
      </c>
      <c r="D93" s="8">
        <v>33</v>
      </c>
      <c r="E93" s="8">
        <v>25</v>
      </c>
      <c r="F93" s="8">
        <v>24</v>
      </c>
      <c r="G93" s="8">
        <v>34</v>
      </c>
      <c r="H93" s="8">
        <v>36</v>
      </c>
      <c r="I93" s="8">
        <v>21</v>
      </c>
      <c r="J93" s="8">
        <v>25</v>
      </c>
      <c r="K93" s="8">
        <v>36</v>
      </c>
      <c r="L93" s="8">
        <v>27</v>
      </c>
      <c r="M93" s="8">
        <v>28</v>
      </c>
      <c r="N93" s="8">
        <v>27</v>
      </c>
      <c r="O93" s="8">
        <v>30</v>
      </c>
      <c r="P93" s="8">
        <v>29</v>
      </c>
    </row>
    <row r="94" spans="1:16">
      <c r="A94" s="7" t="s">
        <v>181</v>
      </c>
      <c r="B94" s="7" t="s">
        <v>182</v>
      </c>
      <c r="C94" s="8">
        <v>9</v>
      </c>
      <c r="D94" s="8">
        <v>9</v>
      </c>
      <c r="E94" s="8">
        <v>10</v>
      </c>
      <c r="F94" s="8">
        <v>10</v>
      </c>
      <c r="G94" s="8">
        <v>11</v>
      </c>
      <c r="H94" s="8">
        <v>11</v>
      </c>
      <c r="I94" s="8">
        <v>10</v>
      </c>
      <c r="J94" s="8">
        <v>9</v>
      </c>
      <c r="K94" s="8">
        <v>10</v>
      </c>
      <c r="L94" s="8">
        <v>10</v>
      </c>
      <c r="M94" s="8">
        <v>10</v>
      </c>
      <c r="N94" s="8">
        <v>13</v>
      </c>
      <c r="O94" s="8">
        <v>13</v>
      </c>
      <c r="P94" s="8">
        <v>13</v>
      </c>
    </row>
    <row r="95" spans="1:16">
      <c r="A95" s="7" t="s">
        <v>183</v>
      </c>
      <c r="B95" s="7" t="s">
        <v>184</v>
      </c>
      <c r="C95" s="8">
        <v>25</v>
      </c>
      <c r="D95" s="8">
        <v>11</v>
      </c>
      <c r="E95" s="8">
        <v>12</v>
      </c>
      <c r="F95" s="8">
        <v>12</v>
      </c>
      <c r="G95" s="8">
        <v>12</v>
      </c>
      <c r="H95" s="8">
        <v>11</v>
      </c>
      <c r="I95" s="8">
        <v>11</v>
      </c>
      <c r="J95" s="8">
        <v>11</v>
      </c>
      <c r="K95" s="8">
        <v>12</v>
      </c>
      <c r="L95" s="8">
        <v>12</v>
      </c>
      <c r="M95" s="8">
        <v>12</v>
      </c>
      <c r="N95" s="8">
        <v>12</v>
      </c>
      <c r="O95" s="8">
        <v>12</v>
      </c>
      <c r="P95" s="8">
        <v>12</v>
      </c>
    </row>
    <row r="96" spans="1:16">
      <c r="A96" s="7" t="s">
        <v>185</v>
      </c>
      <c r="B96" s="7" t="s">
        <v>186</v>
      </c>
      <c r="C96" s="8">
        <v>15</v>
      </c>
      <c r="D96" s="8">
        <v>16</v>
      </c>
      <c r="E96" s="8">
        <v>15</v>
      </c>
      <c r="F96" s="8">
        <v>16</v>
      </c>
      <c r="G96" s="8">
        <v>16</v>
      </c>
      <c r="H96" s="8">
        <v>16</v>
      </c>
      <c r="I96" s="8">
        <v>16</v>
      </c>
      <c r="J96" s="8">
        <v>15</v>
      </c>
      <c r="K96" s="8">
        <v>16</v>
      </c>
      <c r="L96" s="8">
        <v>16</v>
      </c>
      <c r="M96" s="8">
        <v>18</v>
      </c>
      <c r="N96" s="8">
        <v>16</v>
      </c>
      <c r="O96" s="8">
        <v>17</v>
      </c>
      <c r="P96" s="8">
        <v>17</v>
      </c>
    </row>
    <row r="97" spans="1:16">
      <c r="A97" s="7" t="s">
        <v>187</v>
      </c>
      <c r="B97" s="7" t="s">
        <v>188</v>
      </c>
      <c r="C97" s="8">
        <v>8</v>
      </c>
      <c r="D97" s="8">
        <v>10</v>
      </c>
      <c r="E97" s="8">
        <v>10</v>
      </c>
      <c r="F97" s="8">
        <v>10</v>
      </c>
      <c r="G97" s="8">
        <v>8</v>
      </c>
      <c r="H97" s="8">
        <v>8</v>
      </c>
      <c r="I97" s="8">
        <v>9</v>
      </c>
      <c r="J97" s="8">
        <v>9</v>
      </c>
      <c r="K97" s="8">
        <v>9</v>
      </c>
      <c r="L97" s="8">
        <v>9</v>
      </c>
      <c r="M97" s="8">
        <v>10</v>
      </c>
      <c r="N97" s="8">
        <v>10</v>
      </c>
      <c r="O97" s="8">
        <v>11</v>
      </c>
      <c r="P97" s="8">
        <v>13</v>
      </c>
    </row>
    <row r="98" spans="1:16">
      <c r="A98" s="7" t="s">
        <v>189</v>
      </c>
      <c r="B98" s="7" t="s">
        <v>190</v>
      </c>
      <c r="C98" s="8">
        <v>10</v>
      </c>
      <c r="D98" s="8">
        <v>14</v>
      </c>
      <c r="E98" s="8">
        <v>14</v>
      </c>
      <c r="F98" s="8">
        <v>14</v>
      </c>
      <c r="G98" s="8">
        <v>14</v>
      </c>
      <c r="H98" s="8">
        <v>14</v>
      </c>
      <c r="I98" s="8">
        <v>14</v>
      </c>
      <c r="J98" s="8">
        <v>14</v>
      </c>
      <c r="K98" s="8">
        <v>14</v>
      </c>
      <c r="L98" s="8">
        <v>14</v>
      </c>
      <c r="M98" s="8">
        <v>14</v>
      </c>
      <c r="N98" s="8">
        <v>14</v>
      </c>
      <c r="O98" s="8">
        <v>14</v>
      </c>
      <c r="P98" s="8">
        <v>14</v>
      </c>
    </row>
    <row r="99" spans="1:16">
      <c r="A99" s="7" t="s">
        <v>191</v>
      </c>
      <c r="B99" s="7" t="s">
        <v>192</v>
      </c>
      <c r="C99" s="8">
        <v>33</v>
      </c>
      <c r="D99" s="8">
        <v>38</v>
      </c>
      <c r="E99" s="8">
        <v>42</v>
      </c>
      <c r="F99" s="8">
        <v>35</v>
      </c>
      <c r="G99" s="8">
        <v>38</v>
      </c>
      <c r="H99" s="8">
        <v>38</v>
      </c>
      <c r="I99" s="8">
        <v>34</v>
      </c>
      <c r="J99" s="8">
        <v>35</v>
      </c>
      <c r="K99" s="8">
        <v>36</v>
      </c>
      <c r="L99" s="8">
        <v>39</v>
      </c>
      <c r="M99" s="8">
        <v>39</v>
      </c>
      <c r="N99" s="8">
        <v>41</v>
      </c>
      <c r="O99" s="8">
        <v>41</v>
      </c>
      <c r="P99" s="8">
        <v>37</v>
      </c>
    </row>
    <row r="100" spans="1:16">
      <c r="A100" s="7" t="s">
        <v>193</v>
      </c>
      <c r="B100" s="7" t="s">
        <v>194</v>
      </c>
      <c r="C100" s="8">
        <v>36</v>
      </c>
      <c r="D100" s="8">
        <v>38</v>
      </c>
      <c r="E100" s="8">
        <v>39</v>
      </c>
      <c r="F100" s="8">
        <v>39</v>
      </c>
      <c r="G100" s="8">
        <v>39</v>
      </c>
      <c r="H100" s="8">
        <v>38</v>
      </c>
      <c r="I100" s="8">
        <v>34</v>
      </c>
      <c r="J100" s="8">
        <v>34</v>
      </c>
      <c r="K100" s="8">
        <v>40</v>
      </c>
      <c r="L100" s="8">
        <v>38</v>
      </c>
      <c r="M100" s="8">
        <v>39</v>
      </c>
      <c r="N100" s="8">
        <v>39</v>
      </c>
      <c r="O100" s="8">
        <v>37</v>
      </c>
      <c r="P100" s="8">
        <v>36</v>
      </c>
    </row>
    <row r="101" spans="1:16">
      <c r="A101" s="7" t="s">
        <v>195</v>
      </c>
      <c r="B101" s="7" t="s">
        <v>196</v>
      </c>
      <c r="C101" s="8">
        <v>30</v>
      </c>
      <c r="D101" s="8">
        <v>29</v>
      </c>
      <c r="E101" s="8">
        <v>29</v>
      </c>
      <c r="F101" s="8">
        <v>33</v>
      </c>
      <c r="G101" s="8">
        <v>33</v>
      </c>
      <c r="H101" s="8">
        <v>32</v>
      </c>
      <c r="I101" s="8">
        <v>31</v>
      </c>
      <c r="J101" s="8">
        <v>31</v>
      </c>
      <c r="K101" s="8">
        <v>36</v>
      </c>
      <c r="L101" s="8">
        <v>37</v>
      </c>
      <c r="M101" s="8">
        <v>37</v>
      </c>
      <c r="N101" s="8">
        <v>33</v>
      </c>
      <c r="O101" s="8">
        <v>34</v>
      </c>
      <c r="P101" s="8">
        <v>33</v>
      </c>
    </row>
    <row r="102" spans="1:16">
      <c r="A102" s="7" t="s">
        <v>197</v>
      </c>
      <c r="B102" s="7" t="s">
        <v>198</v>
      </c>
      <c r="C102" s="8">
        <v>25</v>
      </c>
      <c r="D102" s="8">
        <v>28</v>
      </c>
      <c r="E102" s="8">
        <v>32</v>
      </c>
      <c r="F102" s="8">
        <v>36</v>
      </c>
      <c r="G102" s="8">
        <v>35</v>
      </c>
      <c r="H102" s="8">
        <v>32</v>
      </c>
      <c r="I102" s="8">
        <v>26</v>
      </c>
      <c r="J102" s="8">
        <v>24</v>
      </c>
      <c r="K102" s="8">
        <v>30</v>
      </c>
      <c r="L102" s="8">
        <v>32</v>
      </c>
      <c r="M102" s="8">
        <v>32</v>
      </c>
      <c r="N102" s="8">
        <v>34</v>
      </c>
      <c r="O102" s="8">
        <v>33</v>
      </c>
      <c r="P102" s="8">
        <v>32</v>
      </c>
    </row>
    <row r="103" spans="1:16">
      <c r="A103" s="7" t="s">
        <v>199</v>
      </c>
      <c r="B103" s="7" t="s">
        <v>200</v>
      </c>
      <c r="C103" s="8">
        <v>20</v>
      </c>
      <c r="D103" s="8">
        <v>17</v>
      </c>
      <c r="E103" s="8">
        <v>18</v>
      </c>
      <c r="F103" s="8">
        <v>19</v>
      </c>
      <c r="G103" s="8">
        <v>14</v>
      </c>
      <c r="H103" s="8">
        <v>14</v>
      </c>
      <c r="I103" s="8">
        <v>15</v>
      </c>
      <c r="J103" s="8">
        <v>17</v>
      </c>
      <c r="K103" s="8">
        <v>16</v>
      </c>
      <c r="L103" s="8">
        <v>21</v>
      </c>
      <c r="M103" s="8">
        <v>21</v>
      </c>
      <c r="N103" s="8">
        <v>20</v>
      </c>
      <c r="O103" s="8">
        <v>20</v>
      </c>
      <c r="P103" s="8">
        <v>22</v>
      </c>
    </row>
    <row r="104" spans="1:16" s="2" customFormat="1">
      <c r="A104" s="9"/>
      <c r="B104" s="9" t="s">
        <v>201</v>
      </c>
      <c r="C104" s="10">
        <f>SUM(C8:C103)</f>
        <v>1903</v>
      </c>
      <c r="D104" s="10">
        <f t="shared" ref="D104" si="0">SUM(D8:D103)</f>
        <v>1872</v>
      </c>
      <c r="E104" s="10">
        <f>SUM(E8:E103)</f>
        <v>1965</v>
      </c>
      <c r="F104" s="10">
        <f t="shared" ref="F104:N104" si="1">SUM(F8:F103)</f>
        <v>2038</v>
      </c>
      <c r="G104" s="10">
        <f t="shared" si="1"/>
        <v>2110</v>
      </c>
      <c r="H104" s="10">
        <f t="shared" si="1"/>
        <v>2188</v>
      </c>
      <c r="I104" s="10">
        <f t="shared" si="1"/>
        <v>2129</v>
      </c>
      <c r="J104" s="10">
        <f t="shared" si="1"/>
        <v>2065</v>
      </c>
      <c r="K104" s="10">
        <f t="shared" si="1"/>
        <v>2202</v>
      </c>
      <c r="L104" s="10">
        <f t="shared" si="1"/>
        <v>2235</v>
      </c>
      <c r="M104" s="10">
        <f t="shared" si="1"/>
        <v>2247</v>
      </c>
      <c r="N104" s="10">
        <f t="shared" si="1"/>
        <v>2290</v>
      </c>
      <c r="O104" s="10">
        <f t="shared" ref="O104:P104" si="2">SUM(O8:O103)</f>
        <v>2365</v>
      </c>
      <c r="P104" s="10">
        <f t="shared" si="2"/>
        <v>2315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6.xml><?xml version="1.0" encoding="utf-8"?>
<worksheet xmlns="http://schemas.openxmlformats.org/spreadsheetml/2006/main" xmlns:r="http://schemas.openxmlformats.org/officeDocument/2006/relationships">
  <sheetPr codeName="Feuil15"/>
  <dimension ref="A1:T104"/>
  <sheetViews>
    <sheetView workbookViewId="0"/>
  </sheetViews>
  <sheetFormatPr baseColWidth="10" defaultColWidth="4.7109375" defaultRowHeight="12"/>
  <cols>
    <col min="1" max="1" width="4.28515625" style="1" bestFit="1" customWidth="1"/>
    <col min="2" max="2" width="26.140625" style="1" bestFit="1" customWidth="1"/>
    <col min="3" max="4" width="7.42578125" style="1" bestFit="1" customWidth="1"/>
    <col min="5" max="14" width="8.85546875" style="4" bestFit="1" customWidth="1"/>
    <col min="15" max="16" width="8.85546875" style="4" customWidth="1"/>
    <col min="17" max="16384" width="4.7109375" style="1"/>
  </cols>
  <sheetData>
    <row r="1" spans="1:20" s="39" customFormat="1" ht="12.75">
      <c r="B1" s="43"/>
      <c r="C1" s="43"/>
      <c r="D1" s="43"/>
      <c r="E1" s="43"/>
      <c r="F1" s="43"/>
      <c r="G1" s="43"/>
      <c r="H1" s="43"/>
      <c r="I1" s="43"/>
      <c r="J1" s="43"/>
      <c r="K1" s="43"/>
      <c r="L1" s="43"/>
      <c r="M1" s="43"/>
      <c r="N1" s="43"/>
      <c r="O1" s="43"/>
      <c r="P1" s="43"/>
      <c r="Q1" s="43"/>
      <c r="R1" s="43"/>
      <c r="S1" s="43"/>
      <c r="T1" s="43"/>
    </row>
    <row r="2" spans="1:20" s="46" customFormat="1" ht="12.75">
      <c r="A2" s="44" t="s">
        <v>228</v>
      </c>
      <c r="B2" s="45"/>
      <c r="C2" s="45"/>
      <c r="D2" s="45"/>
      <c r="E2" s="45"/>
      <c r="F2" s="45"/>
      <c r="G2" s="45"/>
      <c r="H2" s="45"/>
      <c r="I2" s="45"/>
      <c r="J2" s="45"/>
      <c r="K2" s="45"/>
      <c r="L2" s="45"/>
      <c r="M2" s="45"/>
      <c r="N2" s="45"/>
      <c r="O2" s="45"/>
      <c r="P2" s="45"/>
      <c r="Q2" s="45"/>
      <c r="R2" s="45"/>
      <c r="S2" s="45"/>
      <c r="T2" s="45"/>
    </row>
    <row r="3" spans="1:20" s="39" customFormat="1" ht="12.75">
      <c r="B3" s="43"/>
      <c r="C3" s="43"/>
      <c r="D3" s="43"/>
      <c r="E3" s="43"/>
      <c r="F3" s="43"/>
      <c r="G3" s="43"/>
      <c r="H3" s="43"/>
      <c r="I3" s="43"/>
      <c r="J3" s="43"/>
      <c r="K3" s="43"/>
      <c r="L3" s="43"/>
      <c r="M3" s="43"/>
      <c r="N3" s="43"/>
      <c r="O3" s="43"/>
      <c r="P3" s="43"/>
      <c r="Q3" s="43"/>
      <c r="R3" s="43"/>
      <c r="S3" s="43"/>
      <c r="T3" s="43"/>
    </row>
    <row r="4" spans="1:20" s="39" customFormat="1" ht="12.75">
      <c r="B4" s="43"/>
      <c r="C4" s="43"/>
      <c r="D4" s="43"/>
      <c r="E4" s="43"/>
      <c r="F4" s="43"/>
      <c r="G4" s="43"/>
      <c r="H4" s="43"/>
      <c r="I4" s="43"/>
      <c r="J4" s="43"/>
      <c r="K4" s="43"/>
      <c r="L4" s="43"/>
      <c r="M4" s="43"/>
      <c r="N4" s="43"/>
      <c r="O4" s="43"/>
      <c r="P4" s="43"/>
      <c r="Q4" s="43"/>
      <c r="R4" s="43"/>
      <c r="S4" s="43"/>
      <c r="T4" s="43"/>
    </row>
    <row r="5" spans="1:20" ht="12.75">
      <c r="A5" s="3" t="s">
        <v>239</v>
      </c>
    </row>
    <row r="6" spans="1:20" ht="3" customHeight="1"/>
    <row r="7" spans="1:20" s="2" customFormat="1">
      <c r="A7" s="23"/>
      <c r="B7" s="23"/>
      <c r="C7" s="24" t="s">
        <v>307</v>
      </c>
      <c r="D7" s="24" t="s">
        <v>308</v>
      </c>
      <c r="E7" s="24" t="s">
        <v>0</v>
      </c>
      <c r="F7" s="24" t="s">
        <v>1</v>
      </c>
      <c r="G7" s="24" t="s">
        <v>2</v>
      </c>
      <c r="H7" s="24" t="s">
        <v>3</v>
      </c>
      <c r="I7" s="24" t="s">
        <v>4</v>
      </c>
      <c r="J7" s="24" t="s">
        <v>5</v>
      </c>
      <c r="K7" s="24" t="s">
        <v>6</v>
      </c>
      <c r="L7" s="24" t="s">
        <v>7</v>
      </c>
      <c r="M7" s="24" t="s">
        <v>8</v>
      </c>
      <c r="N7" s="24" t="s">
        <v>229</v>
      </c>
      <c r="O7" s="24" t="s">
        <v>270</v>
      </c>
      <c r="P7" s="24" t="s">
        <v>309</v>
      </c>
    </row>
    <row r="8" spans="1:20">
      <c r="A8" s="25" t="s">
        <v>9</v>
      </c>
      <c r="B8" s="25" t="s">
        <v>10</v>
      </c>
      <c r="C8" s="26">
        <v>2880</v>
      </c>
      <c r="D8" s="26">
        <v>3416</v>
      </c>
      <c r="E8" s="26">
        <v>3416</v>
      </c>
      <c r="F8" s="26">
        <v>3325</v>
      </c>
      <c r="G8" s="26">
        <v>3482</v>
      </c>
      <c r="H8" s="26">
        <v>3592</v>
      </c>
      <c r="I8" s="26">
        <v>3382</v>
      </c>
      <c r="J8" s="26">
        <v>3781</v>
      </c>
      <c r="K8" s="26">
        <v>3781</v>
      </c>
      <c r="L8" s="26">
        <v>3816</v>
      </c>
      <c r="M8" s="26">
        <v>3816</v>
      </c>
      <c r="N8" s="26">
        <v>3816</v>
      </c>
      <c r="O8" s="26">
        <v>3816</v>
      </c>
      <c r="P8" s="26">
        <v>3675</v>
      </c>
    </row>
    <row r="9" spans="1:20">
      <c r="A9" s="25" t="s">
        <v>11</v>
      </c>
      <c r="B9" s="25" t="s">
        <v>12</v>
      </c>
      <c r="C9" s="26">
        <v>5645</v>
      </c>
      <c r="D9" s="26">
        <v>5645</v>
      </c>
      <c r="E9" s="26">
        <v>5040</v>
      </c>
      <c r="F9" s="26">
        <v>4557</v>
      </c>
      <c r="G9" s="26">
        <v>4330</v>
      </c>
      <c r="H9" s="26">
        <v>4330</v>
      </c>
      <c r="I9" s="26">
        <v>5439</v>
      </c>
      <c r="J9" s="26">
        <v>5059</v>
      </c>
      <c r="K9" s="26">
        <v>5439</v>
      </c>
      <c r="L9" s="26">
        <v>5439</v>
      </c>
      <c r="M9" s="26">
        <v>5439</v>
      </c>
      <c r="N9" s="26">
        <v>5439</v>
      </c>
      <c r="O9" s="26">
        <v>3848</v>
      </c>
      <c r="P9" s="26">
        <v>5656</v>
      </c>
    </row>
    <row r="10" spans="1:20">
      <c r="A10" s="25" t="s">
        <v>13</v>
      </c>
      <c r="B10" s="25" t="s">
        <v>14</v>
      </c>
      <c r="C10" s="26">
        <v>1562</v>
      </c>
      <c r="D10" s="26">
        <v>1562</v>
      </c>
      <c r="E10" s="26">
        <v>1519</v>
      </c>
      <c r="F10" s="26">
        <v>1327</v>
      </c>
      <c r="G10" s="26">
        <v>1455</v>
      </c>
      <c r="H10" s="26">
        <v>2467</v>
      </c>
      <c r="I10" s="26">
        <v>793</v>
      </c>
      <c r="J10" s="26">
        <v>664</v>
      </c>
      <c r="K10" s="26">
        <v>261</v>
      </c>
      <c r="L10" s="26">
        <v>664</v>
      </c>
      <c r="M10" s="26">
        <v>1379</v>
      </c>
      <c r="N10" s="26">
        <v>2041</v>
      </c>
      <c r="O10" s="26">
        <v>3053</v>
      </c>
      <c r="P10" s="26">
        <v>2391</v>
      </c>
    </row>
    <row r="11" spans="1:20">
      <c r="A11" s="25" t="s">
        <v>15</v>
      </c>
      <c r="B11" s="25" t="s">
        <v>16</v>
      </c>
      <c r="C11" s="26">
        <v>1874</v>
      </c>
      <c r="D11" s="26">
        <v>1874</v>
      </c>
      <c r="E11" s="26">
        <v>1876</v>
      </c>
      <c r="F11" s="26">
        <v>1898</v>
      </c>
      <c r="G11" s="26">
        <v>1819</v>
      </c>
      <c r="H11" s="26">
        <v>2735</v>
      </c>
      <c r="I11" s="26">
        <v>2547</v>
      </c>
      <c r="J11" s="26">
        <v>2499</v>
      </c>
      <c r="K11" s="26">
        <v>2281</v>
      </c>
      <c r="L11" s="26">
        <v>2281</v>
      </c>
      <c r="M11" s="26">
        <v>2499</v>
      </c>
      <c r="N11" s="26">
        <v>2547</v>
      </c>
      <c r="O11" s="26">
        <v>2460</v>
      </c>
      <c r="P11" s="26">
        <v>2883</v>
      </c>
    </row>
    <row r="12" spans="1:20">
      <c r="A12" s="25" t="s">
        <v>17</v>
      </c>
      <c r="B12" s="25" t="s">
        <v>18</v>
      </c>
      <c r="C12" s="26">
        <v>810</v>
      </c>
      <c r="D12" s="26">
        <v>969</v>
      </c>
      <c r="E12" s="26">
        <v>810</v>
      </c>
      <c r="F12" s="26">
        <v>1134</v>
      </c>
      <c r="G12" s="26">
        <v>1068</v>
      </c>
      <c r="H12" s="26">
        <v>1068</v>
      </c>
      <c r="I12" s="26">
        <v>1068</v>
      </c>
      <c r="J12" s="26">
        <v>1068</v>
      </c>
      <c r="K12" s="26">
        <v>1068</v>
      </c>
      <c r="L12" s="26">
        <v>908</v>
      </c>
      <c r="M12" s="26">
        <v>908</v>
      </c>
      <c r="N12" s="26">
        <v>908</v>
      </c>
      <c r="O12" s="26">
        <v>908</v>
      </c>
      <c r="P12" s="26">
        <v>1068</v>
      </c>
    </row>
    <row r="13" spans="1:20">
      <c r="A13" s="25" t="s">
        <v>19</v>
      </c>
      <c r="B13" s="25" t="s">
        <v>20</v>
      </c>
      <c r="C13" s="26">
        <v>2948</v>
      </c>
      <c r="D13" s="26">
        <v>2748</v>
      </c>
      <c r="E13" s="26">
        <v>3014</v>
      </c>
      <c r="F13" s="26">
        <v>3675</v>
      </c>
      <c r="G13" s="26">
        <v>3472</v>
      </c>
      <c r="H13" s="26">
        <v>3095</v>
      </c>
      <c r="I13" s="26">
        <v>3269</v>
      </c>
      <c r="J13" s="26">
        <v>3319</v>
      </c>
      <c r="K13" s="26">
        <v>3319</v>
      </c>
      <c r="L13" s="26">
        <v>3319</v>
      </c>
      <c r="M13" s="26">
        <v>3142</v>
      </c>
      <c r="N13" s="26">
        <v>3142</v>
      </c>
      <c r="O13" s="26">
        <v>3142</v>
      </c>
      <c r="P13" s="26">
        <v>3262</v>
      </c>
    </row>
    <row r="14" spans="1:20">
      <c r="A14" s="25" t="s">
        <v>21</v>
      </c>
      <c r="B14" s="25" t="s">
        <v>22</v>
      </c>
      <c r="C14" s="26">
        <v>2165</v>
      </c>
      <c r="D14" s="26">
        <v>2696</v>
      </c>
      <c r="E14" s="26">
        <v>2914</v>
      </c>
      <c r="F14" s="26">
        <v>2706</v>
      </c>
      <c r="G14" s="26">
        <v>2473</v>
      </c>
      <c r="H14" s="26">
        <v>3076</v>
      </c>
      <c r="I14" s="26">
        <v>2920</v>
      </c>
      <c r="J14" s="26">
        <v>2920</v>
      </c>
      <c r="K14" s="26">
        <v>2920</v>
      </c>
      <c r="L14" s="26">
        <v>2920</v>
      </c>
      <c r="M14" s="26">
        <v>2920</v>
      </c>
      <c r="N14" s="26">
        <v>3188</v>
      </c>
      <c r="O14" s="26">
        <v>3170</v>
      </c>
      <c r="P14" s="26">
        <v>3170</v>
      </c>
    </row>
    <row r="15" spans="1:20">
      <c r="A15" s="25" t="s">
        <v>23</v>
      </c>
      <c r="B15" s="25" t="s">
        <v>24</v>
      </c>
      <c r="C15" s="26">
        <v>1923</v>
      </c>
      <c r="D15" s="26">
        <v>1923</v>
      </c>
      <c r="E15" s="26">
        <v>1923</v>
      </c>
      <c r="F15" s="26">
        <v>3045</v>
      </c>
      <c r="G15" s="26">
        <v>2876</v>
      </c>
      <c r="H15" s="26">
        <v>2826</v>
      </c>
      <c r="I15" s="26">
        <v>2876</v>
      </c>
      <c r="J15" s="26">
        <v>2876</v>
      </c>
      <c r="K15" s="26">
        <v>2876</v>
      </c>
      <c r="L15" s="26">
        <v>818</v>
      </c>
      <c r="M15" s="26">
        <v>2876</v>
      </c>
      <c r="N15" s="26">
        <v>2876</v>
      </c>
      <c r="O15" s="26">
        <v>2876</v>
      </c>
      <c r="P15" s="26">
        <v>2876</v>
      </c>
    </row>
    <row r="16" spans="1:20">
      <c r="A16" s="25" t="s">
        <v>25</v>
      </c>
      <c r="B16" s="25" t="s">
        <v>26</v>
      </c>
      <c r="C16" s="26">
        <v>1643</v>
      </c>
      <c r="D16" s="26">
        <v>1643</v>
      </c>
      <c r="E16" s="26">
        <v>2257</v>
      </c>
      <c r="F16" s="26">
        <v>1933</v>
      </c>
      <c r="G16" s="26">
        <v>933</v>
      </c>
      <c r="H16" s="26">
        <v>2041</v>
      </c>
      <c r="I16" s="26">
        <v>813</v>
      </c>
      <c r="J16" s="26">
        <v>1276</v>
      </c>
      <c r="K16" s="26">
        <v>1666</v>
      </c>
      <c r="L16" s="26">
        <v>1666</v>
      </c>
      <c r="M16" s="26">
        <v>1964</v>
      </c>
      <c r="N16" s="26">
        <v>1964</v>
      </c>
      <c r="O16" s="26">
        <v>1964</v>
      </c>
      <c r="P16" s="26">
        <v>1764</v>
      </c>
    </row>
    <row r="17" spans="1:16">
      <c r="A17" s="25" t="s">
        <v>27</v>
      </c>
      <c r="B17" s="25" t="s">
        <v>28</v>
      </c>
      <c r="C17" s="26">
        <v>1748</v>
      </c>
      <c r="D17" s="26">
        <v>939</v>
      </c>
      <c r="E17" s="26">
        <v>698</v>
      </c>
      <c r="F17" s="26">
        <v>939</v>
      </c>
      <c r="G17" s="26">
        <v>926</v>
      </c>
      <c r="H17" s="26">
        <v>926</v>
      </c>
      <c r="I17" s="26">
        <v>698</v>
      </c>
      <c r="J17" s="26">
        <v>698</v>
      </c>
      <c r="K17" s="26">
        <v>698</v>
      </c>
      <c r="L17" s="26">
        <v>698</v>
      </c>
      <c r="M17" s="26">
        <v>926</v>
      </c>
      <c r="N17" s="26">
        <v>228</v>
      </c>
      <c r="O17" s="26">
        <v>926</v>
      </c>
      <c r="P17" s="26">
        <v>926</v>
      </c>
    </row>
    <row r="18" spans="1:16">
      <c r="A18" s="25" t="s">
        <v>29</v>
      </c>
      <c r="B18" s="25" t="s">
        <v>30</v>
      </c>
      <c r="C18" s="26">
        <v>200</v>
      </c>
      <c r="D18" s="26">
        <v>200</v>
      </c>
      <c r="E18" s="26">
        <v>959</v>
      </c>
      <c r="F18" s="26">
        <v>1109</v>
      </c>
      <c r="G18" s="26">
        <v>1575</v>
      </c>
      <c r="H18" s="26">
        <v>1835</v>
      </c>
      <c r="I18" s="26">
        <v>1835</v>
      </c>
      <c r="J18" s="26">
        <v>1739</v>
      </c>
      <c r="K18" s="26">
        <v>1539</v>
      </c>
      <c r="L18" s="26">
        <v>1815</v>
      </c>
      <c r="M18" s="26">
        <v>1815</v>
      </c>
      <c r="N18" s="26">
        <v>2266</v>
      </c>
      <c r="O18" s="26">
        <v>2204</v>
      </c>
      <c r="P18" s="26">
        <v>1998</v>
      </c>
    </row>
    <row r="19" spans="1:16">
      <c r="A19" s="25" t="s">
        <v>31</v>
      </c>
      <c r="B19" s="25" t="s">
        <v>32</v>
      </c>
      <c r="C19" s="26">
        <v>3295</v>
      </c>
      <c r="D19" s="26">
        <v>3374</v>
      </c>
      <c r="E19" s="26">
        <v>3595</v>
      </c>
      <c r="F19" s="26">
        <v>3620</v>
      </c>
      <c r="G19" s="26">
        <v>3352</v>
      </c>
      <c r="H19" s="26">
        <v>3410</v>
      </c>
      <c r="I19" s="26">
        <v>2846</v>
      </c>
      <c r="J19" s="26">
        <v>2465</v>
      </c>
      <c r="K19" s="26">
        <v>2770</v>
      </c>
      <c r="L19" s="26">
        <v>2465</v>
      </c>
      <c r="M19" s="26">
        <v>2987</v>
      </c>
      <c r="N19" s="26">
        <v>2987</v>
      </c>
      <c r="O19" s="26">
        <v>3911</v>
      </c>
      <c r="P19" s="26">
        <v>3770</v>
      </c>
    </row>
    <row r="20" spans="1:16">
      <c r="A20" s="25" t="s">
        <v>33</v>
      </c>
      <c r="B20" s="25" t="s">
        <v>34</v>
      </c>
      <c r="C20" s="26">
        <v>7749</v>
      </c>
      <c r="D20" s="26">
        <v>7390</v>
      </c>
      <c r="E20" s="26">
        <v>6720</v>
      </c>
      <c r="F20" s="26">
        <v>7141</v>
      </c>
      <c r="G20" s="26">
        <v>7572</v>
      </c>
      <c r="H20" s="26">
        <v>7316</v>
      </c>
      <c r="I20" s="26">
        <v>7236</v>
      </c>
      <c r="J20" s="26">
        <v>7630</v>
      </c>
      <c r="K20" s="26">
        <v>8330</v>
      </c>
      <c r="L20" s="26">
        <v>8679</v>
      </c>
      <c r="M20" s="26">
        <v>7795</v>
      </c>
      <c r="N20" s="26">
        <v>8131</v>
      </c>
      <c r="O20" s="26">
        <v>8371</v>
      </c>
      <c r="P20" s="26">
        <v>8044</v>
      </c>
    </row>
    <row r="21" spans="1:16">
      <c r="A21" s="25" t="s">
        <v>35</v>
      </c>
      <c r="B21" s="25" t="s">
        <v>36</v>
      </c>
      <c r="C21" s="26">
        <v>5537</v>
      </c>
      <c r="D21" s="26">
        <v>5280</v>
      </c>
      <c r="E21" s="26">
        <v>5538</v>
      </c>
      <c r="F21" s="26">
        <v>6641</v>
      </c>
      <c r="G21" s="26">
        <v>5963</v>
      </c>
      <c r="H21" s="26">
        <v>5640</v>
      </c>
      <c r="I21" s="26">
        <v>5476</v>
      </c>
      <c r="J21" s="26">
        <v>5476</v>
      </c>
      <c r="K21" s="26">
        <v>5675</v>
      </c>
      <c r="L21" s="26">
        <v>5476</v>
      </c>
      <c r="M21" s="26">
        <v>5476</v>
      </c>
      <c r="N21" s="26">
        <v>5857</v>
      </c>
      <c r="O21" s="26">
        <v>5857</v>
      </c>
      <c r="P21" s="26">
        <v>5857</v>
      </c>
    </row>
    <row r="22" spans="1:16">
      <c r="A22" s="25" t="s">
        <v>37</v>
      </c>
      <c r="B22" s="25" t="s">
        <v>38</v>
      </c>
      <c r="C22" s="26">
        <v>1891</v>
      </c>
      <c r="D22" s="26">
        <v>1891</v>
      </c>
      <c r="E22" s="26">
        <v>1806</v>
      </c>
      <c r="F22" s="26">
        <v>1802</v>
      </c>
      <c r="G22" s="26">
        <v>1781</v>
      </c>
      <c r="H22" s="26">
        <v>1881</v>
      </c>
      <c r="I22" s="26">
        <v>1881</v>
      </c>
      <c r="J22" s="26">
        <v>1631</v>
      </c>
      <c r="K22" s="26">
        <v>1881</v>
      </c>
      <c r="L22" s="26">
        <v>1881</v>
      </c>
      <c r="M22" s="26">
        <v>1631</v>
      </c>
      <c r="N22" s="26">
        <v>1881</v>
      </c>
      <c r="O22" s="26">
        <v>1881</v>
      </c>
      <c r="P22" s="26">
        <v>1882</v>
      </c>
    </row>
    <row r="23" spans="1:16">
      <c r="A23" s="25" t="s">
        <v>39</v>
      </c>
      <c r="B23" s="25" t="s">
        <v>40</v>
      </c>
      <c r="C23" s="26">
        <v>1434</v>
      </c>
      <c r="D23" s="26">
        <v>1664</v>
      </c>
      <c r="E23" s="26">
        <v>1664</v>
      </c>
      <c r="F23" s="26">
        <v>2469</v>
      </c>
      <c r="G23" s="26">
        <v>2311</v>
      </c>
      <c r="H23" s="26">
        <v>2311</v>
      </c>
      <c r="I23" s="26">
        <v>2311</v>
      </c>
      <c r="J23" s="26">
        <v>2129</v>
      </c>
      <c r="K23" s="26">
        <v>2129</v>
      </c>
      <c r="L23" s="26">
        <v>2368</v>
      </c>
      <c r="M23" s="26">
        <v>2368</v>
      </c>
      <c r="N23" s="26">
        <v>2368</v>
      </c>
      <c r="O23" s="26">
        <v>2368</v>
      </c>
      <c r="P23" s="26">
        <v>2368</v>
      </c>
    </row>
    <row r="24" spans="1:16">
      <c r="A24" s="25" t="s">
        <v>41</v>
      </c>
      <c r="B24" s="25" t="s">
        <v>42</v>
      </c>
      <c r="C24" s="26">
        <v>4824</v>
      </c>
      <c r="D24" s="26">
        <v>4270</v>
      </c>
      <c r="E24" s="26">
        <v>4545</v>
      </c>
      <c r="F24" s="26">
        <v>5188</v>
      </c>
      <c r="G24" s="26">
        <v>5373</v>
      </c>
      <c r="H24" s="26">
        <v>5971</v>
      </c>
      <c r="I24" s="26">
        <v>4425</v>
      </c>
      <c r="J24" s="26">
        <v>4620</v>
      </c>
      <c r="K24" s="26">
        <v>5315</v>
      </c>
      <c r="L24" s="26">
        <v>5633</v>
      </c>
      <c r="M24" s="26">
        <v>5787</v>
      </c>
      <c r="N24" s="26">
        <v>5787</v>
      </c>
      <c r="O24" s="26">
        <v>5553</v>
      </c>
      <c r="P24" s="26">
        <v>5533</v>
      </c>
    </row>
    <row r="25" spans="1:16">
      <c r="A25" s="25" t="s">
        <v>43</v>
      </c>
      <c r="B25" s="25" t="s">
        <v>44</v>
      </c>
      <c r="C25" s="26">
        <v>367</v>
      </c>
      <c r="D25" s="26">
        <v>457</v>
      </c>
      <c r="E25" s="26">
        <v>731</v>
      </c>
      <c r="F25" s="26">
        <v>567</v>
      </c>
      <c r="G25" s="26">
        <v>863</v>
      </c>
      <c r="H25" s="26">
        <v>1813</v>
      </c>
      <c r="I25" s="26">
        <v>2177</v>
      </c>
      <c r="J25" s="26">
        <v>1813</v>
      </c>
      <c r="K25" s="26">
        <v>1813</v>
      </c>
      <c r="L25" s="26">
        <v>1858</v>
      </c>
      <c r="M25" s="26">
        <v>1858</v>
      </c>
      <c r="N25" s="26">
        <v>1858</v>
      </c>
      <c r="O25" s="26">
        <v>1858</v>
      </c>
      <c r="P25" s="26">
        <v>1813</v>
      </c>
    </row>
    <row r="26" spans="1:16">
      <c r="A26" s="25" t="s">
        <v>45</v>
      </c>
      <c r="B26" s="25" t="s">
        <v>46</v>
      </c>
      <c r="C26" s="26">
        <v>2661</v>
      </c>
      <c r="D26" s="26">
        <v>2703</v>
      </c>
      <c r="E26" s="26">
        <v>3203</v>
      </c>
      <c r="F26" s="26">
        <v>3203</v>
      </c>
      <c r="G26" s="26">
        <v>3113</v>
      </c>
      <c r="H26" s="26">
        <v>3113</v>
      </c>
      <c r="I26" s="26">
        <v>3113</v>
      </c>
      <c r="J26" s="26">
        <v>3113</v>
      </c>
      <c r="K26" s="26">
        <v>2869</v>
      </c>
      <c r="L26" s="26">
        <v>2725</v>
      </c>
      <c r="M26" s="26">
        <v>2869</v>
      </c>
      <c r="N26" s="26">
        <v>2969</v>
      </c>
      <c r="O26" s="26">
        <v>3113</v>
      </c>
      <c r="P26" s="26">
        <v>2969</v>
      </c>
    </row>
    <row r="27" spans="1:16">
      <c r="A27" s="25" t="s">
        <v>65</v>
      </c>
      <c r="B27" s="25" t="s">
        <v>66</v>
      </c>
      <c r="C27" s="26">
        <v>366</v>
      </c>
      <c r="D27" s="26">
        <v>366</v>
      </c>
      <c r="E27" s="26">
        <v>366</v>
      </c>
      <c r="F27" s="26">
        <v>366</v>
      </c>
      <c r="G27" s="26">
        <v>366</v>
      </c>
      <c r="H27" s="26">
        <v>366</v>
      </c>
      <c r="I27" s="26">
        <v>366</v>
      </c>
      <c r="J27" s="26" t="s">
        <v>271</v>
      </c>
      <c r="K27" s="26" t="s">
        <v>271</v>
      </c>
      <c r="L27" s="26">
        <v>298</v>
      </c>
      <c r="M27" s="26">
        <v>298</v>
      </c>
      <c r="N27" s="26">
        <v>298</v>
      </c>
      <c r="O27" s="26">
        <v>298</v>
      </c>
      <c r="P27" s="26">
        <v>298</v>
      </c>
    </row>
    <row r="28" spans="1:16">
      <c r="A28" s="25" t="s">
        <v>67</v>
      </c>
      <c r="B28" s="25" t="s">
        <v>68</v>
      </c>
      <c r="C28" s="26">
        <v>2090</v>
      </c>
      <c r="D28" s="26">
        <v>1865</v>
      </c>
      <c r="E28" s="26">
        <v>2090</v>
      </c>
      <c r="F28" s="26">
        <v>2090</v>
      </c>
      <c r="G28" s="26">
        <v>1313</v>
      </c>
      <c r="H28" s="26">
        <v>1928</v>
      </c>
      <c r="I28" s="26">
        <v>1184</v>
      </c>
      <c r="J28" s="26">
        <v>344</v>
      </c>
      <c r="K28" s="26">
        <v>344</v>
      </c>
      <c r="L28" s="26">
        <v>344</v>
      </c>
      <c r="M28" s="26">
        <v>569</v>
      </c>
      <c r="N28" s="26">
        <v>344</v>
      </c>
      <c r="O28" s="26">
        <v>344</v>
      </c>
      <c r="P28" s="26">
        <v>344</v>
      </c>
    </row>
    <row r="29" spans="1:16">
      <c r="A29" s="25" t="s">
        <v>47</v>
      </c>
      <c r="B29" s="25" t="s">
        <v>48</v>
      </c>
      <c r="C29" s="26">
        <v>2686</v>
      </c>
      <c r="D29" s="26">
        <v>1874</v>
      </c>
      <c r="E29" s="26">
        <v>1874</v>
      </c>
      <c r="F29" s="26">
        <v>1874</v>
      </c>
      <c r="G29" s="26">
        <v>1874</v>
      </c>
      <c r="H29" s="26">
        <v>1874</v>
      </c>
      <c r="I29" s="26">
        <v>2855</v>
      </c>
      <c r="J29" s="26">
        <v>2855</v>
      </c>
      <c r="K29" s="26">
        <v>2855</v>
      </c>
      <c r="L29" s="26">
        <v>2855</v>
      </c>
      <c r="M29" s="26">
        <v>2855</v>
      </c>
      <c r="N29" s="26">
        <v>2855</v>
      </c>
      <c r="O29" s="26">
        <v>2855</v>
      </c>
      <c r="P29" s="26">
        <v>3318</v>
      </c>
    </row>
    <row r="30" spans="1:16">
      <c r="A30" s="25" t="s">
        <v>49</v>
      </c>
      <c r="B30" s="25" t="s">
        <v>50</v>
      </c>
      <c r="C30" s="26">
        <v>6428</v>
      </c>
      <c r="D30" s="26">
        <v>6768</v>
      </c>
      <c r="E30" s="26">
        <v>6428</v>
      </c>
      <c r="F30" s="26">
        <v>5881</v>
      </c>
      <c r="G30" s="26">
        <v>5385</v>
      </c>
      <c r="H30" s="26">
        <v>6034</v>
      </c>
      <c r="I30" s="26">
        <v>5775</v>
      </c>
      <c r="J30" s="26">
        <v>5988</v>
      </c>
      <c r="K30" s="26">
        <v>6184</v>
      </c>
      <c r="L30" s="26">
        <v>6184</v>
      </c>
      <c r="M30" s="26">
        <v>6184</v>
      </c>
      <c r="N30" s="26">
        <v>6184</v>
      </c>
      <c r="O30" s="26">
        <v>6351</v>
      </c>
      <c r="P30" s="26">
        <v>6351</v>
      </c>
    </row>
    <row r="31" spans="1:16">
      <c r="A31" s="25" t="s">
        <v>51</v>
      </c>
      <c r="B31" s="25" t="s">
        <v>52</v>
      </c>
      <c r="C31" s="26">
        <v>2326</v>
      </c>
      <c r="D31" s="26">
        <v>2222</v>
      </c>
      <c r="E31" s="26">
        <v>2222</v>
      </c>
      <c r="F31" s="26">
        <v>2022</v>
      </c>
      <c r="G31" s="26">
        <v>1858</v>
      </c>
      <c r="H31" s="26">
        <v>1858</v>
      </c>
      <c r="I31" s="26">
        <v>1858</v>
      </c>
      <c r="J31" s="26">
        <v>1858</v>
      </c>
      <c r="K31" s="26">
        <v>1858</v>
      </c>
      <c r="L31" s="26">
        <v>1858</v>
      </c>
      <c r="M31" s="26">
        <v>1858</v>
      </c>
      <c r="N31" s="26">
        <v>1858</v>
      </c>
      <c r="O31" s="26">
        <v>1858</v>
      </c>
      <c r="P31" s="26">
        <v>1858</v>
      </c>
    </row>
    <row r="32" spans="1:16">
      <c r="A32" s="25" t="s">
        <v>53</v>
      </c>
      <c r="B32" s="25" t="s">
        <v>54</v>
      </c>
      <c r="C32" s="26">
        <v>4722</v>
      </c>
      <c r="D32" s="26">
        <v>4526</v>
      </c>
      <c r="E32" s="26">
        <v>5152</v>
      </c>
      <c r="F32" s="26">
        <v>5083</v>
      </c>
      <c r="G32" s="26">
        <v>3971</v>
      </c>
      <c r="H32" s="26">
        <v>5835</v>
      </c>
      <c r="I32" s="26">
        <v>5835</v>
      </c>
      <c r="J32" s="26">
        <v>5835</v>
      </c>
      <c r="K32" s="26">
        <v>5835</v>
      </c>
      <c r="L32" s="26">
        <v>5835</v>
      </c>
      <c r="M32" s="26">
        <v>5835</v>
      </c>
      <c r="N32" s="26">
        <v>5835</v>
      </c>
      <c r="O32" s="26">
        <v>5835</v>
      </c>
      <c r="P32" s="26">
        <v>5975</v>
      </c>
    </row>
    <row r="33" spans="1:16">
      <c r="A33" s="25" t="s">
        <v>55</v>
      </c>
      <c r="B33" s="25" t="s">
        <v>56</v>
      </c>
      <c r="C33" s="26">
        <v>2909</v>
      </c>
      <c r="D33" s="26">
        <v>2018</v>
      </c>
      <c r="E33" s="26">
        <v>2909</v>
      </c>
      <c r="F33" s="26">
        <v>3221</v>
      </c>
      <c r="G33" s="26">
        <v>3038</v>
      </c>
      <c r="H33" s="26">
        <v>5159</v>
      </c>
      <c r="I33" s="26">
        <v>5159</v>
      </c>
      <c r="J33" s="26">
        <v>5244</v>
      </c>
      <c r="K33" s="26">
        <v>5244</v>
      </c>
      <c r="L33" s="26">
        <v>5244</v>
      </c>
      <c r="M33" s="26">
        <v>3464</v>
      </c>
      <c r="N33" s="26">
        <v>3676</v>
      </c>
      <c r="O33" s="26">
        <v>4005</v>
      </c>
      <c r="P33" s="26">
        <v>4005</v>
      </c>
    </row>
    <row r="34" spans="1:16">
      <c r="A34" s="25" t="s">
        <v>57</v>
      </c>
      <c r="B34" s="25" t="s">
        <v>58</v>
      </c>
      <c r="C34" s="26">
        <v>3711</v>
      </c>
      <c r="D34" s="26">
        <v>2799</v>
      </c>
      <c r="E34" s="26">
        <v>4115</v>
      </c>
      <c r="F34" s="26">
        <v>3853</v>
      </c>
      <c r="G34" s="26">
        <v>3513</v>
      </c>
      <c r="H34" s="26">
        <v>3977</v>
      </c>
      <c r="I34" s="26">
        <v>4101</v>
      </c>
      <c r="J34" s="26">
        <v>4101</v>
      </c>
      <c r="K34" s="26">
        <v>4037</v>
      </c>
      <c r="L34" s="26">
        <v>4037</v>
      </c>
      <c r="M34" s="26">
        <v>4269</v>
      </c>
      <c r="N34" s="26">
        <v>4269</v>
      </c>
      <c r="O34" s="26">
        <v>4386</v>
      </c>
      <c r="P34" s="26">
        <v>4179</v>
      </c>
    </row>
    <row r="35" spans="1:16">
      <c r="A35" s="25" t="s">
        <v>59</v>
      </c>
      <c r="B35" s="25" t="s">
        <v>60</v>
      </c>
      <c r="C35" s="26">
        <v>3444</v>
      </c>
      <c r="D35" s="26">
        <v>5463</v>
      </c>
      <c r="E35" s="26">
        <v>5001</v>
      </c>
      <c r="F35" s="26">
        <v>5314</v>
      </c>
      <c r="G35" s="26">
        <v>5298</v>
      </c>
      <c r="H35" s="26">
        <v>5298</v>
      </c>
      <c r="I35" s="26">
        <v>5875</v>
      </c>
      <c r="J35" s="26">
        <v>5875</v>
      </c>
      <c r="K35" s="26">
        <v>5183</v>
      </c>
      <c r="L35" s="26">
        <v>5756</v>
      </c>
      <c r="M35" s="26">
        <v>5756</v>
      </c>
      <c r="N35" s="26">
        <v>4920</v>
      </c>
      <c r="O35" s="26">
        <v>4331</v>
      </c>
      <c r="P35" s="26">
        <v>1603</v>
      </c>
    </row>
    <row r="36" spans="1:16">
      <c r="A36" s="25" t="s">
        <v>61</v>
      </c>
      <c r="B36" s="25" t="s">
        <v>62</v>
      </c>
      <c r="C36" s="26">
        <v>1796</v>
      </c>
      <c r="D36" s="26">
        <v>1796</v>
      </c>
      <c r="E36" s="26">
        <v>1383</v>
      </c>
      <c r="F36" s="26">
        <v>2342</v>
      </c>
      <c r="G36" s="26">
        <v>1661</v>
      </c>
      <c r="H36" s="26">
        <v>1773</v>
      </c>
      <c r="I36" s="26">
        <v>1773</v>
      </c>
      <c r="J36" s="26">
        <v>2818</v>
      </c>
      <c r="K36" s="26">
        <v>4362</v>
      </c>
      <c r="L36" s="26">
        <v>4623</v>
      </c>
      <c r="M36" s="26">
        <v>4317</v>
      </c>
      <c r="N36" s="26">
        <v>4623</v>
      </c>
      <c r="O36" s="26">
        <v>4623</v>
      </c>
      <c r="P36" s="26">
        <v>3079</v>
      </c>
    </row>
    <row r="37" spans="1:16">
      <c r="A37" s="25" t="s">
        <v>63</v>
      </c>
      <c r="B37" s="25" t="s">
        <v>64</v>
      </c>
      <c r="C37" s="26">
        <v>7534</v>
      </c>
      <c r="D37" s="26">
        <v>8258</v>
      </c>
      <c r="E37" s="26">
        <v>8665</v>
      </c>
      <c r="F37" s="26">
        <v>8051</v>
      </c>
      <c r="G37" s="26">
        <v>7331</v>
      </c>
      <c r="H37" s="26">
        <v>7566</v>
      </c>
      <c r="I37" s="26">
        <v>7294</v>
      </c>
      <c r="J37" s="26">
        <v>8203</v>
      </c>
      <c r="K37" s="26">
        <v>7961</v>
      </c>
      <c r="L37" s="26">
        <v>8203</v>
      </c>
      <c r="M37" s="26">
        <v>7441</v>
      </c>
      <c r="N37" s="26">
        <v>7616</v>
      </c>
      <c r="O37" s="26">
        <v>7980</v>
      </c>
      <c r="P37" s="26">
        <v>7464</v>
      </c>
    </row>
    <row r="38" spans="1:16">
      <c r="A38" s="25" t="s">
        <v>69</v>
      </c>
      <c r="B38" s="25" t="s">
        <v>70</v>
      </c>
      <c r="C38" s="26">
        <v>4008</v>
      </c>
      <c r="D38" s="26">
        <v>2801</v>
      </c>
      <c r="E38" s="26">
        <v>3616</v>
      </c>
      <c r="F38" s="26">
        <v>2660</v>
      </c>
      <c r="G38" s="26">
        <v>3014</v>
      </c>
      <c r="H38" s="26">
        <v>2588</v>
      </c>
      <c r="I38" s="26">
        <v>2883</v>
      </c>
      <c r="J38" s="26">
        <v>2707</v>
      </c>
      <c r="K38" s="26">
        <v>3254</v>
      </c>
      <c r="L38" s="26">
        <v>3274</v>
      </c>
      <c r="M38" s="26">
        <v>3274</v>
      </c>
      <c r="N38" s="26">
        <v>3274</v>
      </c>
      <c r="O38" s="26">
        <v>3274</v>
      </c>
      <c r="P38" s="26">
        <v>2936</v>
      </c>
    </row>
    <row r="39" spans="1:16">
      <c r="A39" s="25" t="s">
        <v>71</v>
      </c>
      <c r="B39" s="25" t="s">
        <v>72</v>
      </c>
      <c r="C39" s="26">
        <v>5019</v>
      </c>
      <c r="D39" s="26">
        <v>4914</v>
      </c>
      <c r="E39" s="26">
        <v>5560</v>
      </c>
      <c r="F39" s="26">
        <v>6117</v>
      </c>
      <c r="G39" s="26">
        <v>5959</v>
      </c>
      <c r="H39" s="26">
        <v>5559</v>
      </c>
      <c r="I39" s="26">
        <v>5411</v>
      </c>
      <c r="J39" s="26">
        <v>5552</v>
      </c>
      <c r="K39" s="26">
        <v>5879</v>
      </c>
      <c r="L39" s="26">
        <v>5879</v>
      </c>
      <c r="M39" s="26">
        <v>6131</v>
      </c>
      <c r="N39" s="26">
        <v>6537</v>
      </c>
      <c r="O39" s="26">
        <v>7237</v>
      </c>
      <c r="P39" s="26">
        <v>7152</v>
      </c>
    </row>
    <row r="40" spans="1:16">
      <c r="A40" s="25" t="s">
        <v>73</v>
      </c>
      <c r="B40" s="25" t="s">
        <v>74</v>
      </c>
      <c r="C40" s="26">
        <v>2741</v>
      </c>
      <c r="D40" s="26">
        <v>2741</v>
      </c>
      <c r="E40" s="26">
        <v>2991</v>
      </c>
      <c r="F40" s="26">
        <v>2991</v>
      </c>
      <c r="G40" s="26">
        <v>2491</v>
      </c>
      <c r="H40" s="26">
        <v>2681</v>
      </c>
      <c r="I40" s="26">
        <v>2681</v>
      </c>
      <c r="J40" s="26">
        <v>2681</v>
      </c>
      <c r="K40" s="26">
        <v>2681</v>
      </c>
      <c r="L40" s="26">
        <v>2681</v>
      </c>
      <c r="M40" s="26">
        <v>2867</v>
      </c>
      <c r="N40" s="26">
        <v>3441</v>
      </c>
      <c r="O40" s="26">
        <v>3441</v>
      </c>
      <c r="P40" s="26">
        <v>3441</v>
      </c>
    </row>
    <row r="41" spans="1:16">
      <c r="A41" s="25" t="s">
        <v>75</v>
      </c>
      <c r="B41" s="25" t="s">
        <v>76</v>
      </c>
      <c r="C41" s="26">
        <v>10545</v>
      </c>
      <c r="D41" s="26">
        <v>9210</v>
      </c>
      <c r="E41" s="26">
        <v>9964</v>
      </c>
      <c r="F41" s="26">
        <v>12122</v>
      </c>
      <c r="G41" s="26">
        <v>10791</v>
      </c>
      <c r="H41" s="26">
        <v>10020</v>
      </c>
      <c r="I41" s="26">
        <v>10464</v>
      </c>
      <c r="J41" s="26">
        <v>9626</v>
      </c>
      <c r="K41" s="26">
        <v>9887</v>
      </c>
      <c r="L41" s="26">
        <v>10236</v>
      </c>
      <c r="M41" s="26">
        <v>11505</v>
      </c>
      <c r="N41" s="26">
        <v>12855</v>
      </c>
      <c r="O41" s="26">
        <v>13412</v>
      </c>
      <c r="P41" s="26">
        <v>12735</v>
      </c>
    </row>
    <row r="42" spans="1:16">
      <c r="A42" s="25" t="s">
        <v>77</v>
      </c>
      <c r="B42" s="25" t="s">
        <v>78</v>
      </c>
      <c r="C42" s="26">
        <v>5304</v>
      </c>
      <c r="D42" s="26">
        <v>4210</v>
      </c>
      <c r="E42" s="26">
        <v>5036</v>
      </c>
      <c r="F42" s="26">
        <v>5294</v>
      </c>
      <c r="G42" s="26">
        <v>4728</v>
      </c>
      <c r="H42" s="26">
        <v>4728</v>
      </c>
      <c r="I42" s="26">
        <v>5000</v>
      </c>
      <c r="J42" s="26">
        <v>4892</v>
      </c>
      <c r="K42" s="26">
        <v>4753</v>
      </c>
      <c r="L42" s="26">
        <v>4973</v>
      </c>
      <c r="M42" s="26">
        <v>4842</v>
      </c>
      <c r="N42" s="26">
        <v>4423</v>
      </c>
      <c r="O42" s="26">
        <v>3860</v>
      </c>
      <c r="P42" s="26">
        <v>3753</v>
      </c>
    </row>
    <row r="43" spans="1:16">
      <c r="A43" s="25" t="s">
        <v>79</v>
      </c>
      <c r="B43" s="25" t="s">
        <v>80</v>
      </c>
      <c r="C43" s="26">
        <v>7557</v>
      </c>
      <c r="D43" s="26">
        <v>7536</v>
      </c>
      <c r="E43" s="26">
        <v>8332</v>
      </c>
      <c r="F43" s="26">
        <v>8007</v>
      </c>
      <c r="G43" s="26">
        <v>8549</v>
      </c>
      <c r="H43" s="26">
        <v>8400</v>
      </c>
      <c r="I43" s="26">
        <v>8504</v>
      </c>
      <c r="J43" s="26">
        <v>8057</v>
      </c>
      <c r="K43" s="26">
        <v>9331</v>
      </c>
      <c r="L43" s="26">
        <v>8367</v>
      </c>
      <c r="M43" s="26">
        <v>9542</v>
      </c>
      <c r="N43" s="26">
        <v>10239</v>
      </c>
      <c r="O43" s="26">
        <v>10575</v>
      </c>
      <c r="P43" s="26">
        <v>10326</v>
      </c>
    </row>
    <row r="44" spans="1:16">
      <c r="A44" s="25" t="s">
        <v>81</v>
      </c>
      <c r="B44" s="25" t="s">
        <v>82</v>
      </c>
      <c r="C44" s="26">
        <v>1012</v>
      </c>
      <c r="D44" s="26">
        <v>1397</v>
      </c>
      <c r="E44" s="26">
        <v>1529</v>
      </c>
      <c r="F44" s="26">
        <v>1691</v>
      </c>
      <c r="G44" s="26">
        <v>2718</v>
      </c>
      <c r="H44" s="26">
        <v>2718</v>
      </c>
      <c r="I44" s="26">
        <v>3004</v>
      </c>
      <c r="J44" s="26">
        <v>1926</v>
      </c>
      <c r="K44" s="26">
        <v>3004</v>
      </c>
      <c r="L44" s="26">
        <v>3004</v>
      </c>
      <c r="M44" s="26">
        <v>3004</v>
      </c>
      <c r="N44" s="26">
        <v>3004</v>
      </c>
      <c r="O44" s="26">
        <v>3004</v>
      </c>
      <c r="P44" s="26">
        <v>3004</v>
      </c>
    </row>
    <row r="45" spans="1:16">
      <c r="A45" s="25" t="s">
        <v>83</v>
      </c>
      <c r="B45" s="25" t="s">
        <v>84</v>
      </c>
      <c r="C45" s="26">
        <v>2937</v>
      </c>
      <c r="D45" s="26">
        <v>3110</v>
      </c>
      <c r="E45" s="26">
        <v>3314</v>
      </c>
      <c r="F45" s="26">
        <v>3346</v>
      </c>
      <c r="G45" s="26">
        <v>2570</v>
      </c>
      <c r="H45" s="26">
        <v>2993</v>
      </c>
      <c r="I45" s="26">
        <v>3347</v>
      </c>
      <c r="J45" s="26">
        <v>2826</v>
      </c>
      <c r="K45" s="26">
        <v>2826</v>
      </c>
      <c r="L45" s="26">
        <v>2993</v>
      </c>
      <c r="M45" s="26">
        <v>3322</v>
      </c>
      <c r="N45" s="26">
        <v>3322</v>
      </c>
      <c r="O45" s="26">
        <v>3322</v>
      </c>
      <c r="P45" s="26">
        <v>3676</v>
      </c>
    </row>
    <row r="46" spans="1:16">
      <c r="A46" s="25" t="s">
        <v>85</v>
      </c>
      <c r="B46" s="25" t="s">
        <v>86</v>
      </c>
      <c r="C46" s="26">
        <v>7535</v>
      </c>
      <c r="D46" s="26">
        <v>7800</v>
      </c>
      <c r="E46" s="26">
        <v>10052</v>
      </c>
      <c r="F46" s="26">
        <v>9572</v>
      </c>
      <c r="G46" s="26">
        <v>9409</v>
      </c>
      <c r="H46" s="26">
        <v>8614</v>
      </c>
      <c r="I46" s="26">
        <v>8019</v>
      </c>
      <c r="J46" s="26">
        <v>6846</v>
      </c>
      <c r="K46" s="26">
        <v>7083</v>
      </c>
      <c r="L46" s="26">
        <v>6694</v>
      </c>
      <c r="M46" s="26">
        <v>6320</v>
      </c>
      <c r="N46" s="26">
        <v>6756</v>
      </c>
      <c r="O46" s="26">
        <v>7420</v>
      </c>
      <c r="P46" s="26">
        <v>7668</v>
      </c>
    </row>
    <row r="47" spans="1:16">
      <c r="A47" s="25" t="s">
        <v>87</v>
      </c>
      <c r="B47" s="25" t="s">
        <v>88</v>
      </c>
      <c r="C47" s="26">
        <v>2096</v>
      </c>
      <c r="D47" s="26">
        <v>2302</v>
      </c>
      <c r="E47" s="26">
        <v>2302</v>
      </c>
      <c r="F47" s="26">
        <v>3428</v>
      </c>
      <c r="G47" s="26">
        <v>3103</v>
      </c>
      <c r="H47" s="26">
        <v>3103</v>
      </c>
      <c r="I47" s="26">
        <v>2773</v>
      </c>
      <c r="J47" s="26">
        <v>2446</v>
      </c>
      <c r="K47" s="26">
        <v>2714</v>
      </c>
      <c r="L47" s="26">
        <v>2714</v>
      </c>
      <c r="M47" s="26">
        <v>2926</v>
      </c>
      <c r="N47" s="26">
        <v>2779</v>
      </c>
      <c r="O47" s="26">
        <v>3459</v>
      </c>
      <c r="P47" s="26">
        <v>3459</v>
      </c>
    </row>
    <row r="48" spans="1:16">
      <c r="A48" s="25" t="s">
        <v>89</v>
      </c>
      <c r="B48" s="25" t="s">
        <v>90</v>
      </c>
      <c r="C48" s="26">
        <v>5690</v>
      </c>
      <c r="D48" s="26">
        <v>5690</v>
      </c>
      <c r="E48" s="26">
        <v>7174</v>
      </c>
      <c r="F48" s="26">
        <v>7027</v>
      </c>
      <c r="G48" s="26">
        <v>6240</v>
      </c>
      <c r="H48" s="26">
        <v>6782</v>
      </c>
      <c r="I48" s="26">
        <v>6590</v>
      </c>
      <c r="J48" s="26">
        <v>6368</v>
      </c>
      <c r="K48" s="26">
        <v>6368</v>
      </c>
      <c r="L48" s="26">
        <v>6368</v>
      </c>
      <c r="M48" s="26">
        <v>6790</v>
      </c>
      <c r="N48" s="26">
        <v>6790</v>
      </c>
      <c r="O48" s="26">
        <v>6790</v>
      </c>
      <c r="P48" s="26">
        <v>6982</v>
      </c>
    </row>
    <row r="49" spans="1:16">
      <c r="A49" s="25" t="s">
        <v>91</v>
      </c>
      <c r="B49" s="25" t="s">
        <v>92</v>
      </c>
      <c r="C49" s="26">
        <v>2520</v>
      </c>
      <c r="D49" s="26">
        <v>2520</v>
      </c>
      <c r="E49" s="26">
        <v>2520</v>
      </c>
      <c r="F49" s="26">
        <v>2555</v>
      </c>
      <c r="G49" s="26">
        <v>2428</v>
      </c>
      <c r="H49" s="26">
        <v>2428</v>
      </c>
      <c r="I49" s="26">
        <v>2428</v>
      </c>
      <c r="J49" s="26">
        <v>1598</v>
      </c>
      <c r="K49" s="26">
        <v>1766</v>
      </c>
      <c r="L49" s="26">
        <v>2498</v>
      </c>
      <c r="M49" s="26">
        <v>2621</v>
      </c>
      <c r="N49" s="26">
        <v>2621</v>
      </c>
      <c r="O49" s="26">
        <v>2621</v>
      </c>
      <c r="P49" s="26">
        <v>2621</v>
      </c>
    </row>
    <row r="50" spans="1:16">
      <c r="A50" s="25" t="s">
        <v>93</v>
      </c>
      <c r="B50" s="25" t="s">
        <v>94</v>
      </c>
      <c r="C50" s="26">
        <v>4022</v>
      </c>
      <c r="D50" s="26">
        <v>5059</v>
      </c>
      <c r="E50" s="26">
        <v>4222</v>
      </c>
      <c r="F50" s="26">
        <v>4043</v>
      </c>
      <c r="G50" s="26">
        <v>4859</v>
      </c>
      <c r="H50" s="26">
        <v>4627</v>
      </c>
      <c r="I50" s="26">
        <v>4791</v>
      </c>
      <c r="J50" s="26">
        <v>4791</v>
      </c>
      <c r="K50" s="26">
        <v>5081</v>
      </c>
      <c r="L50" s="26">
        <v>5081</v>
      </c>
      <c r="M50" s="26">
        <v>5081</v>
      </c>
      <c r="N50" s="26">
        <v>5487</v>
      </c>
      <c r="O50" s="26">
        <v>5229</v>
      </c>
      <c r="P50" s="26">
        <v>5487</v>
      </c>
    </row>
    <row r="51" spans="1:16">
      <c r="A51" s="25" t="s">
        <v>95</v>
      </c>
      <c r="B51" s="25" t="s">
        <v>96</v>
      </c>
      <c r="C51" s="26">
        <v>1574</v>
      </c>
      <c r="D51" s="26">
        <v>1424</v>
      </c>
      <c r="E51" s="26">
        <v>1560</v>
      </c>
      <c r="F51" s="26">
        <v>1494</v>
      </c>
      <c r="G51" s="26">
        <v>1250</v>
      </c>
      <c r="H51" s="26">
        <v>1308</v>
      </c>
      <c r="I51" s="26">
        <v>1600</v>
      </c>
      <c r="J51" s="26">
        <v>1550</v>
      </c>
      <c r="K51" s="26">
        <v>2638</v>
      </c>
      <c r="L51" s="26">
        <v>2857</v>
      </c>
      <c r="M51" s="26">
        <v>2966</v>
      </c>
      <c r="N51" s="26">
        <v>2966</v>
      </c>
      <c r="O51" s="26">
        <v>2966</v>
      </c>
      <c r="P51" s="26">
        <v>2936</v>
      </c>
    </row>
    <row r="52" spans="1:16">
      <c r="A52" s="25" t="s">
        <v>97</v>
      </c>
      <c r="B52" s="25" t="s">
        <v>98</v>
      </c>
      <c r="C52" s="26">
        <v>8775</v>
      </c>
      <c r="D52" s="26">
        <v>8697</v>
      </c>
      <c r="E52" s="26">
        <v>8892</v>
      </c>
      <c r="F52" s="26">
        <v>9264</v>
      </c>
      <c r="G52" s="26">
        <v>7068</v>
      </c>
      <c r="H52" s="26">
        <v>7491</v>
      </c>
      <c r="I52" s="26">
        <v>7251</v>
      </c>
      <c r="J52" s="26">
        <v>7479</v>
      </c>
      <c r="K52" s="26">
        <v>8478</v>
      </c>
      <c r="L52" s="26">
        <v>10066</v>
      </c>
      <c r="M52" s="26">
        <v>9537</v>
      </c>
      <c r="N52" s="26">
        <v>10218</v>
      </c>
      <c r="O52" s="26">
        <v>10620</v>
      </c>
      <c r="P52" s="26">
        <v>10620</v>
      </c>
    </row>
    <row r="53" spans="1:16">
      <c r="A53" s="25" t="s">
        <v>99</v>
      </c>
      <c r="B53" s="25" t="s">
        <v>100</v>
      </c>
      <c r="C53" s="26">
        <v>1855</v>
      </c>
      <c r="D53" s="26">
        <v>1134</v>
      </c>
      <c r="E53" s="26">
        <v>1134</v>
      </c>
      <c r="F53" s="26">
        <v>1234</v>
      </c>
      <c r="G53" s="26">
        <v>1115</v>
      </c>
      <c r="H53" s="26">
        <v>1115</v>
      </c>
      <c r="I53" s="26">
        <v>585</v>
      </c>
      <c r="J53" s="26">
        <v>2041</v>
      </c>
      <c r="K53" s="26">
        <v>2041</v>
      </c>
      <c r="L53" s="26">
        <v>2041</v>
      </c>
      <c r="M53" s="26">
        <v>2041</v>
      </c>
      <c r="N53" s="26">
        <v>1940</v>
      </c>
      <c r="O53" s="26">
        <v>2241</v>
      </c>
      <c r="P53" s="26">
        <v>2241</v>
      </c>
    </row>
    <row r="54" spans="1:16">
      <c r="A54" s="25" t="s">
        <v>101</v>
      </c>
      <c r="B54" s="25" t="s">
        <v>102</v>
      </c>
      <c r="C54" s="26">
        <v>2427</v>
      </c>
      <c r="D54" s="26">
        <v>2717</v>
      </c>
      <c r="E54" s="26">
        <v>2343</v>
      </c>
      <c r="F54" s="26">
        <v>2468</v>
      </c>
      <c r="G54" s="26">
        <v>2470</v>
      </c>
      <c r="H54" s="26">
        <v>2906</v>
      </c>
      <c r="I54" s="26">
        <v>2906</v>
      </c>
      <c r="J54" s="26">
        <v>2622</v>
      </c>
      <c r="K54" s="26">
        <v>2464</v>
      </c>
      <c r="L54" s="26">
        <v>2464</v>
      </c>
      <c r="M54" s="26">
        <v>2464</v>
      </c>
      <c r="N54" s="26">
        <v>2748</v>
      </c>
      <c r="O54" s="26">
        <v>2748</v>
      </c>
      <c r="P54" s="26">
        <v>2748</v>
      </c>
    </row>
    <row r="55" spans="1:16">
      <c r="A55" s="25" t="s">
        <v>103</v>
      </c>
      <c r="B55" s="25" t="s">
        <v>104</v>
      </c>
      <c r="C55" s="26">
        <v>2357</v>
      </c>
      <c r="D55" s="26">
        <v>2357</v>
      </c>
      <c r="E55" s="26">
        <v>2481</v>
      </c>
      <c r="F55" s="26">
        <v>2476</v>
      </c>
      <c r="G55" s="26">
        <v>2648</v>
      </c>
      <c r="H55" s="26">
        <v>4028</v>
      </c>
      <c r="I55" s="26">
        <v>4028</v>
      </c>
      <c r="J55" s="26">
        <v>2648</v>
      </c>
      <c r="K55" s="26">
        <v>2479</v>
      </c>
      <c r="L55" s="26">
        <v>2202</v>
      </c>
      <c r="M55" s="26">
        <v>2321</v>
      </c>
      <c r="N55" s="26">
        <v>2371</v>
      </c>
      <c r="O55" s="26">
        <v>2482</v>
      </c>
      <c r="P55" s="26">
        <v>2482</v>
      </c>
    </row>
    <row r="56" spans="1:16">
      <c r="A56" s="25" t="s">
        <v>105</v>
      </c>
      <c r="B56" s="25" t="s">
        <v>106</v>
      </c>
      <c r="C56" s="26">
        <v>502</v>
      </c>
      <c r="D56" s="26">
        <v>502</v>
      </c>
      <c r="E56" s="26">
        <v>782</v>
      </c>
      <c r="F56" s="26">
        <v>502</v>
      </c>
      <c r="G56" s="26">
        <v>422</v>
      </c>
      <c r="H56" s="26">
        <v>599</v>
      </c>
      <c r="I56" s="26">
        <v>599</v>
      </c>
      <c r="J56" s="26">
        <v>422</v>
      </c>
      <c r="K56" s="26">
        <v>599</v>
      </c>
      <c r="L56" s="26">
        <v>599</v>
      </c>
      <c r="M56" s="26">
        <v>599</v>
      </c>
      <c r="N56" s="26">
        <v>599</v>
      </c>
      <c r="O56" s="26">
        <v>599</v>
      </c>
      <c r="P56" s="26">
        <v>761</v>
      </c>
    </row>
    <row r="57" spans="1:16">
      <c r="A57" s="25" t="s">
        <v>107</v>
      </c>
      <c r="B57" s="25" t="s">
        <v>108</v>
      </c>
      <c r="C57" s="26">
        <v>4033</v>
      </c>
      <c r="D57" s="26">
        <v>4113</v>
      </c>
      <c r="E57" s="26">
        <v>3771</v>
      </c>
      <c r="F57" s="26">
        <v>3240</v>
      </c>
      <c r="G57" s="26">
        <v>3519</v>
      </c>
      <c r="H57" s="26">
        <v>3897</v>
      </c>
      <c r="I57" s="26">
        <v>3421</v>
      </c>
      <c r="J57" s="26">
        <v>3421</v>
      </c>
      <c r="K57" s="26">
        <v>3695</v>
      </c>
      <c r="L57" s="26">
        <v>3205</v>
      </c>
      <c r="M57" s="26">
        <v>3205</v>
      </c>
      <c r="N57" s="26">
        <v>4775</v>
      </c>
      <c r="O57" s="26">
        <v>4935</v>
      </c>
      <c r="P57" s="26">
        <v>4430</v>
      </c>
    </row>
    <row r="58" spans="1:16">
      <c r="A58" s="25" t="s">
        <v>109</v>
      </c>
      <c r="B58" s="25" t="s">
        <v>110</v>
      </c>
      <c r="C58" s="26">
        <v>4541</v>
      </c>
      <c r="D58" s="26">
        <v>5077</v>
      </c>
      <c r="E58" s="26">
        <v>5456</v>
      </c>
      <c r="F58" s="26">
        <v>5388</v>
      </c>
      <c r="G58" s="26">
        <v>5037</v>
      </c>
      <c r="H58" s="26">
        <v>4982</v>
      </c>
      <c r="I58" s="26">
        <v>3363</v>
      </c>
      <c r="J58" s="26">
        <v>4028</v>
      </c>
      <c r="K58" s="26">
        <v>5371</v>
      </c>
      <c r="L58" s="26">
        <v>5525</v>
      </c>
      <c r="M58" s="26">
        <v>5728</v>
      </c>
      <c r="N58" s="26">
        <v>5728</v>
      </c>
      <c r="O58" s="26">
        <v>5525</v>
      </c>
      <c r="P58" s="26">
        <v>5525</v>
      </c>
    </row>
    <row r="59" spans="1:16">
      <c r="A59" s="25" t="s">
        <v>111</v>
      </c>
      <c r="B59" s="25" t="s">
        <v>112</v>
      </c>
      <c r="C59" s="26">
        <v>4830</v>
      </c>
      <c r="D59" s="26">
        <v>4830</v>
      </c>
      <c r="E59" s="26">
        <v>4830</v>
      </c>
      <c r="F59" s="26">
        <v>4765</v>
      </c>
      <c r="G59" s="26">
        <v>4556</v>
      </c>
      <c r="H59" s="26">
        <v>4113</v>
      </c>
      <c r="I59" s="26">
        <v>4782</v>
      </c>
      <c r="J59" s="26">
        <v>4782</v>
      </c>
      <c r="K59" s="26">
        <v>4782</v>
      </c>
      <c r="L59" s="26">
        <v>4782</v>
      </c>
      <c r="M59" s="26">
        <v>4186</v>
      </c>
      <c r="N59" s="26">
        <v>2585</v>
      </c>
      <c r="O59" s="26">
        <v>2585</v>
      </c>
      <c r="P59" s="26">
        <v>2585</v>
      </c>
    </row>
    <row r="60" spans="1:16">
      <c r="A60" s="25" t="s">
        <v>113</v>
      </c>
      <c r="B60" s="25" t="s">
        <v>114</v>
      </c>
      <c r="C60" s="26">
        <v>1445</v>
      </c>
      <c r="D60" s="26">
        <v>1445</v>
      </c>
      <c r="E60" s="26">
        <v>1445</v>
      </c>
      <c r="F60" s="26">
        <v>999</v>
      </c>
      <c r="G60" s="26">
        <v>607</v>
      </c>
      <c r="H60" s="26">
        <v>1122</v>
      </c>
      <c r="I60" s="26">
        <v>1122</v>
      </c>
      <c r="J60" s="26">
        <v>1122</v>
      </c>
      <c r="K60" s="26">
        <v>1122</v>
      </c>
      <c r="L60" s="26">
        <v>1122</v>
      </c>
      <c r="M60" s="26">
        <v>1270</v>
      </c>
      <c r="N60" s="26">
        <v>1614</v>
      </c>
      <c r="O60" s="26">
        <v>2748</v>
      </c>
      <c r="P60" s="26">
        <v>2748</v>
      </c>
    </row>
    <row r="61" spans="1:16">
      <c r="A61" s="25" t="s">
        <v>115</v>
      </c>
      <c r="B61" s="25" t="s">
        <v>116</v>
      </c>
      <c r="C61" s="26">
        <v>3726</v>
      </c>
      <c r="D61" s="26">
        <v>4255</v>
      </c>
      <c r="E61" s="26">
        <v>4255</v>
      </c>
      <c r="F61" s="26">
        <v>4255</v>
      </c>
      <c r="G61" s="26">
        <v>3656</v>
      </c>
      <c r="H61" s="26">
        <v>4043</v>
      </c>
      <c r="I61" s="26">
        <v>4043</v>
      </c>
      <c r="J61" s="26">
        <v>4043</v>
      </c>
      <c r="K61" s="26">
        <v>4143</v>
      </c>
      <c r="L61" s="26">
        <v>4143</v>
      </c>
      <c r="M61" s="26">
        <v>4143</v>
      </c>
      <c r="N61" s="26">
        <v>3893</v>
      </c>
      <c r="O61" s="26">
        <v>4340</v>
      </c>
      <c r="P61" s="26">
        <v>4340</v>
      </c>
    </row>
    <row r="62" spans="1:16">
      <c r="A62" s="25" t="s">
        <v>117</v>
      </c>
      <c r="B62" s="25" t="s">
        <v>118</v>
      </c>
      <c r="C62" s="26">
        <v>1359</v>
      </c>
      <c r="D62" s="26">
        <v>1259</v>
      </c>
      <c r="E62" s="26">
        <v>2999</v>
      </c>
      <c r="F62" s="26">
        <v>3834</v>
      </c>
      <c r="G62" s="26">
        <v>3842</v>
      </c>
      <c r="H62" s="26">
        <v>2780</v>
      </c>
      <c r="I62" s="26">
        <v>2688</v>
      </c>
      <c r="J62" s="26">
        <v>3604</v>
      </c>
      <c r="K62" s="26">
        <v>3294</v>
      </c>
      <c r="L62" s="26">
        <v>3654</v>
      </c>
      <c r="M62" s="26">
        <v>3937</v>
      </c>
      <c r="N62" s="26">
        <v>3937</v>
      </c>
      <c r="O62" s="26">
        <v>3627</v>
      </c>
      <c r="P62" s="26">
        <v>3719</v>
      </c>
    </row>
    <row r="63" spans="1:16">
      <c r="A63" s="25" t="s">
        <v>119</v>
      </c>
      <c r="B63" s="25" t="s">
        <v>120</v>
      </c>
      <c r="C63" s="26">
        <v>834</v>
      </c>
      <c r="D63" s="26">
        <v>1452</v>
      </c>
      <c r="E63" s="26">
        <v>1554</v>
      </c>
      <c r="F63" s="26">
        <v>1554</v>
      </c>
      <c r="G63" s="26">
        <v>1447</v>
      </c>
      <c r="H63" s="26">
        <v>1447</v>
      </c>
      <c r="I63" s="26">
        <v>1447</v>
      </c>
      <c r="J63" s="26">
        <v>1447</v>
      </c>
      <c r="K63" s="26">
        <v>1447</v>
      </c>
      <c r="L63" s="26">
        <v>1447</v>
      </c>
      <c r="M63" s="26">
        <v>1447</v>
      </c>
      <c r="N63" s="26">
        <v>1447</v>
      </c>
      <c r="O63" s="26">
        <v>1447</v>
      </c>
      <c r="P63" s="26">
        <v>1447</v>
      </c>
    </row>
    <row r="64" spans="1:16">
      <c r="A64" s="25" t="s">
        <v>121</v>
      </c>
      <c r="B64" s="25" t="s">
        <v>122</v>
      </c>
      <c r="C64" s="26">
        <v>4979</v>
      </c>
      <c r="D64" s="26">
        <v>5566</v>
      </c>
      <c r="E64" s="26">
        <v>5129</v>
      </c>
      <c r="F64" s="26">
        <v>6615</v>
      </c>
      <c r="G64" s="26">
        <v>5650</v>
      </c>
      <c r="H64" s="26">
        <v>5834</v>
      </c>
      <c r="I64" s="26">
        <v>6677</v>
      </c>
      <c r="J64" s="26">
        <v>5519</v>
      </c>
      <c r="K64" s="26">
        <v>6665</v>
      </c>
      <c r="L64" s="26">
        <v>6760</v>
      </c>
      <c r="M64" s="26">
        <v>6933</v>
      </c>
      <c r="N64" s="26">
        <v>6911</v>
      </c>
      <c r="O64" s="26">
        <v>7119</v>
      </c>
      <c r="P64" s="26">
        <v>6857</v>
      </c>
    </row>
    <row r="65" spans="1:16">
      <c r="A65" s="25" t="s">
        <v>123</v>
      </c>
      <c r="B65" s="25" t="s">
        <v>124</v>
      </c>
      <c r="C65" s="26">
        <v>4187</v>
      </c>
      <c r="D65" s="26">
        <v>3717</v>
      </c>
      <c r="E65" s="26">
        <v>3722</v>
      </c>
      <c r="F65" s="26">
        <v>2797</v>
      </c>
      <c r="G65" s="26">
        <v>4710</v>
      </c>
      <c r="H65" s="26">
        <v>4868</v>
      </c>
      <c r="I65" s="26">
        <v>3748</v>
      </c>
      <c r="J65" s="26">
        <v>3508</v>
      </c>
      <c r="K65" s="26">
        <v>3350</v>
      </c>
      <c r="L65" s="26">
        <v>3702</v>
      </c>
      <c r="M65" s="26">
        <v>3508</v>
      </c>
      <c r="N65" s="26">
        <v>3508</v>
      </c>
      <c r="O65" s="26">
        <v>3508</v>
      </c>
      <c r="P65" s="26">
        <v>3864</v>
      </c>
    </row>
    <row r="66" spans="1:16">
      <c r="A66" s="25" t="s">
        <v>125</v>
      </c>
      <c r="B66" s="25" t="s">
        <v>126</v>
      </c>
      <c r="C66" s="26">
        <v>2670</v>
      </c>
      <c r="D66" s="26">
        <v>2670</v>
      </c>
      <c r="E66" s="26">
        <v>2670</v>
      </c>
      <c r="F66" s="26">
        <v>2624</v>
      </c>
      <c r="G66" s="26">
        <v>2624</v>
      </c>
      <c r="H66" s="26">
        <v>2445</v>
      </c>
      <c r="I66" s="26">
        <v>2445</v>
      </c>
      <c r="J66" s="26">
        <v>1471</v>
      </c>
      <c r="K66" s="26">
        <v>2445</v>
      </c>
      <c r="L66" s="26">
        <v>2251</v>
      </c>
      <c r="M66" s="26">
        <v>2085</v>
      </c>
      <c r="N66" s="26">
        <v>3076</v>
      </c>
      <c r="O66" s="26">
        <v>3254</v>
      </c>
      <c r="P66" s="26">
        <v>3254</v>
      </c>
    </row>
    <row r="67" spans="1:16">
      <c r="A67" s="25" t="s">
        <v>127</v>
      </c>
      <c r="B67" s="25" t="s">
        <v>128</v>
      </c>
      <c r="C67" s="26">
        <v>8437</v>
      </c>
      <c r="D67" s="26">
        <v>5688</v>
      </c>
      <c r="E67" s="26">
        <v>5461</v>
      </c>
      <c r="F67" s="26">
        <v>5302</v>
      </c>
      <c r="G67" s="26">
        <v>7306</v>
      </c>
      <c r="H67" s="26">
        <v>9494</v>
      </c>
      <c r="I67" s="26">
        <v>7468</v>
      </c>
      <c r="J67" s="26">
        <v>6962</v>
      </c>
      <c r="K67" s="26">
        <v>8742</v>
      </c>
      <c r="L67" s="26">
        <v>8742</v>
      </c>
      <c r="M67" s="26">
        <v>9047</v>
      </c>
      <c r="N67" s="26">
        <v>7753</v>
      </c>
      <c r="O67" s="26">
        <v>9554</v>
      </c>
      <c r="P67" s="26">
        <v>8974</v>
      </c>
    </row>
    <row r="68" spans="1:16">
      <c r="A68" s="25" t="s">
        <v>129</v>
      </c>
      <c r="B68" s="25" t="s">
        <v>130</v>
      </c>
      <c r="C68" s="26">
        <v>3806</v>
      </c>
      <c r="D68" s="26">
        <v>3436</v>
      </c>
      <c r="E68" s="26">
        <v>4759</v>
      </c>
      <c r="F68" s="26">
        <v>4759</v>
      </c>
      <c r="G68" s="26">
        <v>5124</v>
      </c>
      <c r="H68" s="26">
        <v>5419</v>
      </c>
      <c r="I68" s="26">
        <v>5344</v>
      </c>
      <c r="J68" s="26">
        <v>4754</v>
      </c>
      <c r="K68" s="26">
        <v>5446</v>
      </c>
      <c r="L68" s="26">
        <v>5446</v>
      </c>
      <c r="M68" s="26">
        <v>4123</v>
      </c>
      <c r="N68" s="26">
        <v>4123</v>
      </c>
      <c r="O68" s="26">
        <v>6145</v>
      </c>
      <c r="P68" s="26">
        <v>6901</v>
      </c>
    </row>
    <row r="69" spans="1:16">
      <c r="A69" s="25" t="s">
        <v>131</v>
      </c>
      <c r="B69" s="25" t="s">
        <v>132</v>
      </c>
      <c r="C69" s="26">
        <v>2652</v>
      </c>
      <c r="D69" s="26">
        <v>3386</v>
      </c>
      <c r="E69" s="26">
        <v>3358</v>
      </c>
      <c r="F69" s="26">
        <v>3848</v>
      </c>
      <c r="G69" s="26">
        <v>3714</v>
      </c>
      <c r="H69" s="26">
        <v>3714</v>
      </c>
      <c r="I69" s="26">
        <v>3714</v>
      </c>
      <c r="J69" s="26">
        <v>3714</v>
      </c>
      <c r="K69" s="26">
        <v>3714</v>
      </c>
      <c r="L69" s="26">
        <v>3714</v>
      </c>
      <c r="M69" s="26">
        <v>3994</v>
      </c>
      <c r="N69" s="26">
        <v>3994</v>
      </c>
      <c r="O69" s="26">
        <v>3994</v>
      </c>
      <c r="P69" s="26">
        <v>2655</v>
      </c>
    </row>
    <row r="70" spans="1:16">
      <c r="A70" s="25" t="s">
        <v>133</v>
      </c>
      <c r="B70" s="25" t="s">
        <v>134</v>
      </c>
      <c r="C70" s="26">
        <v>5445</v>
      </c>
      <c r="D70" s="26">
        <v>4548</v>
      </c>
      <c r="E70" s="26">
        <v>5162</v>
      </c>
      <c r="F70" s="26">
        <v>4548</v>
      </c>
      <c r="G70" s="26">
        <v>4321</v>
      </c>
      <c r="H70" s="26">
        <v>5792</v>
      </c>
      <c r="I70" s="26">
        <v>5792</v>
      </c>
      <c r="J70" s="26">
        <v>4450</v>
      </c>
      <c r="K70" s="26">
        <v>4450</v>
      </c>
      <c r="L70" s="26">
        <v>4450</v>
      </c>
      <c r="M70" s="26">
        <v>4654</v>
      </c>
      <c r="N70" s="26">
        <v>4986</v>
      </c>
      <c r="O70" s="26">
        <v>4654</v>
      </c>
      <c r="P70" s="26">
        <v>4239</v>
      </c>
    </row>
    <row r="71" spans="1:16">
      <c r="A71" s="25" t="s">
        <v>135</v>
      </c>
      <c r="B71" s="25" t="s">
        <v>136</v>
      </c>
      <c r="C71" s="26">
        <v>4227</v>
      </c>
      <c r="D71" s="26">
        <v>3918</v>
      </c>
      <c r="E71" s="26">
        <v>4113</v>
      </c>
      <c r="F71" s="26">
        <v>3681</v>
      </c>
      <c r="G71" s="26">
        <v>3876</v>
      </c>
      <c r="H71" s="26">
        <v>4109</v>
      </c>
      <c r="I71" s="26">
        <v>3352</v>
      </c>
      <c r="J71" s="26">
        <v>3531</v>
      </c>
      <c r="K71" s="26">
        <v>3407</v>
      </c>
      <c r="L71" s="26">
        <v>3339</v>
      </c>
      <c r="M71" s="26">
        <v>2429</v>
      </c>
      <c r="N71" s="26">
        <v>2787</v>
      </c>
      <c r="O71" s="26">
        <v>2440</v>
      </c>
      <c r="P71" s="26">
        <v>2982</v>
      </c>
    </row>
    <row r="72" spans="1:16">
      <c r="A72" s="25" t="s">
        <v>137</v>
      </c>
      <c r="B72" s="25" t="s">
        <v>138</v>
      </c>
      <c r="C72" s="26">
        <v>3357</v>
      </c>
      <c r="D72" s="26">
        <v>3341</v>
      </c>
      <c r="E72" s="26">
        <v>3825</v>
      </c>
      <c r="F72" s="26">
        <v>4455</v>
      </c>
      <c r="G72" s="26">
        <v>4534</v>
      </c>
      <c r="H72" s="26">
        <v>4534</v>
      </c>
      <c r="I72" s="26">
        <v>4534</v>
      </c>
      <c r="J72" s="26">
        <v>4534</v>
      </c>
      <c r="K72" s="26">
        <v>4534</v>
      </c>
      <c r="L72" s="26">
        <v>5140</v>
      </c>
      <c r="M72" s="26">
        <v>4886</v>
      </c>
      <c r="N72" s="26">
        <v>4886</v>
      </c>
      <c r="O72" s="26">
        <v>5041</v>
      </c>
      <c r="P72" s="26">
        <v>5202</v>
      </c>
    </row>
    <row r="73" spans="1:16">
      <c r="A73" s="25" t="s">
        <v>139</v>
      </c>
      <c r="B73" s="25" t="s">
        <v>140</v>
      </c>
      <c r="C73" s="26">
        <v>2145</v>
      </c>
      <c r="D73" s="26">
        <v>2145</v>
      </c>
      <c r="E73" s="26">
        <v>2429</v>
      </c>
      <c r="F73" s="26">
        <v>2261</v>
      </c>
      <c r="G73" s="26">
        <v>2258</v>
      </c>
      <c r="H73" s="26">
        <v>2258</v>
      </c>
      <c r="I73" s="26">
        <v>2758</v>
      </c>
      <c r="J73" s="26">
        <v>2258</v>
      </c>
      <c r="K73" s="26">
        <v>2467</v>
      </c>
      <c r="L73" s="26">
        <v>2967</v>
      </c>
      <c r="M73" s="26">
        <v>3074</v>
      </c>
      <c r="N73" s="26">
        <v>2937</v>
      </c>
      <c r="O73" s="26">
        <v>2975</v>
      </c>
      <c r="P73" s="26">
        <v>2975</v>
      </c>
    </row>
    <row r="74" spans="1:16">
      <c r="A74" s="25" t="s">
        <v>141</v>
      </c>
      <c r="B74" s="25" t="s">
        <v>142</v>
      </c>
      <c r="C74" s="26">
        <v>1407</v>
      </c>
      <c r="D74" s="26">
        <v>1767</v>
      </c>
      <c r="E74" s="26">
        <v>2203</v>
      </c>
      <c r="F74" s="26">
        <v>2203</v>
      </c>
      <c r="G74" s="26">
        <v>1759</v>
      </c>
      <c r="H74" s="26">
        <v>1916</v>
      </c>
      <c r="I74" s="26">
        <v>1793</v>
      </c>
      <c r="J74" s="26">
        <v>1556</v>
      </c>
      <c r="K74" s="26">
        <v>1339</v>
      </c>
      <c r="L74" s="26">
        <v>1964</v>
      </c>
      <c r="M74" s="26">
        <v>2212</v>
      </c>
      <c r="N74" s="26">
        <v>2009</v>
      </c>
      <c r="O74" s="26">
        <v>2164</v>
      </c>
      <c r="P74" s="26">
        <v>2103</v>
      </c>
    </row>
    <row r="75" spans="1:16">
      <c r="A75" s="25" t="s">
        <v>143</v>
      </c>
      <c r="B75" s="25" t="s">
        <v>144</v>
      </c>
      <c r="C75" s="26">
        <v>2619</v>
      </c>
      <c r="D75" s="26">
        <v>2740</v>
      </c>
      <c r="E75" s="26">
        <v>2490</v>
      </c>
      <c r="F75" s="26">
        <v>2503</v>
      </c>
      <c r="G75" s="26">
        <v>2547</v>
      </c>
      <c r="H75" s="26">
        <v>2567</v>
      </c>
      <c r="I75" s="26">
        <v>2567</v>
      </c>
      <c r="J75" s="26">
        <v>2567</v>
      </c>
      <c r="K75" s="26">
        <v>2567</v>
      </c>
      <c r="L75" s="26">
        <v>2567</v>
      </c>
      <c r="M75" s="26">
        <v>2979</v>
      </c>
      <c r="N75" s="26">
        <v>3876</v>
      </c>
      <c r="O75" s="26">
        <v>3725</v>
      </c>
      <c r="P75" s="26">
        <v>5131</v>
      </c>
    </row>
    <row r="76" spans="1:16">
      <c r="A76" s="25" t="s">
        <v>145</v>
      </c>
      <c r="B76" s="25" t="s">
        <v>146</v>
      </c>
      <c r="C76" s="26">
        <v>3349</v>
      </c>
      <c r="D76" s="26">
        <v>3692</v>
      </c>
      <c r="E76" s="26">
        <v>3966</v>
      </c>
      <c r="F76" s="26">
        <v>4026</v>
      </c>
      <c r="G76" s="26">
        <v>4273</v>
      </c>
      <c r="H76" s="26">
        <v>4520</v>
      </c>
      <c r="I76" s="26">
        <v>4275</v>
      </c>
      <c r="J76" s="26">
        <v>4322</v>
      </c>
      <c r="K76" s="26">
        <v>5176</v>
      </c>
      <c r="L76" s="26">
        <v>5351</v>
      </c>
      <c r="M76" s="26">
        <v>4497</v>
      </c>
      <c r="N76" s="26">
        <v>4497</v>
      </c>
      <c r="O76" s="26">
        <v>4407</v>
      </c>
      <c r="P76" s="26">
        <v>4833</v>
      </c>
    </row>
    <row r="77" spans="1:16">
      <c r="A77" s="25" t="s">
        <v>147</v>
      </c>
      <c r="B77" s="25" t="s">
        <v>148</v>
      </c>
      <c r="C77" s="26">
        <v>8105</v>
      </c>
      <c r="D77" s="26">
        <v>7387</v>
      </c>
      <c r="E77" s="26">
        <v>7259</v>
      </c>
      <c r="F77" s="26">
        <v>7337</v>
      </c>
      <c r="G77" s="26">
        <v>7443</v>
      </c>
      <c r="H77" s="26">
        <v>6618</v>
      </c>
      <c r="I77" s="26">
        <v>8283</v>
      </c>
      <c r="J77" s="26">
        <v>8179</v>
      </c>
      <c r="K77" s="26">
        <v>7352</v>
      </c>
      <c r="L77" s="26">
        <v>8156</v>
      </c>
      <c r="M77" s="26">
        <v>7821</v>
      </c>
      <c r="N77" s="26">
        <v>8620</v>
      </c>
      <c r="O77" s="26">
        <v>8149</v>
      </c>
      <c r="P77" s="26">
        <v>8349</v>
      </c>
    </row>
    <row r="78" spans="1:16">
      <c r="A78" s="25" t="s">
        <v>149</v>
      </c>
      <c r="B78" s="25" t="s">
        <v>150</v>
      </c>
      <c r="C78" s="26">
        <v>1110</v>
      </c>
      <c r="D78" s="26">
        <v>1600</v>
      </c>
      <c r="E78" s="26">
        <v>1290</v>
      </c>
      <c r="F78" s="26">
        <v>1298</v>
      </c>
      <c r="G78" s="26">
        <v>872</v>
      </c>
      <c r="H78" s="26">
        <v>2437</v>
      </c>
      <c r="I78" s="26">
        <v>2437</v>
      </c>
      <c r="J78" s="26">
        <v>1947</v>
      </c>
      <c r="K78" s="26">
        <v>2717</v>
      </c>
      <c r="L78" s="26">
        <v>2717</v>
      </c>
      <c r="M78" s="26">
        <v>3113</v>
      </c>
      <c r="N78" s="26">
        <v>3113</v>
      </c>
      <c r="O78" s="26">
        <v>3113</v>
      </c>
      <c r="P78" s="26">
        <v>3113</v>
      </c>
    </row>
    <row r="79" spans="1:16">
      <c r="A79" s="25" t="s">
        <v>151</v>
      </c>
      <c r="B79" s="25" t="s">
        <v>152</v>
      </c>
      <c r="C79" s="26">
        <v>5308</v>
      </c>
      <c r="D79" s="26">
        <v>4334</v>
      </c>
      <c r="E79" s="26">
        <v>5307</v>
      </c>
      <c r="F79" s="26">
        <v>5702</v>
      </c>
      <c r="G79" s="26">
        <v>5919</v>
      </c>
      <c r="H79" s="26">
        <v>4528</v>
      </c>
      <c r="I79" s="26">
        <v>4719</v>
      </c>
      <c r="J79" s="26">
        <v>4389</v>
      </c>
      <c r="K79" s="26">
        <v>4706</v>
      </c>
      <c r="L79" s="26">
        <v>4554</v>
      </c>
      <c r="M79" s="26">
        <v>4567</v>
      </c>
      <c r="N79" s="26">
        <v>4515</v>
      </c>
      <c r="O79" s="26">
        <v>5589</v>
      </c>
      <c r="P79" s="26">
        <v>4685</v>
      </c>
    </row>
    <row r="80" spans="1:16">
      <c r="A80" s="25" t="s">
        <v>153</v>
      </c>
      <c r="B80" s="25" t="s">
        <v>154</v>
      </c>
      <c r="C80" s="26">
        <v>1640</v>
      </c>
      <c r="D80" s="26">
        <v>1902</v>
      </c>
      <c r="E80" s="26">
        <v>2076</v>
      </c>
      <c r="F80" s="26">
        <v>2076</v>
      </c>
      <c r="G80" s="26">
        <v>1570</v>
      </c>
      <c r="H80" s="26">
        <v>1570</v>
      </c>
      <c r="I80" s="26">
        <v>1701</v>
      </c>
      <c r="J80" s="26">
        <v>1233</v>
      </c>
      <c r="K80" s="26">
        <v>1635</v>
      </c>
      <c r="L80" s="26">
        <v>1635</v>
      </c>
      <c r="M80" s="26">
        <v>1729</v>
      </c>
      <c r="N80" s="26">
        <v>1383</v>
      </c>
      <c r="O80" s="26">
        <v>1383</v>
      </c>
      <c r="P80" s="26">
        <v>1000</v>
      </c>
    </row>
    <row r="81" spans="1:16">
      <c r="A81" s="25" t="s">
        <v>155</v>
      </c>
      <c r="B81" s="25" t="s">
        <v>156</v>
      </c>
      <c r="C81" s="26">
        <v>2846</v>
      </c>
      <c r="D81" s="26">
        <v>3230</v>
      </c>
      <c r="E81" s="26">
        <v>4011</v>
      </c>
      <c r="F81" s="26">
        <v>4139</v>
      </c>
      <c r="G81" s="26">
        <v>3909</v>
      </c>
      <c r="H81" s="26">
        <v>2959</v>
      </c>
      <c r="I81" s="26">
        <v>4339</v>
      </c>
      <c r="J81" s="26">
        <v>4339</v>
      </c>
      <c r="K81" s="26">
        <v>4539</v>
      </c>
      <c r="L81" s="26">
        <v>4539</v>
      </c>
      <c r="M81" s="26">
        <v>4539</v>
      </c>
      <c r="N81" s="26">
        <v>4888</v>
      </c>
      <c r="O81" s="26">
        <v>5035</v>
      </c>
      <c r="P81" s="26">
        <v>4216</v>
      </c>
    </row>
    <row r="82" spans="1:16">
      <c r="A82" s="25" t="s">
        <v>157</v>
      </c>
      <c r="B82" s="25" t="s">
        <v>158</v>
      </c>
      <c r="C82" s="26">
        <v>5242</v>
      </c>
      <c r="D82" s="26">
        <v>5862</v>
      </c>
      <c r="E82" s="26">
        <v>6068</v>
      </c>
      <c r="F82" s="26">
        <v>5648</v>
      </c>
      <c r="G82" s="26">
        <v>5620</v>
      </c>
      <c r="H82" s="26">
        <v>5334</v>
      </c>
      <c r="I82" s="26">
        <v>4076</v>
      </c>
      <c r="J82" s="26">
        <v>5457</v>
      </c>
      <c r="K82" s="26">
        <v>5665</v>
      </c>
      <c r="L82" s="26">
        <v>5378</v>
      </c>
      <c r="M82" s="26">
        <v>4120</v>
      </c>
      <c r="N82" s="26">
        <v>3784</v>
      </c>
      <c r="O82" s="26">
        <v>3898</v>
      </c>
      <c r="P82" s="26">
        <v>5040</v>
      </c>
    </row>
    <row r="83" spans="1:16">
      <c r="A83" s="25" t="s">
        <v>159</v>
      </c>
      <c r="B83" s="25" t="s">
        <v>160</v>
      </c>
      <c r="C83" s="26">
        <v>14974</v>
      </c>
      <c r="D83" s="26">
        <v>13634</v>
      </c>
      <c r="E83" s="26">
        <v>13151</v>
      </c>
      <c r="F83" s="26">
        <v>13839</v>
      </c>
      <c r="G83" s="26">
        <v>13085</v>
      </c>
      <c r="H83" s="26">
        <v>13645</v>
      </c>
      <c r="I83" s="26">
        <v>12584</v>
      </c>
      <c r="J83" s="26">
        <v>13645</v>
      </c>
      <c r="K83" s="26">
        <v>13457</v>
      </c>
      <c r="L83" s="26">
        <v>12896</v>
      </c>
      <c r="M83" s="26">
        <v>12601</v>
      </c>
      <c r="N83" s="26">
        <v>13119</v>
      </c>
      <c r="O83" s="26">
        <v>12395</v>
      </c>
      <c r="P83" s="26">
        <v>12174</v>
      </c>
    </row>
    <row r="84" spans="1:16">
      <c r="A84" s="25" t="s">
        <v>161</v>
      </c>
      <c r="B84" s="25" t="s">
        <v>162</v>
      </c>
      <c r="C84" s="26">
        <v>4651</v>
      </c>
      <c r="D84" s="26">
        <v>6408</v>
      </c>
      <c r="E84" s="26">
        <v>5531</v>
      </c>
      <c r="F84" s="26">
        <v>6767</v>
      </c>
      <c r="G84" s="26">
        <v>5881</v>
      </c>
      <c r="H84" s="26">
        <v>5683</v>
      </c>
      <c r="I84" s="26">
        <v>5683</v>
      </c>
      <c r="J84" s="26">
        <v>4596</v>
      </c>
      <c r="K84" s="26">
        <v>5566</v>
      </c>
      <c r="L84" s="26">
        <v>5793</v>
      </c>
      <c r="M84" s="26">
        <v>6414</v>
      </c>
      <c r="N84" s="26">
        <v>6500</v>
      </c>
      <c r="O84" s="26">
        <v>6597</v>
      </c>
      <c r="P84" s="26">
        <v>6647</v>
      </c>
    </row>
    <row r="85" spans="1:16">
      <c r="A85" s="25" t="s">
        <v>163</v>
      </c>
      <c r="B85" s="25" t="s">
        <v>164</v>
      </c>
      <c r="C85" s="26">
        <v>5599</v>
      </c>
      <c r="D85" s="26">
        <v>3946</v>
      </c>
      <c r="E85" s="26">
        <v>4298</v>
      </c>
      <c r="F85" s="26">
        <v>5620</v>
      </c>
      <c r="G85" s="26">
        <v>6763</v>
      </c>
      <c r="H85" s="26">
        <v>6139</v>
      </c>
      <c r="I85" s="26">
        <v>7611</v>
      </c>
      <c r="J85" s="26">
        <v>6088</v>
      </c>
      <c r="K85" s="26">
        <v>5698</v>
      </c>
      <c r="L85" s="26">
        <v>8023</v>
      </c>
      <c r="M85" s="26">
        <v>6318</v>
      </c>
      <c r="N85" s="26">
        <v>6585</v>
      </c>
      <c r="O85" s="26">
        <v>7135</v>
      </c>
      <c r="P85" s="26">
        <v>5549</v>
      </c>
    </row>
    <row r="86" spans="1:16">
      <c r="A86" s="25" t="s">
        <v>165</v>
      </c>
      <c r="B86" s="25" t="s">
        <v>166</v>
      </c>
      <c r="C86" s="26">
        <v>5087</v>
      </c>
      <c r="D86" s="26">
        <v>4856</v>
      </c>
      <c r="E86" s="26">
        <v>5275</v>
      </c>
      <c r="F86" s="26">
        <v>4932</v>
      </c>
      <c r="G86" s="26">
        <v>5441</v>
      </c>
      <c r="H86" s="26">
        <v>5313</v>
      </c>
      <c r="I86" s="26">
        <v>4554</v>
      </c>
      <c r="J86" s="26">
        <v>3861</v>
      </c>
      <c r="K86" s="26">
        <v>4024</v>
      </c>
      <c r="L86" s="26">
        <v>4527</v>
      </c>
      <c r="M86" s="26">
        <v>4838</v>
      </c>
      <c r="N86" s="26">
        <v>4584</v>
      </c>
      <c r="O86" s="26">
        <v>4896</v>
      </c>
      <c r="P86" s="26">
        <v>4129</v>
      </c>
    </row>
    <row r="87" spans="1:16">
      <c r="A87" s="25" t="s">
        <v>167</v>
      </c>
      <c r="B87" s="25" t="s">
        <v>168</v>
      </c>
      <c r="C87" s="26">
        <v>3373</v>
      </c>
      <c r="D87" s="26">
        <v>3373</v>
      </c>
      <c r="E87" s="26">
        <v>3373</v>
      </c>
      <c r="F87" s="26">
        <v>2877</v>
      </c>
      <c r="G87" s="26">
        <v>3350</v>
      </c>
      <c r="H87" s="26">
        <v>3350</v>
      </c>
      <c r="I87" s="26">
        <v>3350</v>
      </c>
      <c r="J87" s="26">
        <v>3350</v>
      </c>
      <c r="K87" s="26">
        <v>3123</v>
      </c>
      <c r="L87" s="26">
        <v>3123</v>
      </c>
      <c r="M87" s="26">
        <v>3402</v>
      </c>
      <c r="N87" s="26">
        <v>3624</v>
      </c>
      <c r="O87" s="26">
        <v>4117</v>
      </c>
      <c r="P87" s="26">
        <v>4117</v>
      </c>
    </row>
    <row r="88" spans="1:16">
      <c r="A88" s="25" t="s">
        <v>169</v>
      </c>
      <c r="B88" s="25" t="s">
        <v>170</v>
      </c>
      <c r="C88" s="26">
        <v>1848</v>
      </c>
      <c r="D88" s="26">
        <v>1058</v>
      </c>
      <c r="E88" s="26">
        <v>1733</v>
      </c>
      <c r="F88" s="26">
        <v>1058</v>
      </c>
      <c r="G88" s="26">
        <v>1505</v>
      </c>
      <c r="H88" s="26">
        <v>1775</v>
      </c>
      <c r="I88" s="26">
        <v>1989</v>
      </c>
      <c r="J88" s="26">
        <v>712</v>
      </c>
      <c r="K88" s="26">
        <v>712</v>
      </c>
      <c r="L88" s="26">
        <v>712</v>
      </c>
      <c r="M88" s="26">
        <v>1223</v>
      </c>
      <c r="N88" s="26">
        <v>712</v>
      </c>
      <c r="O88" s="26">
        <v>1223</v>
      </c>
      <c r="P88" s="26">
        <v>1035</v>
      </c>
    </row>
    <row r="89" spans="1:16">
      <c r="A89" s="25" t="s">
        <v>171</v>
      </c>
      <c r="B89" s="25" t="s">
        <v>172</v>
      </c>
      <c r="C89" s="26">
        <v>1958</v>
      </c>
      <c r="D89" s="26">
        <v>2333</v>
      </c>
      <c r="E89" s="26">
        <v>2897</v>
      </c>
      <c r="F89" s="26">
        <v>3163</v>
      </c>
      <c r="G89" s="26">
        <v>3403</v>
      </c>
      <c r="H89" s="26">
        <v>3595</v>
      </c>
      <c r="I89" s="26">
        <v>3107</v>
      </c>
      <c r="J89" s="26">
        <v>3287</v>
      </c>
      <c r="K89" s="26">
        <v>3479</v>
      </c>
      <c r="L89" s="26">
        <v>3479</v>
      </c>
      <c r="M89" s="26">
        <v>3479</v>
      </c>
      <c r="N89" s="26">
        <v>3479</v>
      </c>
      <c r="O89" s="26">
        <v>3731</v>
      </c>
      <c r="P89" s="26">
        <v>3016</v>
      </c>
    </row>
    <row r="90" spans="1:16">
      <c r="A90" s="25" t="s">
        <v>173</v>
      </c>
      <c r="B90" s="25" t="s">
        <v>174</v>
      </c>
      <c r="C90" s="26">
        <v>1529</v>
      </c>
      <c r="D90" s="26">
        <v>1529</v>
      </c>
      <c r="E90" s="26">
        <v>1529</v>
      </c>
      <c r="F90" s="26">
        <v>1253</v>
      </c>
      <c r="G90" s="26">
        <v>1311</v>
      </c>
      <c r="H90" s="26">
        <v>1311</v>
      </c>
      <c r="I90" s="26">
        <v>1083</v>
      </c>
      <c r="J90" s="26">
        <v>1083</v>
      </c>
      <c r="K90" s="26">
        <v>1231</v>
      </c>
      <c r="L90" s="26">
        <v>1231</v>
      </c>
      <c r="M90" s="26">
        <v>1231</v>
      </c>
      <c r="N90" s="26">
        <v>1443</v>
      </c>
      <c r="O90" s="26">
        <v>1433</v>
      </c>
      <c r="P90" s="26">
        <v>1591</v>
      </c>
    </row>
    <row r="91" spans="1:16">
      <c r="A91" s="25" t="s">
        <v>175</v>
      </c>
      <c r="B91" s="25" t="s">
        <v>176</v>
      </c>
      <c r="C91" s="26">
        <v>3858</v>
      </c>
      <c r="D91" s="26">
        <v>4152</v>
      </c>
      <c r="E91" s="26">
        <v>4090</v>
      </c>
      <c r="F91" s="26">
        <v>4274</v>
      </c>
      <c r="G91" s="26">
        <v>4044</v>
      </c>
      <c r="H91" s="26">
        <v>3950</v>
      </c>
      <c r="I91" s="26">
        <v>3676</v>
      </c>
      <c r="J91" s="26">
        <v>3789</v>
      </c>
      <c r="K91" s="26">
        <v>4372</v>
      </c>
      <c r="L91" s="26">
        <v>4885</v>
      </c>
      <c r="M91" s="26">
        <v>5194</v>
      </c>
      <c r="N91" s="26">
        <v>5204</v>
      </c>
      <c r="O91" s="26">
        <v>4598</v>
      </c>
      <c r="P91" s="26">
        <v>3115</v>
      </c>
    </row>
    <row r="92" spans="1:16">
      <c r="A92" s="25" t="s">
        <v>177</v>
      </c>
      <c r="B92" s="25" t="s">
        <v>178</v>
      </c>
      <c r="C92" s="26">
        <v>4014</v>
      </c>
      <c r="D92" s="26">
        <v>4338</v>
      </c>
      <c r="E92" s="26">
        <v>4477</v>
      </c>
      <c r="F92" s="26">
        <v>4477</v>
      </c>
      <c r="G92" s="26">
        <v>4040</v>
      </c>
      <c r="H92" s="26">
        <v>4040</v>
      </c>
      <c r="I92" s="26">
        <v>4040</v>
      </c>
      <c r="J92" s="26">
        <v>4040</v>
      </c>
      <c r="K92" s="26">
        <v>3233</v>
      </c>
      <c r="L92" s="26">
        <v>2870</v>
      </c>
      <c r="M92" s="26">
        <v>2870</v>
      </c>
      <c r="N92" s="26">
        <v>2962</v>
      </c>
      <c r="O92" s="26">
        <v>2962</v>
      </c>
      <c r="P92" s="26">
        <v>3325</v>
      </c>
    </row>
    <row r="93" spans="1:16">
      <c r="A93" s="25" t="s">
        <v>179</v>
      </c>
      <c r="B93" s="25" t="s">
        <v>180</v>
      </c>
      <c r="C93" s="26">
        <v>6066</v>
      </c>
      <c r="D93" s="26">
        <v>7898</v>
      </c>
      <c r="E93" s="26">
        <v>6175</v>
      </c>
      <c r="F93" s="26">
        <v>5312</v>
      </c>
      <c r="G93" s="26">
        <v>6897</v>
      </c>
      <c r="H93" s="26">
        <v>7413</v>
      </c>
      <c r="I93" s="26">
        <v>4675</v>
      </c>
      <c r="J93" s="26">
        <v>5097</v>
      </c>
      <c r="K93" s="26">
        <v>7303</v>
      </c>
      <c r="L93" s="26">
        <v>5732</v>
      </c>
      <c r="M93" s="26">
        <v>5179</v>
      </c>
      <c r="N93" s="26">
        <v>5239</v>
      </c>
      <c r="O93" s="26">
        <v>5746</v>
      </c>
      <c r="P93" s="26">
        <v>5584</v>
      </c>
    </row>
    <row r="94" spans="1:16">
      <c r="A94" s="25" t="s">
        <v>181</v>
      </c>
      <c r="B94" s="25" t="s">
        <v>182</v>
      </c>
      <c r="C94" s="26">
        <v>2032</v>
      </c>
      <c r="D94" s="26">
        <v>2032</v>
      </c>
      <c r="E94" s="26">
        <v>2182</v>
      </c>
      <c r="F94" s="26">
        <v>2182</v>
      </c>
      <c r="G94" s="26">
        <v>1571</v>
      </c>
      <c r="H94" s="26">
        <v>1433</v>
      </c>
      <c r="I94" s="26">
        <v>1282</v>
      </c>
      <c r="J94" s="26">
        <v>1116</v>
      </c>
      <c r="K94" s="26">
        <v>1282</v>
      </c>
      <c r="L94" s="26">
        <v>1282</v>
      </c>
      <c r="M94" s="26">
        <v>1282</v>
      </c>
      <c r="N94" s="26">
        <v>1661</v>
      </c>
      <c r="O94" s="26">
        <v>1661</v>
      </c>
      <c r="P94" s="26">
        <v>1661</v>
      </c>
    </row>
    <row r="95" spans="1:16">
      <c r="A95" s="25" t="s">
        <v>183</v>
      </c>
      <c r="B95" s="25" t="s">
        <v>184</v>
      </c>
      <c r="C95" s="26">
        <v>4547</v>
      </c>
      <c r="D95" s="26">
        <v>2295</v>
      </c>
      <c r="E95" s="26">
        <v>2554</v>
      </c>
      <c r="F95" s="26">
        <v>2554</v>
      </c>
      <c r="G95" s="26">
        <v>2377</v>
      </c>
      <c r="H95" s="26">
        <v>2085</v>
      </c>
      <c r="I95" s="26">
        <v>2107</v>
      </c>
      <c r="J95" s="26">
        <v>2107</v>
      </c>
      <c r="K95" s="26">
        <v>2377</v>
      </c>
      <c r="L95" s="26">
        <v>2377</v>
      </c>
      <c r="M95" s="26">
        <v>2377</v>
      </c>
      <c r="N95" s="26">
        <v>2377</v>
      </c>
      <c r="O95" s="26">
        <v>2377</v>
      </c>
      <c r="P95" s="26">
        <v>2377</v>
      </c>
    </row>
    <row r="96" spans="1:16">
      <c r="A96" s="25" t="s">
        <v>185</v>
      </c>
      <c r="B96" s="25" t="s">
        <v>186</v>
      </c>
      <c r="C96" s="26">
        <v>3121</v>
      </c>
      <c r="D96" s="26">
        <v>3129</v>
      </c>
      <c r="E96" s="26">
        <v>2726</v>
      </c>
      <c r="F96" s="26">
        <v>3054</v>
      </c>
      <c r="G96" s="26">
        <v>3135</v>
      </c>
      <c r="H96" s="26">
        <v>3134</v>
      </c>
      <c r="I96" s="26">
        <v>3134</v>
      </c>
      <c r="J96" s="26">
        <v>2806</v>
      </c>
      <c r="K96" s="26">
        <v>3134</v>
      </c>
      <c r="L96" s="26">
        <v>3134</v>
      </c>
      <c r="M96" s="26">
        <v>3725</v>
      </c>
      <c r="N96" s="26">
        <v>3301</v>
      </c>
      <c r="O96" s="26">
        <v>3397</v>
      </c>
      <c r="P96" s="26">
        <v>3397</v>
      </c>
    </row>
    <row r="97" spans="1:16">
      <c r="A97" s="25" t="s">
        <v>187</v>
      </c>
      <c r="B97" s="25" t="s">
        <v>188</v>
      </c>
      <c r="C97" s="26">
        <v>1809</v>
      </c>
      <c r="D97" s="26">
        <v>2124</v>
      </c>
      <c r="E97" s="26">
        <v>2124</v>
      </c>
      <c r="F97" s="26">
        <v>2126</v>
      </c>
      <c r="G97" s="26">
        <v>1593</v>
      </c>
      <c r="H97" s="26">
        <v>1593</v>
      </c>
      <c r="I97" s="26">
        <v>1861</v>
      </c>
      <c r="J97" s="26">
        <v>1861</v>
      </c>
      <c r="K97" s="26">
        <v>1861</v>
      </c>
      <c r="L97" s="26">
        <v>1861</v>
      </c>
      <c r="M97" s="26">
        <v>1906</v>
      </c>
      <c r="N97" s="26">
        <v>1906</v>
      </c>
      <c r="O97" s="26">
        <v>2047</v>
      </c>
      <c r="P97" s="26">
        <v>2498</v>
      </c>
    </row>
    <row r="98" spans="1:16">
      <c r="A98" s="25" t="s">
        <v>189</v>
      </c>
      <c r="B98" s="25" t="s">
        <v>190</v>
      </c>
      <c r="C98" s="26">
        <v>1397</v>
      </c>
      <c r="D98" s="26">
        <v>2978</v>
      </c>
      <c r="E98" s="26">
        <v>2978</v>
      </c>
      <c r="F98" s="26">
        <v>2973</v>
      </c>
      <c r="G98" s="26">
        <v>2973</v>
      </c>
      <c r="H98" s="26">
        <v>2973</v>
      </c>
      <c r="I98" s="26">
        <v>2973</v>
      </c>
      <c r="J98" s="26">
        <v>2973</v>
      </c>
      <c r="K98" s="26">
        <v>2973</v>
      </c>
      <c r="L98" s="26">
        <v>2973</v>
      </c>
      <c r="M98" s="26">
        <v>2973</v>
      </c>
      <c r="N98" s="26">
        <v>2973</v>
      </c>
      <c r="O98" s="26">
        <v>2973</v>
      </c>
      <c r="P98" s="26">
        <v>2973</v>
      </c>
    </row>
    <row r="99" spans="1:16">
      <c r="A99" s="25" t="s">
        <v>191</v>
      </c>
      <c r="B99" s="25" t="s">
        <v>192</v>
      </c>
      <c r="C99" s="26">
        <v>6198</v>
      </c>
      <c r="D99" s="26">
        <v>7453</v>
      </c>
      <c r="E99" s="26">
        <v>7996</v>
      </c>
      <c r="F99" s="26">
        <v>6786</v>
      </c>
      <c r="G99" s="26">
        <v>6885</v>
      </c>
      <c r="H99" s="26">
        <v>6885</v>
      </c>
      <c r="I99" s="26">
        <v>5901</v>
      </c>
      <c r="J99" s="26">
        <v>6056</v>
      </c>
      <c r="K99" s="26">
        <v>6434</v>
      </c>
      <c r="L99" s="26">
        <v>6833</v>
      </c>
      <c r="M99" s="26">
        <v>6833</v>
      </c>
      <c r="N99" s="26">
        <v>7193</v>
      </c>
      <c r="O99" s="26">
        <v>7193</v>
      </c>
      <c r="P99" s="26">
        <v>6483</v>
      </c>
    </row>
    <row r="100" spans="1:16">
      <c r="A100" s="25" t="s">
        <v>193</v>
      </c>
      <c r="B100" s="25" t="s">
        <v>194</v>
      </c>
      <c r="C100" s="26">
        <v>8564</v>
      </c>
      <c r="D100" s="26">
        <v>8910</v>
      </c>
      <c r="E100" s="26">
        <v>9350</v>
      </c>
      <c r="F100" s="26">
        <v>9046</v>
      </c>
      <c r="G100" s="26">
        <v>8326</v>
      </c>
      <c r="H100" s="26">
        <v>7868</v>
      </c>
      <c r="I100" s="26">
        <v>6697</v>
      </c>
      <c r="J100" s="26">
        <v>6697</v>
      </c>
      <c r="K100" s="26">
        <v>8280</v>
      </c>
      <c r="L100" s="26">
        <v>7604</v>
      </c>
      <c r="M100" s="26">
        <v>7626</v>
      </c>
      <c r="N100" s="26">
        <v>7844</v>
      </c>
      <c r="O100" s="26">
        <v>7931</v>
      </c>
      <c r="P100" s="26">
        <v>7298</v>
      </c>
    </row>
    <row r="101" spans="1:16">
      <c r="A101" s="25" t="s">
        <v>195</v>
      </c>
      <c r="B101" s="25" t="s">
        <v>196</v>
      </c>
      <c r="C101" s="26">
        <v>7323</v>
      </c>
      <c r="D101" s="26">
        <v>6804</v>
      </c>
      <c r="E101" s="26">
        <v>6232</v>
      </c>
      <c r="F101" s="26">
        <v>7373</v>
      </c>
      <c r="G101" s="26">
        <v>7368</v>
      </c>
      <c r="H101" s="26">
        <v>7139</v>
      </c>
      <c r="I101" s="26">
        <v>6689</v>
      </c>
      <c r="J101" s="26">
        <v>6689</v>
      </c>
      <c r="K101" s="26">
        <v>7504</v>
      </c>
      <c r="L101" s="26">
        <v>7954</v>
      </c>
      <c r="M101" s="26">
        <v>7954</v>
      </c>
      <c r="N101" s="26">
        <v>7471</v>
      </c>
      <c r="O101" s="26">
        <v>7548</v>
      </c>
      <c r="P101" s="26">
        <v>7098</v>
      </c>
    </row>
    <row r="102" spans="1:16">
      <c r="A102" s="25" t="s">
        <v>197</v>
      </c>
      <c r="B102" s="25" t="s">
        <v>198</v>
      </c>
      <c r="C102" s="26">
        <v>6725</v>
      </c>
      <c r="D102" s="26">
        <v>7170</v>
      </c>
      <c r="E102" s="26">
        <v>7958</v>
      </c>
      <c r="F102" s="26">
        <v>8625</v>
      </c>
      <c r="G102" s="26">
        <v>7151</v>
      </c>
      <c r="H102" s="26">
        <v>6659</v>
      </c>
      <c r="I102" s="26">
        <v>4722</v>
      </c>
      <c r="J102" s="26">
        <v>4926</v>
      </c>
      <c r="K102" s="26">
        <v>5824</v>
      </c>
      <c r="L102" s="26">
        <v>6088</v>
      </c>
      <c r="M102" s="26">
        <v>6088</v>
      </c>
      <c r="N102" s="26">
        <v>6700</v>
      </c>
      <c r="O102" s="26">
        <v>6542</v>
      </c>
      <c r="P102" s="26">
        <v>6092</v>
      </c>
    </row>
    <row r="103" spans="1:16">
      <c r="A103" s="25" t="s">
        <v>199</v>
      </c>
      <c r="B103" s="25" t="s">
        <v>200</v>
      </c>
      <c r="C103" s="26">
        <v>4425</v>
      </c>
      <c r="D103" s="26">
        <v>3405</v>
      </c>
      <c r="E103" s="26">
        <v>3687</v>
      </c>
      <c r="F103" s="26">
        <v>4044</v>
      </c>
      <c r="G103" s="26">
        <v>2739</v>
      </c>
      <c r="H103" s="26">
        <v>2739</v>
      </c>
      <c r="I103" s="26">
        <v>2955</v>
      </c>
      <c r="J103" s="26">
        <v>3280</v>
      </c>
      <c r="K103" s="26">
        <v>2964</v>
      </c>
      <c r="L103" s="26">
        <v>4388</v>
      </c>
      <c r="M103" s="26">
        <v>4388</v>
      </c>
      <c r="N103" s="26">
        <v>4106</v>
      </c>
      <c r="O103" s="26">
        <v>4106</v>
      </c>
      <c r="P103" s="26">
        <v>4328</v>
      </c>
    </row>
    <row r="104" spans="1:16" s="2" customFormat="1">
      <c r="A104" s="9"/>
      <c r="B104" s="9" t="s">
        <v>201</v>
      </c>
      <c r="C104" s="10">
        <f>SUM(C8:C103)</f>
        <v>361041</v>
      </c>
      <c r="D104" s="10">
        <f t="shared" ref="D104" si="0">SUM(D8:D103)</f>
        <v>357905</v>
      </c>
      <c r="E104" s="10">
        <f>SUM(E8:E103)</f>
        <v>376161</v>
      </c>
      <c r="F104" s="10">
        <f t="shared" ref="F104:N104" si="1">SUM(F8:F103)</f>
        <v>384859</v>
      </c>
      <c r="G104" s="10">
        <f t="shared" si="1"/>
        <v>372708</v>
      </c>
      <c r="H104" s="10">
        <f t="shared" si="1"/>
        <v>385824</v>
      </c>
      <c r="I104" s="10">
        <f t="shared" si="1"/>
        <v>371605</v>
      </c>
      <c r="J104" s="10">
        <f t="shared" si="1"/>
        <v>360171</v>
      </c>
      <c r="K104" s="10">
        <f t="shared" si="1"/>
        <v>383420</v>
      </c>
      <c r="L104" s="10">
        <f t="shared" si="1"/>
        <v>390672</v>
      </c>
      <c r="M104" s="10">
        <f t="shared" si="1"/>
        <v>391581</v>
      </c>
      <c r="N104" s="10">
        <f t="shared" si="1"/>
        <v>399709</v>
      </c>
      <c r="O104" s="10">
        <f t="shared" ref="O104:P104" si="2">SUM(O8:O103)</f>
        <v>411407</v>
      </c>
      <c r="P104" s="10">
        <f t="shared" si="2"/>
        <v>401061</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sheetPr codeName="Feuil16"/>
  <dimension ref="A1:T104"/>
  <sheetViews>
    <sheetView workbookViewId="0"/>
  </sheetViews>
  <sheetFormatPr baseColWidth="10" defaultColWidth="4.7109375" defaultRowHeight="12"/>
  <cols>
    <col min="1" max="1" width="4.28515625" style="1" bestFit="1" customWidth="1"/>
    <col min="2" max="2" width="26.140625" style="1" bestFit="1" customWidth="1"/>
    <col min="3" max="4" width="6.85546875" style="1" bestFit="1" customWidth="1"/>
    <col min="5" max="14" width="6.85546875" style="4" bestFit="1" customWidth="1"/>
    <col min="15" max="16" width="6.85546875" style="4" customWidth="1"/>
    <col min="17" max="16384" width="4.7109375" style="1"/>
  </cols>
  <sheetData>
    <row r="1" spans="1:20" s="39" customFormat="1" ht="12.75">
      <c r="B1" s="43"/>
      <c r="C1" s="43"/>
      <c r="D1" s="43"/>
      <c r="E1" s="43"/>
      <c r="F1" s="43"/>
      <c r="G1" s="43"/>
      <c r="H1" s="43"/>
      <c r="I1" s="43"/>
      <c r="J1" s="43"/>
      <c r="K1" s="43"/>
      <c r="L1" s="43"/>
      <c r="M1" s="43"/>
      <c r="N1" s="43"/>
      <c r="O1" s="43"/>
      <c r="P1" s="43"/>
      <c r="Q1" s="43"/>
      <c r="R1" s="43"/>
      <c r="S1" s="43"/>
      <c r="T1" s="43"/>
    </row>
    <row r="2" spans="1:20" s="46" customFormat="1" ht="12.75">
      <c r="A2" s="44" t="s">
        <v>228</v>
      </c>
      <c r="B2" s="45"/>
      <c r="C2" s="45"/>
      <c r="D2" s="45"/>
      <c r="E2" s="45"/>
      <c r="F2" s="45"/>
      <c r="G2" s="45"/>
      <c r="H2" s="45"/>
      <c r="I2" s="45"/>
      <c r="J2" s="45"/>
      <c r="K2" s="45"/>
      <c r="L2" s="45"/>
      <c r="M2" s="45"/>
      <c r="N2" s="45"/>
      <c r="O2" s="45"/>
      <c r="P2" s="45"/>
      <c r="Q2" s="45"/>
      <c r="R2" s="45"/>
      <c r="S2" s="45"/>
      <c r="T2" s="45"/>
    </row>
    <row r="3" spans="1:20" s="39" customFormat="1" ht="12.75">
      <c r="B3" s="43"/>
      <c r="C3" s="43"/>
      <c r="D3" s="43"/>
      <c r="E3" s="43"/>
      <c r="F3" s="43"/>
      <c r="G3" s="43"/>
      <c r="H3" s="43"/>
      <c r="I3" s="43"/>
      <c r="J3" s="43"/>
      <c r="K3" s="43"/>
      <c r="L3" s="43"/>
      <c r="M3" s="43"/>
      <c r="N3" s="43"/>
      <c r="O3" s="43"/>
      <c r="P3" s="43"/>
      <c r="Q3" s="43"/>
      <c r="R3" s="43"/>
      <c r="S3" s="43"/>
      <c r="T3" s="43"/>
    </row>
    <row r="4" spans="1:20" s="39" customFormat="1" ht="12.75">
      <c r="B4" s="43"/>
      <c r="C4" s="43"/>
      <c r="D4" s="43"/>
      <c r="E4" s="43"/>
      <c r="F4" s="43"/>
      <c r="G4" s="43"/>
      <c r="H4" s="43"/>
      <c r="I4" s="43"/>
      <c r="J4" s="43"/>
      <c r="K4" s="43"/>
      <c r="L4" s="43"/>
      <c r="M4" s="43"/>
      <c r="N4" s="43"/>
      <c r="O4" s="43"/>
      <c r="P4" s="43"/>
      <c r="Q4" s="43"/>
      <c r="R4" s="43"/>
      <c r="S4" s="43"/>
      <c r="T4" s="43"/>
    </row>
    <row r="5" spans="1:20" ht="12.75">
      <c r="A5" s="3" t="s">
        <v>238</v>
      </c>
    </row>
    <row r="6" spans="1:20" ht="3" customHeight="1"/>
    <row r="7" spans="1:20" s="2" customFormat="1">
      <c r="A7" s="13"/>
      <c r="B7" s="13"/>
      <c r="C7" s="14" t="s">
        <v>307</v>
      </c>
      <c r="D7" s="14" t="s">
        <v>308</v>
      </c>
      <c r="E7" s="14" t="s">
        <v>0</v>
      </c>
      <c r="F7" s="14" t="s">
        <v>1</v>
      </c>
      <c r="G7" s="14" t="s">
        <v>2</v>
      </c>
      <c r="H7" s="14" t="s">
        <v>3</v>
      </c>
      <c r="I7" s="14" t="s">
        <v>4</v>
      </c>
      <c r="J7" s="14" t="s">
        <v>5</v>
      </c>
      <c r="K7" s="14" t="s">
        <v>6</v>
      </c>
      <c r="L7" s="14" t="s">
        <v>7</v>
      </c>
      <c r="M7" s="14" t="s">
        <v>8</v>
      </c>
      <c r="N7" s="14" t="s">
        <v>229</v>
      </c>
      <c r="O7" s="14" t="s">
        <v>270</v>
      </c>
      <c r="P7" s="14" t="s">
        <v>309</v>
      </c>
    </row>
    <row r="8" spans="1:20">
      <c r="A8" s="15" t="s">
        <v>9</v>
      </c>
      <c r="B8" s="15" t="s">
        <v>10</v>
      </c>
      <c r="C8" s="29">
        <v>12317</v>
      </c>
      <c r="D8" s="29">
        <v>13568</v>
      </c>
      <c r="E8" s="29">
        <v>13597</v>
      </c>
      <c r="F8" s="29">
        <v>13461</v>
      </c>
      <c r="G8" s="29">
        <v>15386</v>
      </c>
      <c r="H8" s="29">
        <v>16046</v>
      </c>
      <c r="I8" s="29">
        <v>14902</v>
      </c>
      <c r="J8" s="29">
        <v>20133</v>
      </c>
      <c r="K8" s="29">
        <v>19276</v>
      </c>
      <c r="L8" s="29">
        <v>18775</v>
      </c>
      <c r="M8" s="29">
        <v>19021</v>
      </c>
      <c r="N8" s="29">
        <v>19957</v>
      </c>
      <c r="O8" s="29">
        <v>19821</v>
      </c>
      <c r="P8" s="29">
        <v>21762</v>
      </c>
      <c r="R8" s="35"/>
      <c r="S8" s="35"/>
    </row>
    <row r="9" spans="1:20">
      <c r="A9" s="15" t="s">
        <v>11</v>
      </c>
      <c r="B9" s="15" t="s">
        <v>12</v>
      </c>
      <c r="C9" s="29">
        <v>27066</v>
      </c>
      <c r="D9" s="29">
        <v>26902</v>
      </c>
      <c r="E9" s="29">
        <v>24729</v>
      </c>
      <c r="F9" s="29">
        <v>24614</v>
      </c>
      <c r="G9" s="29">
        <v>25285</v>
      </c>
      <c r="H9" s="29">
        <v>25027</v>
      </c>
      <c r="I9" s="29">
        <v>35558</v>
      </c>
      <c r="J9" s="29">
        <v>38155</v>
      </c>
      <c r="K9" s="29">
        <v>41963</v>
      </c>
      <c r="L9" s="29">
        <v>43196</v>
      </c>
      <c r="M9" s="29">
        <v>44124</v>
      </c>
      <c r="N9" s="29">
        <v>44481</v>
      </c>
      <c r="O9" s="29">
        <v>27431</v>
      </c>
      <c r="P9" s="29">
        <v>47323</v>
      </c>
    </row>
    <row r="10" spans="1:20">
      <c r="A10" s="15" t="s">
        <v>13</v>
      </c>
      <c r="B10" s="15" t="s">
        <v>14</v>
      </c>
      <c r="C10" s="29">
        <v>9342</v>
      </c>
      <c r="D10" s="29">
        <v>8734</v>
      </c>
      <c r="E10" s="29">
        <v>8663</v>
      </c>
      <c r="F10" s="29">
        <v>7691</v>
      </c>
      <c r="G10" s="29">
        <v>8026</v>
      </c>
      <c r="H10" s="29">
        <v>17848</v>
      </c>
      <c r="I10" s="29">
        <v>3400</v>
      </c>
      <c r="J10" s="29">
        <v>2112</v>
      </c>
      <c r="K10" s="29">
        <v>909</v>
      </c>
      <c r="L10" s="29">
        <v>2899</v>
      </c>
      <c r="M10" s="29">
        <v>9213</v>
      </c>
      <c r="N10" s="29">
        <v>22463</v>
      </c>
      <c r="O10" s="29">
        <v>33960</v>
      </c>
      <c r="P10" s="29">
        <v>27612</v>
      </c>
    </row>
    <row r="11" spans="1:20">
      <c r="A11" s="15" t="s">
        <v>15</v>
      </c>
      <c r="B11" s="15" t="s">
        <v>16</v>
      </c>
      <c r="C11" s="29">
        <v>10299</v>
      </c>
      <c r="D11" s="29">
        <v>10824</v>
      </c>
      <c r="E11" s="29">
        <v>11090</v>
      </c>
      <c r="F11" s="29">
        <v>11585</v>
      </c>
      <c r="G11" s="29">
        <v>11984</v>
      </c>
      <c r="H11" s="29">
        <v>15679</v>
      </c>
      <c r="I11" s="29">
        <v>16847</v>
      </c>
      <c r="J11" s="29">
        <v>17255</v>
      </c>
      <c r="K11" s="29">
        <v>17226</v>
      </c>
      <c r="L11" s="29">
        <v>17692</v>
      </c>
      <c r="M11" s="29">
        <v>18235</v>
      </c>
      <c r="N11" s="29">
        <v>18755</v>
      </c>
      <c r="O11" s="29">
        <v>16932</v>
      </c>
      <c r="P11" s="29">
        <v>18679</v>
      </c>
    </row>
    <row r="12" spans="1:20">
      <c r="A12" s="15" t="s">
        <v>17</v>
      </c>
      <c r="B12" s="15" t="s">
        <v>18</v>
      </c>
      <c r="C12" s="29">
        <v>3896</v>
      </c>
      <c r="D12" s="29">
        <v>4475</v>
      </c>
      <c r="E12" s="29">
        <v>4011</v>
      </c>
      <c r="F12" s="29">
        <v>5012</v>
      </c>
      <c r="G12" s="29">
        <v>4809</v>
      </c>
      <c r="H12" s="29">
        <v>4846</v>
      </c>
      <c r="I12" s="29">
        <v>4775</v>
      </c>
      <c r="J12" s="29">
        <v>4825</v>
      </c>
      <c r="K12" s="29">
        <v>4698</v>
      </c>
      <c r="L12" s="29">
        <v>4099</v>
      </c>
      <c r="M12" s="29">
        <v>4349</v>
      </c>
      <c r="N12" s="29">
        <v>4232</v>
      </c>
      <c r="O12" s="29">
        <v>4506</v>
      </c>
      <c r="P12" s="29">
        <v>5488</v>
      </c>
    </row>
    <row r="13" spans="1:20">
      <c r="A13" s="15" t="s">
        <v>19</v>
      </c>
      <c r="B13" s="15" t="s">
        <v>20</v>
      </c>
      <c r="C13" s="29">
        <v>23796</v>
      </c>
      <c r="D13" s="29">
        <v>15749</v>
      </c>
      <c r="E13" s="29">
        <v>21535</v>
      </c>
      <c r="F13" s="29">
        <v>30942</v>
      </c>
      <c r="G13" s="29">
        <v>26772</v>
      </c>
      <c r="H13" s="29">
        <v>26491</v>
      </c>
      <c r="I13" s="29">
        <v>29840</v>
      </c>
      <c r="J13" s="29">
        <v>31567</v>
      </c>
      <c r="K13" s="29">
        <v>31530</v>
      </c>
      <c r="L13" s="29">
        <v>30910</v>
      </c>
      <c r="M13" s="29">
        <v>31011</v>
      </c>
      <c r="N13" s="29">
        <v>30180</v>
      </c>
      <c r="O13" s="29">
        <v>31237</v>
      </c>
      <c r="P13" s="29">
        <v>32483</v>
      </c>
    </row>
    <row r="14" spans="1:20">
      <c r="A14" s="15" t="s">
        <v>21</v>
      </c>
      <c r="B14" s="15" t="s">
        <v>22</v>
      </c>
      <c r="C14" s="29">
        <v>7796</v>
      </c>
      <c r="D14" s="29">
        <v>10319</v>
      </c>
      <c r="E14" s="29">
        <v>10820</v>
      </c>
      <c r="F14" s="29">
        <v>10918</v>
      </c>
      <c r="G14" s="29">
        <v>11068</v>
      </c>
      <c r="H14" s="29">
        <v>12001</v>
      </c>
      <c r="I14" s="29">
        <v>11676</v>
      </c>
      <c r="J14" s="29">
        <v>11650</v>
      </c>
      <c r="K14" s="29">
        <v>11918</v>
      </c>
      <c r="L14" s="29">
        <v>12265</v>
      </c>
      <c r="M14" s="29">
        <v>12981</v>
      </c>
      <c r="N14" s="29">
        <v>14350</v>
      </c>
      <c r="O14" s="29">
        <v>15529</v>
      </c>
      <c r="P14" s="29">
        <v>16135</v>
      </c>
    </row>
    <row r="15" spans="1:20">
      <c r="A15" s="15" t="s">
        <v>23</v>
      </c>
      <c r="B15" s="15" t="s">
        <v>24</v>
      </c>
      <c r="C15" s="29">
        <v>10338</v>
      </c>
      <c r="D15" s="29">
        <v>10046</v>
      </c>
      <c r="E15" s="29">
        <v>10075</v>
      </c>
      <c r="F15" s="29">
        <v>20074</v>
      </c>
      <c r="G15" s="29">
        <v>19755</v>
      </c>
      <c r="H15" s="29">
        <v>20342</v>
      </c>
      <c r="I15" s="29">
        <v>19782</v>
      </c>
      <c r="J15" s="29">
        <v>20595</v>
      </c>
      <c r="K15" s="29">
        <v>20646</v>
      </c>
      <c r="L15" s="29">
        <v>2819</v>
      </c>
      <c r="M15" s="29">
        <v>21138</v>
      </c>
      <c r="N15" s="29">
        <v>21250</v>
      </c>
      <c r="O15" s="29">
        <v>20850</v>
      </c>
      <c r="P15" s="29">
        <v>21037</v>
      </c>
    </row>
    <row r="16" spans="1:20">
      <c r="A16" s="15" t="s">
        <v>25</v>
      </c>
      <c r="B16" s="15" t="s">
        <v>26</v>
      </c>
      <c r="C16" s="29">
        <v>1954</v>
      </c>
      <c r="D16" s="29">
        <v>1993</v>
      </c>
      <c r="E16" s="29">
        <v>2840</v>
      </c>
      <c r="F16" s="29">
        <v>3142</v>
      </c>
      <c r="G16" s="29">
        <v>3416</v>
      </c>
      <c r="H16" s="29">
        <v>4707</v>
      </c>
      <c r="I16" s="29">
        <v>1877</v>
      </c>
      <c r="J16" s="29">
        <v>1973</v>
      </c>
      <c r="K16" s="29">
        <v>2753</v>
      </c>
      <c r="L16" s="29">
        <v>2624</v>
      </c>
      <c r="M16" s="29">
        <v>3067</v>
      </c>
      <c r="N16" s="29">
        <v>3009</v>
      </c>
      <c r="O16" s="29">
        <v>3313</v>
      </c>
      <c r="P16" s="29">
        <v>3001</v>
      </c>
    </row>
    <row r="17" spans="1:16">
      <c r="A17" s="15" t="s">
        <v>27</v>
      </c>
      <c r="B17" s="15" t="s">
        <v>28</v>
      </c>
      <c r="C17" s="29">
        <v>7360</v>
      </c>
      <c r="D17" s="29">
        <v>4296</v>
      </c>
      <c r="E17" s="29">
        <v>2790</v>
      </c>
      <c r="F17" s="29">
        <v>4162</v>
      </c>
      <c r="G17" s="29">
        <v>4101</v>
      </c>
      <c r="H17" s="29">
        <v>4275</v>
      </c>
      <c r="I17" s="29">
        <v>3052</v>
      </c>
      <c r="J17" s="29">
        <v>3101</v>
      </c>
      <c r="K17" s="29">
        <v>3102</v>
      </c>
      <c r="L17" s="29">
        <v>2918</v>
      </c>
      <c r="M17" s="29">
        <v>4410</v>
      </c>
      <c r="N17" s="29">
        <v>1363</v>
      </c>
      <c r="O17" s="29">
        <v>4597</v>
      </c>
      <c r="P17" s="29">
        <v>4804</v>
      </c>
    </row>
    <row r="18" spans="1:16">
      <c r="A18" s="15" t="s">
        <v>29</v>
      </c>
      <c r="B18" s="15" t="s">
        <v>30</v>
      </c>
      <c r="C18" s="29">
        <v>995</v>
      </c>
      <c r="D18" s="29">
        <v>1017</v>
      </c>
      <c r="E18" s="29">
        <v>1929</v>
      </c>
      <c r="F18" s="29">
        <v>2491</v>
      </c>
      <c r="G18" s="29">
        <v>8342</v>
      </c>
      <c r="H18" s="29">
        <v>8893</v>
      </c>
      <c r="I18" s="29">
        <v>8375</v>
      </c>
      <c r="J18" s="29">
        <v>6577</v>
      </c>
      <c r="K18" s="29">
        <v>6101</v>
      </c>
      <c r="L18" s="29">
        <v>6692</v>
      </c>
      <c r="M18" s="29">
        <v>6317</v>
      </c>
      <c r="N18" s="29">
        <v>10270</v>
      </c>
      <c r="O18" s="29">
        <v>10790</v>
      </c>
      <c r="P18" s="29">
        <v>10512</v>
      </c>
    </row>
    <row r="19" spans="1:16">
      <c r="A19" s="15" t="s">
        <v>31</v>
      </c>
      <c r="B19" s="15" t="s">
        <v>32</v>
      </c>
      <c r="C19" s="29">
        <v>12465</v>
      </c>
      <c r="D19" s="29">
        <v>12338</v>
      </c>
      <c r="E19" s="29">
        <v>12854</v>
      </c>
      <c r="F19" s="29">
        <v>13172</v>
      </c>
      <c r="G19" s="29">
        <v>12411</v>
      </c>
      <c r="H19" s="29">
        <v>13153</v>
      </c>
      <c r="I19" s="29">
        <v>12804</v>
      </c>
      <c r="J19" s="29">
        <v>12017</v>
      </c>
      <c r="K19" s="29">
        <v>13132</v>
      </c>
      <c r="L19" s="29">
        <v>12152</v>
      </c>
      <c r="M19" s="29">
        <v>15629</v>
      </c>
      <c r="N19" s="29">
        <v>16615</v>
      </c>
      <c r="O19" s="29">
        <v>22451</v>
      </c>
      <c r="P19" s="29">
        <v>30552</v>
      </c>
    </row>
    <row r="20" spans="1:16">
      <c r="A20" s="15" t="s">
        <v>33</v>
      </c>
      <c r="B20" s="15" t="s">
        <v>34</v>
      </c>
      <c r="C20" s="29">
        <v>57839</v>
      </c>
      <c r="D20" s="29">
        <v>53413</v>
      </c>
      <c r="E20" s="29">
        <v>49514</v>
      </c>
      <c r="F20" s="29">
        <v>50692</v>
      </c>
      <c r="G20" s="29">
        <v>58006</v>
      </c>
      <c r="H20" s="29">
        <v>59476</v>
      </c>
      <c r="I20" s="29">
        <v>56875</v>
      </c>
      <c r="J20" s="29">
        <v>62591</v>
      </c>
      <c r="K20" s="29">
        <v>67382</v>
      </c>
      <c r="L20" s="29">
        <v>70150</v>
      </c>
      <c r="M20" s="29">
        <v>59522</v>
      </c>
      <c r="N20" s="29">
        <v>63142</v>
      </c>
      <c r="O20" s="29">
        <v>66512</v>
      </c>
      <c r="P20" s="29">
        <v>71827</v>
      </c>
    </row>
    <row r="21" spans="1:16">
      <c r="A21" s="15" t="s">
        <v>35</v>
      </c>
      <c r="B21" s="15" t="s">
        <v>36</v>
      </c>
      <c r="C21" s="29">
        <v>18655</v>
      </c>
      <c r="D21" s="29">
        <v>16259</v>
      </c>
      <c r="E21" s="29">
        <v>17412</v>
      </c>
      <c r="F21" s="29">
        <v>22721</v>
      </c>
      <c r="G21" s="29">
        <v>21898</v>
      </c>
      <c r="H21" s="29">
        <v>22255</v>
      </c>
      <c r="I21" s="29">
        <v>24515</v>
      </c>
      <c r="J21" s="29">
        <v>25245</v>
      </c>
      <c r="K21" s="29">
        <v>25712</v>
      </c>
      <c r="L21" s="29">
        <v>25841</v>
      </c>
      <c r="M21" s="29">
        <v>26579</v>
      </c>
      <c r="N21" s="29">
        <v>27186</v>
      </c>
      <c r="O21" s="29">
        <v>27765</v>
      </c>
      <c r="P21" s="29">
        <v>27886</v>
      </c>
    </row>
    <row r="22" spans="1:16">
      <c r="A22" s="15" t="s">
        <v>37</v>
      </c>
      <c r="B22" s="15" t="s">
        <v>38</v>
      </c>
      <c r="C22" s="29">
        <v>8275</v>
      </c>
      <c r="D22" s="29">
        <v>8162</v>
      </c>
      <c r="E22" s="29">
        <v>7908</v>
      </c>
      <c r="F22" s="29">
        <v>7782</v>
      </c>
      <c r="G22" s="29">
        <v>7619</v>
      </c>
      <c r="H22" s="29">
        <v>8301</v>
      </c>
      <c r="I22" s="29">
        <v>8615</v>
      </c>
      <c r="J22" s="29">
        <v>7812</v>
      </c>
      <c r="K22" s="29">
        <v>8360</v>
      </c>
      <c r="L22" s="29">
        <v>8518</v>
      </c>
      <c r="M22" s="29">
        <v>8222</v>
      </c>
      <c r="N22" s="29">
        <v>8807</v>
      </c>
      <c r="O22" s="29">
        <v>10305</v>
      </c>
      <c r="P22" s="29">
        <v>10461</v>
      </c>
    </row>
    <row r="23" spans="1:16">
      <c r="A23" s="15" t="s">
        <v>39</v>
      </c>
      <c r="B23" s="15" t="s">
        <v>40</v>
      </c>
      <c r="C23" s="29">
        <v>2989</v>
      </c>
      <c r="D23" s="29">
        <v>4143</v>
      </c>
      <c r="E23" s="29">
        <v>4116</v>
      </c>
      <c r="F23" s="29">
        <v>12340</v>
      </c>
      <c r="G23" s="29">
        <v>12880</v>
      </c>
      <c r="H23" s="29">
        <v>13722</v>
      </c>
      <c r="I23" s="29">
        <v>13400</v>
      </c>
      <c r="J23" s="29">
        <v>12391</v>
      </c>
      <c r="K23" s="29">
        <v>13010</v>
      </c>
      <c r="L23" s="29">
        <v>15183</v>
      </c>
      <c r="M23" s="29">
        <v>14686</v>
      </c>
      <c r="N23" s="29">
        <v>14009</v>
      </c>
      <c r="O23" s="29">
        <v>15215</v>
      </c>
      <c r="P23" s="29">
        <v>14780</v>
      </c>
    </row>
    <row r="24" spans="1:16">
      <c r="A24" s="15" t="s">
        <v>41</v>
      </c>
      <c r="B24" s="15" t="s">
        <v>42</v>
      </c>
      <c r="C24" s="29">
        <v>9856</v>
      </c>
      <c r="D24" s="29">
        <v>9533</v>
      </c>
      <c r="E24" s="29">
        <v>10078</v>
      </c>
      <c r="F24" s="29">
        <v>10115</v>
      </c>
      <c r="G24" s="29">
        <v>13098</v>
      </c>
      <c r="H24" s="29">
        <v>16833</v>
      </c>
      <c r="I24" s="29">
        <v>15224</v>
      </c>
      <c r="J24" s="29">
        <v>11413</v>
      </c>
      <c r="K24" s="29">
        <v>14765</v>
      </c>
      <c r="L24" s="29">
        <v>15489</v>
      </c>
      <c r="M24" s="29">
        <v>16267</v>
      </c>
      <c r="N24" s="29">
        <v>17082</v>
      </c>
      <c r="O24" s="29">
        <v>17077</v>
      </c>
      <c r="P24" s="29">
        <v>18229</v>
      </c>
    </row>
    <row r="25" spans="1:16">
      <c r="A25" s="15" t="s">
        <v>43</v>
      </c>
      <c r="B25" s="15" t="s">
        <v>44</v>
      </c>
      <c r="C25" s="29">
        <v>1646</v>
      </c>
      <c r="D25" s="29">
        <v>1266</v>
      </c>
      <c r="E25" s="29">
        <v>1908</v>
      </c>
      <c r="F25" s="29">
        <v>2593</v>
      </c>
      <c r="G25" s="29">
        <v>2548</v>
      </c>
      <c r="H25" s="29">
        <v>7452</v>
      </c>
      <c r="I25" s="29">
        <v>7143</v>
      </c>
      <c r="J25" s="29">
        <v>7486</v>
      </c>
      <c r="K25" s="29">
        <v>7626</v>
      </c>
      <c r="L25" s="29">
        <v>8188</v>
      </c>
      <c r="M25" s="29">
        <v>8716</v>
      </c>
      <c r="N25" s="29">
        <v>9533</v>
      </c>
      <c r="O25" s="29">
        <v>9650</v>
      </c>
      <c r="P25" s="29">
        <v>9473</v>
      </c>
    </row>
    <row r="26" spans="1:16">
      <c r="A26" s="15" t="s">
        <v>45</v>
      </c>
      <c r="B26" s="15" t="s">
        <v>46</v>
      </c>
      <c r="C26" s="29">
        <v>6400</v>
      </c>
      <c r="D26" s="29">
        <v>6566</v>
      </c>
      <c r="E26" s="29">
        <v>10084</v>
      </c>
      <c r="F26" s="29">
        <v>10474</v>
      </c>
      <c r="G26" s="29">
        <v>10455</v>
      </c>
      <c r="H26" s="29">
        <v>10876</v>
      </c>
      <c r="I26" s="29">
        <v>11437</v>
      </c>
      <c r="J26" s="29">
        <v>11537</v>
      </c>
      <c r="K26" s="29">
        <v>11402</v>
      </c>
      <c r="L26" s="29">
        <v>11052</v>
      </c>
      <c r="M26" s="29">
        <v>12287</v>
      </c>
      <c r="N26" s="29">
        <v>12484</v>
      </c>
      <c r="O26" s="29">
        <v>14898</v>
      </c>
      <c r="P26" s="29">
        <v>15362</v>
      </c>
    </row>
    <row r="27" spans="1:16">
      <c r="A27" s="15" t="s">
        <v>65</v>
      </c>
      <c r="B27" s="15" t="s">
        <v>66</v>
      </c>
      <c r="C27" s="29">
        <v>621</v>
      </c>
      <c r="D27" s="29">
        <v>675</v>
      </c>
      <c r="E27" s="29">
        <v>895</v>
      </c>
      <c r="F27" s="29">
        <v>822</v>
      </c>
      <c r="G27" s="29">
        <v>881</v>
      </c>
      <c r="H27" s="29">
        <v>1009</v>
      </c>
      <c r="I27" s="29">
        <v>973</v>
      </c>
      <c r="J27" s="29" t="s">
        <v>271</v>
      </c>
      <c r="K27" s="29" t="s">
        <v>271</v>
      </c>
      <c r="L27" s="29">
        <v>404</v>
      </c>
      <c r="M27" s="29">
        <v>707</v>
      </c>
      <c r="N27" s="29">
        <v>611</v>
      </c>
      <c r="O27" s="29">
        <v>747</v>
      </c>
      <c r="P27" s="29">
        <v>781</v>
      </c>
    </row>
    <row r="28" spans="1:16">
      <c r="A28" s="15" t="s">
        <v>67</v>
      </c>
      <c r="B28" s="15" t="s">
        <v>68</v>
      </c>
      <c r="C28" s="29">
        <v>4599</v>
      </c>
      <c r="D28" s="29">
        <v>4356</v>
      </c>
      <c r="E28" s="29">
        <v>4778</v>
      </c>
      <c r="F28" s="29">
        <v>5076</v>
      </c>
      <c r="G28" s="29">
        <v>4948</v>
      </c>
      <c r="H28" s="29">
        <v>4926</v>
      </c>
      <c r="I28" s="29">
        <v>2257</v>
      </c>
      <c r="J28" s="29">
        <v>1959</v>
      </c>
      <c r="K28" s="29">
        <v>2027</v>
      </c>
      <c r="L28" s="29">
        <v>2042</v>
      </c>
      <c r="M28" s="29">
        <v>2235</v>
      </c>
      <c r="N28" s="29">
        <v>2227</v>
      </c>
      <c r="O28" s="29">
        <v>2452</v>
      </c>
      <c r="P28" s="29">
        <v>2638</v>
      </c>
    </row>
    <row r="29" spans="1:16">
      <c r="A29" s="15" t="s">
        <v>47</v>
      </c>
      <c r="B29" s="15" t="s">
        <v>48</v>
      </c>
      <c r="C29" s="29">
        <v>20767</v>
      </c>
      <c r="D29" s="29">
        <v>13051</v>
      </c>
      <c r="E29" s="29">
        <v>13281</v>
      </c>
      <c r="F29" s="29">
        <v>13346</v>
      </c>
      <c r="G29" s="29">
        <v>14945</v>
      </c>
      <c r="H29" s="29">
        <v>15398</v>
      </c>
      <c r="I29" s="29">
        <v>24364</v>
      </c>
      <c r="J29" s="29">
        <v>26704</v>
      </c>
      <c r="K29" s="29">
        <v>26164</v>
      </c>
      <c r="L29" s="29">
        <v>26795</v>
      </c>
      <c r="M29" s="29">
        <v>26805</v>
      </c>
      <c r="N29" s="29">
        <v>24516</v>
      </c>
      <c r="O29" s="29">
        <v>27507</v>
      </c>
      <c r="P29" s="29">
        <v>30000</v>
      </c>
    </row>
    <row r="30" spans="1:16">
      <c r="A30" s="15" t="s">
        <v>49</v>
      </c>
      <c r="B30" s="15" t="s">
        <v>50</v>
      </c>
      <c r="C30" s="29">
        <v>28250</v>
      </c>
      <c r="D30" s="29">
        <v>28016</v>
      </c>
      <c r="E30" s="29">
        <v>28075</v>
      </c>
      <c r="F30" s="29">
        <v>21869</v>
      </c>
      <c r="G30" s="29">
        <v>20054</v>
      </c>
      <c r="H30" s="29">
        <v>22583</v>
      </c>
      <c r="I30" s="29">
        <v>24653</v>
      </c>
      <c r="J30" s="29">
        <v>26420</v>
      </c>
      <c r="K30" s="29">
        <v>26172</v>
      </c>
      <c r="L30" s="29">
        <v>24719</v>
      </c>
      <c r="M30" s="29">
        <v>26835</v>
      </c>
      <c r="N30" s="29">
        <v>26933</v>
      </c>
      <c r="O30" s="29">
        <v>28515</v>
      </c>
      <c r="P30" s="29">
        <v>28848</v>
      </c>
    </row>
    <row r="31" spans="1:16">
      <c r="A31" s="15" t="s">
        <v>51</v>
      </c>
      <c r="B31" s="15" t="s">
        <v>52</v>
      </c>
      <c r="C31" s="29">
        <v>5739</v>
      </c>
      <c r="D31" s="29">
        <v>6226</v>
      </c>
      <c r="E31" s="29">
        <v>6145</v>
      </c>
      <c r="F31" s="29">
        <v>5945</v>
      </c>
      <c r="G31" s="29">
        <v>6769</v>
      </c>
      <c r="H31" s="29">
        <v>7031</v>
      </c>
      <c r="I31" s="29">
        <v>6046</v>
      </c>
      <c r="J31" s="29">
        <v>7025</v>
      </c>
      <c r="K31" s="29">
        <v>6987</v>
      </c>
      <c r="L31" s="29">
        <v>7144</v>
      </c>
      <c r="M31" s="29">
        <v>7109</v>
      </c>
      <c r="N31" s="29">
        <v>7296</v>
      </c>
      <c r="O31" s="29">
        <v>7474</v>
      </c>
      <c r="P31" s="29">
        <v>8014</v>
      </c>
    </row>
    <row r="32" spans="1:16">
      <c r="A32" s="15" t="s">
        <v>53</v>
      </c>
      <c r="B32" s="15" t="s">
        <v>54</v>
      </c>
      <c r="C32" s="29">
        <v>22327</v>
      </c>
      <c r="D32" s="29">
        <v>23683</v>
      </c>
      <c r="E32" s="29">
        <v>25098</v>
      </c>
      <c r="F32" s="29">
        <v>26892</v>
      </c>
      <c r="G32" s="29">
        <v>17311</v>
      </c>
      <c r="H32" s="29">
        <v>35716</v>
      </c>
      <c r="I32" s="29">
        <v>35015</v>
      </c>
      <c r="J32" s="29">
        <v>35685</v>
      </c>
      <c r="K32" s="29">
        <v>34436</v>
      </c>
      <c r="L32" s="29">
        <v>33349</v>
      </c>
      <c r="M32" s="29">
        <v>35778</v>
      </c>
      <c r="N32" s="29">
        <v>35739</v>
      </c>
      <c r="O32" s="29">
        <v>34807</v>
      </c>
      <c r="P32" s="29">
        <v>35767</v>
      </c>
    </row>
    <row r="33" spans="1:16">
      <c r="A33" s="15" t="s">
        <v>55</v>
      </c>
      <c r="B33" s="15" t="s">
        <v>56</v>
      </c>
      <c r="C33" s="29">
        <v>14215</v>
      </c>
      <c r="D33" s="29">
        <v>9741</v>
      </c>
      <c r="E33" s="29">
        <v>14358</v>
      </c>
      <c r="F33" s="29">
        <v>15724</v>
      </c>
      <c r="G33" s="29">
        <v>15259</v>
      </c>
      <c r="H33" s="29">
        <v>33678</v>
      </c>
      <c r="I33" s="29">
        <v>33095</v>
      </c>
      <c r="J33" s="29">
        <v>33996</v>
      </c>
      <c r="K33" s="29">
        <v>33976</v>
      </c>
      <c r="L33" s="29">
        <v>33433</v>
      </c>
      <c r="M33" s="29">
        <v>16937</v>
      </c>
      <c r="N33" s="29">
        <v>18980</v>
      </c>
      <c r="O33" s="29">
        <v>18719</v>
      </c>
      <c r="P33" s="29">
        <v>22541</v>
      </c>
    </row>
    <row r="34" spans="1:16">
      <c r="A34" s="15" t="s">
        <v>57</v>
      </c>
      <c r="B34" s="15" t="s">
        <v>58</v>
      </c>
      <c r="C34" s="29">
        <v>15018</v>
      </c>
      <c r="D34" s="29">
        <v>14181</v>
      </c>
      <c r="E34" s="29">
        <v>17486</v>
      </c>
      <c r="F34" s="29">
        <v>19468</v>
      </c>
      <c r="G34" s="29">
        <v>16478</v>
      </c>
      <c r="H34" s="29">
        <v>20357</v>
      </c>
      <c r="I34" s="29">
        <v>20737</v>
      </c>
      <c r="J34" s="29">
        <v>17719</v>
      </c>
      <c r="K34" s="29">
        <v>21126</v>
      </c>
      <c r="L34" s="29">
        <v>21766</v>
      </c>
      <c r="M34" s="29">
        <v>22199</v>
      </c>
      <c r="N34" s="29">
        <v>22064</v>
      </c>
      <c r="O34" s="29">
        <v>23563</v>
      </c>
      <c r="P34" s="29">
        <v>22826</v>
      </c>
    </row>
    <row r="35" spans="1:16">
      <c r="A35" s="15" t="s">
        <v>59</v>
      </c>
      <c r="B35" s="15" t="s">
        <v>60</v>
      </c>
      <c r="C35" s="29">
        <v>15770</v>
      </c>
      <c r="D35" s="29">
        <v>32950</v>
      </c>
      <c r="E35" s="29">
        <v>32677</v>
      </c>
      <c r="F35" s="29">
        <v>36484</v>
      </c>
      <c r="G35" s="29">
        <v>31155</v>
      </c>
      <c r="H35" s="29">
        <v>29063</v>
      </c>
      <c r="I35" s="29">
        <v>30968</v>
      </c>
      <c r="J35" s="29">
        <v>32674</v>
      </c>
      <c r="K35" s="29">
        <v>29433</v>
      </c>
      <c r="L35" s="29">
        <v>32110</v>
      </c>
      <c r="M35" s="29">
        <v>34795</v>
      </c>
      <c r="N35" s="29">
        <v>31661</v>
      </c>
      <c r="O35" s="29">
        <v>27079</v>
      </c>
      <c r="P35" s="29">
        <v>5482</v>
      </c>
    </row>
    <row r="36" spans="1:16">
      <c r="A36" s="15" t="s">
        <v>61</v>
      </c>
      <c r="B36" s="15" t="s">
        <v>62</v>
      </c>
      <c r="C36" s="29">
        <v>6120</v>
      </c>
      <c r="D36" s="29">
        <v>6201</v>
      </c>
      <c r="E36" s="29">
        <v>3821</v>
      </c>
      <c r="F36" s="29">
        <v>12558</v>
      </c>
      <c r="G36" s="29">
        <v>10433</v>
      </c>
      <c r="H36" s="29">
        <v>11975</v>
      </c>
      <c r="I36" s="29">
        <v>11693</v>
      </c>
      <c r="J36" s="29">
        <v>15730</v>
      </c>
      <c r="K36" s="29">
        <v>32700</v>
      </c>
      <c r="L36" s="29">
        <v>33234</v>
      </c>
      <c r="M36" s="29">
        <v>34039</v>
      </c>
      <c r="N36" s="29">
        <v>34722</v>
      </c>
      <c r="O36" s="29">
        <v>34921</v>
      </c>
      <c r="P36" s="29">
        <v>20082</v>
      </c>
    </row>
    <row r="37" spans="1:16">
      <c r="A37" s="15" t="s">
        <v>63</v>
      </c>
      <c r="B37" s="15" t="s">
        <v>64</v>
      </c>
      <c r="C37" s="29">
        <v>23049</v>
      </c>
      <c r="D37" s="29">
        <v>24699</v>
      </c>
      <c r="E37" s="29">
        <v>26560</v>
      </c>
      <c r="F37" s="29">
        <v>27017</v>
      </c>
      <c r="G37" s="29">
        <v>29719</v>
      </c>
      <c r="H37" s="29">
        <v>29982</v>
      </c>
      <c r="I37" s="29">
        <v>29685</v>
      </c>
      <c r="J37" s="29">
        <v>34988</v>
      </c>
      <c r="K37" s="29">
        <v>38977</v>
      </c>
      <c r="L37" s="29">
        <v>40845</v>
      </c>
      <c r="M37" s="29">
        <v>33274</v>
      </c>
      <c r="N37" s="29">
        <v>35740</v>
      </c>
      <c r="O37" s="29">
        <v>38181</v>
      </c>
      <c r="P37" s="29">
        <v>38770</v>
      </c>
    </row>
    <row r="38" spans="1:16">
      <c r="A38" s="15" t="s">
        <v>69</v>
      </c>
      <c r="B38" s="15" t="s">
        <v>70</v>
      </c>
      <c r="C38" s="29">
        <v>21071</v>
      </c>
      <c r="D38" s="29">
        <v>15077</v>
      </c>
      <c r="E38" s="29">
        <v>18667</v>
      </c>
      <c r="F38" s="29">
        <v>17140</v>
      </c>
      <c r="G38" s="29">
        <v>20314</v>
      </c>
      <c r="H38" s="29">
        <v>19063</v>
      </c>
      <c r="I38" s="29">
        <v>27602</v>
      </c>
      <c r="J38" s="29">
        <v>22496</v>
      </c>
      <c r="K38" s="29">
        <v>29033</v>
      </c>
      <c r="L38" s="29">
        <v>28820</v>
      </c>
      <c r="M38" s="29">
        <v>29601</v>
      </c>
      <c r="N38" s="29">
        <v>27827</v>
      </c>
      <c r="O38" s="29">
        <v>30088</v>
      </c>
      <c r="P38" s="29">
        <v>31568</v>
      </c>
    </row>
    <row r="39" spans="1:16">
      <c r="A39" s="15" t="s">
        <v>71</v>
      </c>
      <c r="B39" s="15" t="s">
        <v>72</v>
      </c>
      <c r="C39" s="29">
        <v>23090</v>
      </c>
      <c r="D39" s="29">
        <v>24336</v>
      </c>
      <c r="E39" s="29">
        <v>25638</v>
      </c>
      <c r="F39" s="29">
        <v>33631</v>
      </c>
      <c r="G39" s="29">
        <v>31710</v>
      </c>
      <c r="H39" s="29">
        <v>35141</v>
      </c>
      <c r="I39" s="29">
        <v>35874</v>
      </c>
      <c r="J39" s="29">
        <v>32827</v>
      </c>
      <c r="K39" s="29">
        <v>34494</v>
      </c>
      <c r="L39" s="29">
        <v>38145</v>
      </c>
      <c r="M39" s="29">
        <v>39778</v>
      </c>
      <c r="N39" s="29">
        <v>41624</v>
      </c>
      <c r="O39" s="29">
        <v>43989</v>
      </c>
      <c r="P39" s="29">
        <v>58552</v>
      </c>
    </row>
    <row r="40" spans="1:16">
      <c r="A40" s="15" t="s">
        <v>73</v>
      </c>
      <c r="B40" s="15" t="s">
        <v>74</v>
      </c>
      <c r="C40" s="29">
        <v>6303</v>
      </c>
      <c r="D40" s="29">
        <v>7074</v>
      </c>
      <c r="E40" s="29">
        <v>7643</v>
      </c>
      <c r="F40" s="29">
        <v>7599</v>
      </c>
      <c r="G40" s="29">
        <v>7609</v>
      </c>
      <c r="H40" s="29">
        <v>7970</v>
      </c>
      <c r="I40" s="29">
        <v>8088</v>
      </c>
      <c r="J40" s="29">
        <v>7965</v>
      </c>
      <c r="K40" s="29">
        <v>8187</v>
      </c>
      <c r="L40" s="29">
        <v>8155</v>
      </c>
      <c r="M40" s="29">
        <v>9111</v>
      </c>
      <c r="N40" s="29">
        <v>11751</v>
      </c>
      <c r="O40" s="29">
        <v>12817</v>
      </c>
      <c r="P40" s="29">
        <v>12946</v>
      </c>
    </row>
    <row r="41" spans="1:16">
      <c r="A41" s="15" t="s">
        <v>75</v>
      </c>
      <c r="B41" s="15" t="s">
        <v>76</v>
      </c>
      <c r="C41" s="29">
        <v>37777</v>
      </c>
      <c r="D41" s="29">
        <v>37034</v>
      </c>
      <c r="E41" s="29">
        <v>39171</v>
      </c>
      <c r="F41" s="29">
        <v>56029</v>
      </c>
      <c r="G41" s="29">
        <v>54433</v>
      </c>
      <c r="H41" s="29">
        <v>50798</v>
      </c>
      <c r="I41" s="29">
        <v>53951</v>
      </c>
      <c r="J41" s="29">
        <v>53315</v>
      </c>
      <c r="K41" s="29">
        <v>54467</v>
      </c>
      <c r="L41" s="29">
        <v>53125</v>
      </c>
      <c r="M41" s="29">
        <v>57741</v>
      </c>
      <c r="N41" s="29">
        <v>65027</v>
      </c>
      <c r="O41" s="29">
        <v>68352</v>
      </c>
      <c r="P41" s="29">
        <v>70873</v>
      </c>
    </row>
    <row r="42" spans="1:16">
      <c r="A42" s="15" t="s">
        <v>77</v>
      </c>
      <c r="B42" s="15" t="s">
        <v>78</v>
      </c>
      <c r="C42" s="29">
        <v>33973</v>
      </c>
      <c r="D42" s="29">
        <v>26307</v>
      </c>
      <c r="E42" s="29">
        <v>27421</v>
      </c>
      <c r="F42" s="29">
        <v>31528</v>
      </c>
      <c r="G42" s="29">
        <v>31881</v>
      </c>
      <c r="H42" s="29">
        <v>33159</v>
      </c>
      <c r="I42" s="29">
        <v>34744</v>
      </c>
      <c r="J42" s="29">
        <v>35979</v>
      </c>
      <c r="K42" s="29">
        <v>35250</v>
      </c>
      <c r="L42" s="29">
        <v>35671</v>
      </c>
      <c r="M42" s="29">
        <v>34970</v>
      </c>
      <c r="N42" s="29">
        <v>33390</v>
      </c>
      <c r="O42" s="29">
        <v>31103</v>
      </c>
      <c r="P42" s="29">
        <v>31619</v>
      </c>
    </row>
    <row r="43" spans="1:16">
      <c r="A43" s="15" t="s">
        <v>79</v>
      </c>
      <c r="B43" s="15" t="s">
        <v>80</v>
      </c>
      <c r="C43" s="29">
        <v>19593</v>
      </c>
      <c r="D43" s="29">
        <v>20097</v>
      </c>
      <c r="E43" s="29">
        <v>21563</v>
      </c>
      <c r="F43" s="29">
        <v>20984</v>
      </c>
      <c r="G43" s="29">
        <v>26601</v>
      </c>
      <c r="H43" s="29">
        <v>29519</v>
      </c>
      <c r="I43" s="29">
        <v>30436</v>
      </c>
      <c r="J43" s="29">
        <v>33422</v>
      </c>
      <c r="K43" s="29">
        <v>35485</v>
      </c>
      <c r="L43" s="29">
        <v>30589</v>
      </c>
      <c r="M43" s="29">
        <v>36858</v>
      </c>
      <c r="N43" s="29">
        <v>39530</v>
      </c>
      <c r="O43" s="29">
        <v>41512</v>
      </c>
      <c r="P43" s="29">
        <v>43272</v>
      </c>
    </row>
    <row r="44" spans="1:16">
      <c r="A44" s="15" t="s">
        <v>81</v>
      </c>
      <c r="B44" s="15" t="s">
        <v>82</v>
      </c>
      <c r="C44" s="29">
        <v>2352</v>
      </c>
      <c r="D44" s="29">
        <v>4106</v>
      </c>
      <c r="E44" s="29">
        <v>4330</v>
      </c>
      <c r="F44" s="29">
        <v>4981</v>
      </c>
      <c r="G44" s="29">
        <v>16126</v>
      </c>
      <c r="H44" s="29">
        <v>16289</v>
      </c>
      <c r="I44" s="29">
        <v>15020</v>
      </c>
      <c r="J44" s="29">
        <v>5914</v>
      </c>
      <c r="K44" s="29">
        <v>17288</v>
      </c>
      <c r="L44" s="29">
        <v>17740</v>
      </c>
      <c r="M44" s="29">
        <v>17747</v>
      </c>
      <c r="N44" s="29">
        <v>17879</v>
      </c>
      <c r="O44" s="29">
        <v>18029</v>
      </c>
      <c r="P44" s="29">
        <v>17990</v>
      </c>
    </row>
    <row r="45" spans="1:16">
      <c r="A45" s="15" t="s">
        <v>83</v>
      </c>
      <c r="B45" s="15" t="s">
        <v>84</v>
      </c>
      <c r="C45" s="29">
        <v>11325</v>
      </c>
      <c r="D45" s="29">
        <v>11294</v>
      </c>
      <c r="E45" s="29">
        <v>13269</v>
      </c>
      <c r="F45" s="29">
        <v>14077</v>
      </c>
      <c r="G45" s="29">
        <v>11507</v>
      </c>
      <c r="H45" s="29">
        <v>13510</v>
      </c>
      <c r="I45" s="29">
        <v>16183</v>
      </c>
      <c r="J45" s="29">
        <v>14036</v>
      </c>
      <c r="K45" s="29">
        <v>14048</v>
      </c>
      <c r="L45" s="29">
        <v>14467</v>
      </c>
      <c r="M45" s="29">
        <v>15390</v>
      </c>
      <c r="N45" s="29">
        <v>16065</v>
      </c>
      <c r="O45" s="29">
        <v>15985</v>
      </c>
      <c r="P45" s="29">
        <v>18818</v>
      </c>
    </row>
    <row r="46" spans="1:16">
      <c r="A46" s="15" t="s">
        <v>85</v>
      </c>
      <c r="B46" s="15" t="s">
        <v>86</v>
      </c>
      <c r="C46" s="29">
        <v>48794</v>
      </c>
      <c r="D46" s="29">
        <v>38395</v>
      </c>
      <c r="E46" s="29">
        <v>54514</v>
      </c>
      <c r="F46" s="29">
        <v>57709</v>
      </c>
      <c r="G46" s="29">
        <v>57095</v>
      </c>
      <c r="H46" s="29">
        <v>44076</v>
      </c>
      <c r="I46" s="29">
        <v>41954</v>
      </c>
      <c r="J46" s="29">
        <v>37408</v>
      </c>
      <c r="K46" s="29">
        <v>30138</v>
      </c>
      <c r="L46" s="29">
        <v>28446</v>
      </c>
      <c r="M46" s="29">
        <v>28939</v>
      </c>
      <c r="N46" s="29">
        <v>30459</v>
      </c>
      <c r="O46" s="29">
        <v>43570</v>
      </c>
      <c r="P46" s="29">
        <v>40922</v>
      </c>
    </row>
    <row r="47" spans="1:16">
      <c r="A47" s="15" t="s">
        <v>87</v>
      </c>
      <c r="B47" s="15" t="s">
        <v>88</v>
      </c>
      <c r="C47" s="29">
        <v>7067</v>
      </c>
      <c r="D47" s="29">
        <v>7004</v>
      </c>
      <c r="E47" s="29">
        <v>8034</v>
      </c>
      <c r="F47" s="29">
        <v>14450</v>
      </c>
      <c r="G47" s="29">
        <v>14364</v>
      </c>
      <c r="H47" s="29">
        <v>14214</v>
      </c>
      <c r="I47" s="29">
        <v>13372</v>
      </c>
      <c r="J47" s="29">
        <v>12983</v>
      </c>
      <c r="K47" s="29">
        <v>13324</v>
      </c>
      <c r="L47" s="29">
        <v>13937</v>
      </c>
      <c r="M47" s="29">
        <v>15562</v>
      </c>
      <c r="N47" s="29">
        <v>14159</v>
      </c>
      <c r="O47" s="29">
        <v>17481</v>
      </c>
      <c r="P47" s="29">
        <v>17755</v>
      </c>
    </row>
    <row r="48" spans="1:16">
      <c r="A48" s="15" t="s">
        <v>89</v>
      </c>
      <c r="B48" s="15" t="s">
        <v>90</v>
      </c>
      <c r="C48" s="29">
        <v>18625</v>
      </c>
      <c r="D48" s="29">
        <v>19093</v>
      </c>
      <c r="E48" s="29">
        <v>25446</v>
      </c>
      <c r="F48" s="29">
        <v>27589</v>
      </c>
      <c r="G48" s="29">
        <v>26817</v>
      </c>
      <c r="H48" s="29">
        <v>27191</v>
      </c>
      <c r="I48" s="29">
        <v>27119</v>
      </c>
      <c r="J48" s="29">
        <v>27324</v>
      </c>
      <c r="K48" s="29">
        <v>27469</v>
      </c>
      <c r="L48" s="29">
        <v>27538</v>
      </c>
      <c r="M48" s="29">
        <v>28526</v>
      </c>
      <c r="N48" s="29">
        <v>29052</v>
      </c>
      <c r="O48" s="29">
        <v>30059</v>
      </c>
      <c r="P48" s="29">
        <v>30886</v>
      </c>
    </row>
    <row r="49" spans="1:16">
      <c r="A49" s="15" t="s">
        <v>91</v>
      </c>
      <c r="B49" s="15" t="s">
        <v>92</v>
      </c>
      <c r="C49" s="29">
        <v>10647</v>
      </c>
      <c r="D49" s="29">
        <v>10882</v>
      </c>
      <c r="E49" s="29">
        <v>10788</v>
      </c>
      <c r="F49" s="29">
        <v>11149</v>
      </c>
      <c r="G49" s="29">
        <v>11476</v>
      </c>
      <c r="H49" s="29">
        <v>10961</v>
      </c>
      <c r="I49" s="29">
        <v>11430</v>
      </c>
      <c r="J49" s="29">
        <v>7710</v>
      </c>
      <c r="K49" s="29">
        <v>7936</v>
      </c>
      <c r="L49" s="29">
        <v>13637</v>
      </c>
      <c r="M49" s="29">
        <v>14680</v>
      </c>
      <c r="N49" s="29">
        <v>14524</v>
      </c>
      <c r="O49" s="29">
        <v>14843</v>
      </c>
      <c r="P49" s="29">
        <v>15281</v>
      </c>
    </row>
    <row r="50" spans="1:16">
      <c r="A50" s="15" t="s">
        <v>93</v>
      </c>
      <c r="B50" s="15" t="s">
        <v>94</v>
      </c>
      <c r="C50" s="29">
        <v>16925</v>
      </c>
      <c r="D50" s="29">
        <v>19975</v>
      </c>
      <c r="E50" s="29">
        <v>19116</v>
      </c>
      <c r="F50" s="29">
        <v>19505</v>
      </c>
      <c r="G50" s="29">
        <v>22296</v>
      </c>
      <c r="H50" s="29">
        <v>23854</v>
      </c>
      <c r="I50" s="29">
        <v>26811</v>
      </c>
      <c r="J50" s="29">
        <v>27285</v>
      </c>
      <c r="K50" s="29">
        <v>28294</v>
      </c>
      <c r="L50" s="29">
        <v>27952</v>
      </c>
      <c r="M50" s="29">
        <v>28316</v>
      </c>
      <c r="N50" s="29">
        <v>28970</v>
      </c>
      <c r="O50" s="29">
        <v>30003</v>
      </c>
      <c r="P50" s="29">
        <v>30682</v>
      </c>
    </row>
    <row r="51" spans="1:16">
      <c r="A51" s="15" t="s">
        <v>95</v>
      </c>
      <c r="B51" s="15" t="s">
        <v>96</v>
      </c>
      <c r="C51" s="29">
        <v>3688</v>
      </c>
      <c r="D51" s="29">
        <v>3428</v>
      </c>
      <c r="E51" s="29">
        <v>3468</v>
      </c>
      <c r="F51" s="29">
        <v>3620</v>
      </c>
      <c r="G51" s="29">
        <v>3335</v>
      </c>
      <c r="H51" s="29">
        <v>3553</v>
      </c>
      <c r="I51" s="29">
        <v>5599</v>
      </c>
      <c r="J51" s="29">
        <v>5057</v>
      </c>
      <c r="K51" s="29">
        <v>10158</v>
      </c>
      <c r="L51" s="29">
        <v>13012</v>
      </c>
      <c r="M51" s="29">
        <v>13815</v>
      </c>
      <c r="N51" s="29">
        <v>14458</v>
      </c>
      <c r="O51" s="29">
        <v>14833</v>
      </c>
      <c r="P51" s="29">
        <v>14165</v>
      </c>
    </row>
    <row r="52" spans="1:16">
      <c r="A52" s="15" t="s">
        <v>97</v>
      </c>
      <c r="B52" s="15" t="s">
        <v>98</v>
      </c>
      <c r="C52" s="29">
        <v>30220</v>
      </c>
      <c r="D52" s="29">
        <v>24000</v>
      </c>
      <c r="E52" s="29">
        <v>25420</v>
      </c>
      <c r="F52" s="29">
        <v>29243</v>
      </c>
      <c r="G52" s="29">
        <v>28039</v>
      </c>
      <c r="H52" s="29">
        <v>29170</v>
      </c>
      <c r="I52" s="29">
        <v>29412</v>
      </c>
      <c r="J52" s="29">
        <v>32915</v>
      </c>
      <c r="K52" s="29">
        <v>35380</v>
      </c>
      <c r="L52" s="29">
        <v>45203</v>
      </c>
      <c r="M52" s="29">
        <v>39224</v>
      </c>
      <c r="N52" s="29">
        <v>49333</v>
      </c>
      <c r="O52" s="29">
        <v>51061</v>
      </c>
      <c r="P52" s="29">
        <v>52884</v>
      </c>
    </row>
    <row r="53" spans="1:16">
      <c r="A53" s="15" t="s">
        <v>99</v>
      </c>
      <c r="B53" s="15" t="s">
        <v>100</v>
      </c>
      <c r="C53" s="29">
        <v>21057</v>
      </c>
      <c r="D53" s="29">
        <v>11050</v>
      </c>
      <c r="E53" s="29">
        <v>11071</v>
      </c>
      <c r="F53" s="29">
        <v>11762</v>
      </c>
      <c r="G53" s="29">
        <v>11136</v>
      </c>
      <c r="H53" s="29">
        <v>11343</v>
      </c>
      <c r="I53" s="29">
        <v>5632</v>
      </c>
      <c r="J53" s="29">
        <v>19673</v>
      </c>
      <c r="K53" s="29">
        <v>21418</v>
      </c>
      <c r="L53" s="29">
        <v>21495</v>
      </c>
      <c r="M53" s="29">
        <v>22540</v>
      </c>
      <c r="N53" s="29">
        <v>17975</v>
      </c>
      <c r="O53" s="29">
        <v>23173</v>
      </c>
      <c r="P53" s="29">
        <v>23415</v>
      </c>
    </row>
    <row r="54" spans="1:16">
      <c r="A54" s="15" t="s">
        <v>101</v>
      </c>
      <c r="B54" s="15" t="s">
        <v>102</v>
      </c>
      <c r="C54" s="29">
        <v>5022</v>
      </c>
      <c r="D54" s="29">
        <v>6562</v>
      </c>
      <c r="E54" s="29">
        <v>5441</v>
      </c>
      <c r="F54" s="29">
        <v>6411</v>
      </c>
      <c r="G54" s="29">
        <v>6515</v>
      </c>
      <c r="H54" s="29">
        <v>7935</v>
      </c>
      <c r="I54" s="29">
        <v>8857</v>
      </c>
      <c r="J54" s="29">
        <v>9478</v>
      </c>
      <c r="K54" s="29">
        <v>9191</v>
      </c>
      <c r="L54" s="29">
        <v>9516</v>
      </c>
      <c r="M54" s="29">
        <v>9998</v>
      </c>
      <c r="N54" s="29">
        <v>10303</v>
      </c>
      <c r="O54" s="29">
        <v>10999</v>
      </c>
      <c r="P54" s="29">
        <v>11197</v>
      </c>
    </row>
    <row r="55" spans="1:16">
      <c r="A55" s="15" t="s">
        <v>103</v>
      </c>
      <c r="B55" s="15" t="s">
        <v>104</v>
      </c>
      <c r="C55" s="29">
        <v>4867</v>
      </c>
      <c r="D55" s="29">
        <v>5566</v>
      </c>
      <c r="E55" s="29">
        <v>5423</v>
      </c>
      <c r="F55" s="29">
        <v>5661</v>
      </c>
      <c r="G55" s="29">
        <v>6907</v>
      </c>
      <c r="H55" s="29">
        <v>20738</v>
      </c>
      <c r="I55" s="29">
        <v>20742</v>
      </c>
      <c r="J55" s="29">
        <v>7795</v>
      </c>
      <c r="K55" s="29">
        <v>7123</v>
      </c>
      <c r="L55" s="29">
        <v>9326</v>
      </c>
      <c r="M55" s="29">
        <v>10287</v>
      </c>
      <c r="N55" s="29">
        <v>11154</v>
      </c>
      <c r="O55" s="29">
        <v>11842</v>
      </c>
      <c r="P55" s="29">
        <v>13931</v>
      </c>
    </row>
    <row r="56" spans="1:16">
      <c r="A56" s="15" t="s">
        <v>105</v>
      </c>
      <c r="B56" s="15" t="s">
        <v>106</v>
      </c>
      <c r="C56" s="29">
        <v>2664</v>
      </c>
      <c r="D56" s="29">
        <v>2653</v>
      </c>
      <c r="E56" s="29">
        <v>3353</v>
      </c>
      <c r="F56" s="29">
        <v>2812</v>
      </c>
      <c r="G56" s="29">
        <v>2795</v>
      </c>
      <c r="H56" s="29">
        <v>3846</v>
      </c>
      <c r="I56" s="29">
        <v>4008</v>
      </c>
      <c r="J56" s="29">
        <v>3031</v>
      </c>
      <c r="K56" s="29">
        <v>4083</v>
      </c>
      <c r="L56" s="29">
        <v>4074</v>
      </c>
      <c r="M56" s="29">
        <v>4175</v>
      </c>
      <c r="N56" s="29">
        <v>4093</v>
      </c>
      <c r="O56" s="29">
        <v>3994</v>
      </c>
      <c r="P56" s="29">
        <v>5278</v>
      </c>
    </row>
    <row r="57" spans="1:16">
      <c r="A57" s="15" t="s">
        <v>107</v>
      </c>
      <c r="B57" s="15" t="s">
        <v>108</v>
      </c>
      <c r="C57" s="29">
        <v>19247</v>
      </c>
      <c r="D57" s="29">
        <v>19552</v>
      </c>
      <c r="E57" s="29">
        <v>17386</v>
      </c>
      <c r="F57" s="29">
        <v>16923</v>
      </c>
      <c r="G57" s="29">
        <v>21794</v>
      </c>
      <c r="H57" s="29">
        <v>23978</v>
      </c>
      <c r="I57" s="29">
        <v>25732</v>
      </c>
      <c r="J57" s="29">
        <v>25803</v>
      </c>
      <c r="K57" s="29">
        <v>26674</v>
      </c>
      <c r="L57" s="29">
        <v>22478</v>
      </c>
      <c r="M57" s="29">
        <v>23200</v>
      </c>
      <c r="N57" s="29">
        <v>39807</v>
      </c>
      <c r="O57" s="29">
        <v>40394</v>
      </c>
      <c r="P57" s="29">
        <v>37409</v>
      </c>
    </row>
    <row r="58" spans="1:16">
      <c r="A58" s="15" t="s">
        <v>109</v>
      </c>
      <c r="B58" s="15" t="s">
        <v>110</v>
      </c>
      <c r="C58" s="29">
        <v>19168</v>
      </c>
      <c r="D58" s="29">
        <v>17867</v>
      </c>
      <c r="E58" s="29">
        <v>20074</v>
      </c>
      <c r="F58" s="29">
        <v>20855</v>
      </c>
      <c r="G58" s="29">
        <v>19691</v>
      </c>
      <c r="H58" s="29">
        <v>22483</v>
      </c>
      <c r="I58" s="29">
        <v>16284</v>
      </c>
      <c r="J58" s="29">
        <v>20232</v>
      </c>
      <c r="K58" s="29">
        <v>26382</v>
      </c>
      <c r="L58" s="29">
        <v>28368</v>
      </c>
      <c r="M58" s="29">
        <v>29271</v>
      </c>
      <c r="N58" s="29">
        <v>30533</v>
      </c>
      <c r="O58" s="29">
        <v>30600</v>
      </c>
      <c r="P58" s="29">
        <v>34307</v>
      </c>
    </row>
    <row r="59" spans="1:16">
      <c r="A59" s="15" t="s">
        <v>111</v>
      </c>
      <c r="B59" s="15" t="s">
        <v>112</v>
      </c>
      <c r="C59" s="29">
        <v>25097</v>
      </c>
      <c r="D59" s="29">
        <v>26865</v>
      </c>
      <c r="E59" s="29">
        <v>28364</v>
      </c>
      <c r="F59" s="29">
        <v>27219</v>
      </c>
      <c r="G59" s="29">
        <v>23853</v>
      </c>
      <c r="H59" s="29">
        <v>22966</v>
      </c>
      <c r="I59" s="29">
        <v>33095</v>
      </c>
      <c r="J59" s="29">
        <v>28899</v>
      </c>
      <c r="K59" s="29">
        <v>26280</v>
      </c>
      <c r="L59" s="29">
        <v>24605</v>
      </c>
      <c r="M59" s="29">
        <v>30153</v>
      </c>
      <c r="N59" s="29">
        <v>19771</v>
      </c>
      <c r="O59" s="29">
        <v>20444</v>
      </c>
      <c r="P59" s="29">
        <v>20561</v>
      </c>
    </row>
    <row r="60" spans="1:16">
      <c r="A60" s="15" t="s">
        <v>113</v>
      </c>
      <c r="B60" s="15" t="s">
        <v>114</v>
      </c>
      <c r="C60" s="29">
        <v>5539</v>
      </c>
      <c r="D60" s="29">
        <v>5431</v>
      </c>
      <c r="E60" s="29">
        <v>5316</v>
      </c>
      <c r="F60" s="29">
        <v>5447</v>
      </c>
      <c r="G60" s="29">
        <v>3729</v>
      </c>
      <c r="H60" s="29">
        <v>6079</v>
      </c>
      <c r="I60" s="29">
        <v>9148</v>
      </c>
      <c r="J60" s="29">
        <v>9049</v>
      </c>
      <c r="K60" s="29">
        <v>8571</v>
      </c>
      <c r="L60" s="29">
        <v>8456</v>
      </c>
      <c r="M60" s="29">
        <v>9182</v>
      </c>
      <c r="N60" s="29">
        <v>11433</v>
      </c>
      <c r="O60" s="29">
        <v>22804</v>
      </c>
      <c r="P60" s="29">
        <v>22687</v>
      </c>
    </row>
    <row r="61" spans="1:16">
      <c r="A61" s="15" t="s">
        <v>115</v>
      </c>
      <c r="B61" s="15" t="s">
        <v>116</v>
      </c>
      <c r="C61" s="29">
        <v>12386</v>
      </c>
      <c r="D61" s="29">
        <v>14520</v>
      </c>
      <c r="E61" s="29">
        <v>17403</v>
      </c>
      <c r="F61" s="29">
        <v>17931</v>
      </c>
      <c r="G61" s="29">
        <v>15688</v>
      </c>
      <c r="H61" s="29">
        <v>17634</v>
      </c>
      <c r="I61" s="29">
        <v>17250</v>
      </c>
      <c r="J61" s="29">
        <v>18288</v>
      </c>
      <c r="K61" s="29">
        <v>18099</v>
      </c>
      <c r="L61" s="29">
        <v>19228</v>
      </c>
      <c r="M61" s="29">
        <v>20102</v>
      </c>
      <c r="N61" s="29">
        <v>19340</v>
      </c>
      <c r="O61" s="29">
        <v>22457</v>
      </c>
      <c r="P61" s="29">
        <v>22490</v>
      </c>
    </row>
    <row r="62" spans="1:16">
      <c r="A62" s="15" t="s">
        <v>117</v>
      </c>
      <c r="B62" s="15" t="s">
        <v>118</v>
      </c>
      <c r="C62" s="29">
        <v>8504</v>
      </c>
      <c r="D62" s="29">
        <v>7838</v>
      </c>
      <c r="E62" s="29">
        <v>16739</v>
      </c>
      <c r="F62" s="29">
        <v>23089</v>
      </c>
      <c r="G62" s="29">
        <v>26640</v>
      </c>
      <c r="H62" s="29">
        <v>20377</v>
      </c>
      <c r="I62" s="29">
        <v>20210</v>
      </c>
      <c r="J62" s="29">
        <v>24334</v>
      </c>
      <c r="K62" s="29">
        <v>23456</v>
      </c>
      <c r="L62" s="29">
        <v>24382</v>
      </c>
      <c r="M62" s="29">
        <v>28111</v>
      </c>
      <c r="N62" s="29">
        <v>28440</v>
      </c>
      <c r="O62" s="29">
        <v>27411</v>
      </c>
      <c r="P62" s="29">
        <v>28385</v>
      </c>
    </row>
    <row r="63" spans="1:16">
      <c r="A63" s="15" t="s">
        <v>119</v>
      </c>
      <c r="B63" s="15" t="s">
        <v>120</v>
      </c>
      <c r="C63" s="29">
        <v>4376</v>
      </c>
      <c r="D63" s="29">
        <v>7753</v>
      </c>
      <c r="E63" s="29">
        <v>9687</v>
      </c>
      <c r="F63" s="29">
        <v>10108</v>
      </c>
      <c r="G63" s="29">
        <v>9806</v>
      </c>
      <c r="H63" s="29">
        <v>10107</v>
      </c>
      <c r="I63" s="29">
        <v>10369</v>
      </c>
      <c r="J63" s="29">
        <v>10753</v>
      </c>
      <c r="K63" s="29">
        <v>10473</v>
      </c>
      <c r="L63" s="29">
        <v>10733</v>
      </c>
      <c r="M63" s="29">
        <v>11510</v>
      </c>
      <c r="N63" s="29">
        <v>11619</v>
      </c>
      <c r="O63" s="29">
        <v>11833</v>
      </c>
      <c r="P63" s="29">
        <v>12103</v>
      </c>
    </row>
    <row r="64" spans="1:16">
      <c r="A64" s="15" t="s">
        <v>121</v>
      </c>
      <c r="B64" s="15" t="s">
        <v>122</v>
      </c>
      <c r="C64" s="29">
        <v>16401</v>
      </c>
      <c r="D64" s="29">
        <v>17109</v>
      </c>
      <c r="E64" s="29">
        <v>16460</v>
      </c>
      <c r="F64" s="29">
        <v>19199</v>
      </c>
      <c r="G64" s="29">
        <v>17196</v>
      </c>
      <c r="H64" s="29">
        <v>17440</v>
      </c>
      <c r="I64" s="29">
        <v>24488</v>
      </c>
      <c r="J64" s="29">
        <v>24304</v>
      </c>
      <c r="K64" s="29">
        <v>26790</v>
      </c>
      <c r="L64" s="29">
        <v>27592</v>
      </c>
      <c r="M64" s="29">
        <v>29432</v>
      </c>
      <c r="N64" s="29">
        <v>30584</v>
      </c>
      <c r="O64" s="29">
        <v>31778</v>
      </c>
      <c r="P64" s="29">
        <v>32651</v>
      </c>
    </row>
    <row r="65" spans="1:16">
      <c r="A65" s="15" t="s">
        <v>123</v>
      </c>
      <c r="B65" s="15" t="s">
        <v>124</v>
      </c>
      <c r="C65" s="29">
        <v>20232</v>
      </c>
      <c r="D65" s="29">
        <v>19205</v>
      </c>
      <c r="E65" s="29">
        <v>19303</v>
      </c>
      <c r="F65" s="29">
        <v>16975</v>
      </c>
      <c r="G65" s="29">
        <v>22595</v>
      </c>
      <c r="H65" s="29">
        <v>25596</v>
      </c>
      <c r="I65" s="29">
        <v>22336</v>
      </c>
      <c r="J65" s="29">
        <v>22262</v>
      </c>
      <c r="K65" s="29">
        <v>22333</v>
      </c>
      <c r="L65" s="29">
        <v>22702</v>
      </c>
      <c r="M65" s="29">
        <v>23094</v>
      </c>
      <c r="N65" s="29">
        <v>23329</v>
      </c>
      <c r="O65" s="29">
        <v>23110</v>
      </c>
      <c r="P65" s="29">
        <v>26642</v>
      </c>
    </row>
    <row r="66" spans="1:16">
      <c r="A66" s="15" t="s">
        <v>125</v>
      </c>
      <c r="B66" s="15" t="s">
        <v>126</v>
      </c>
      <c r="C66" s="29">
        <v>14873</v>
      </c>
      <c r="D66" s="29">
        <v>14328</v>
      </c>
      <c r="E66" s="29">
        <v>14137</v>
      </c>
      <c r="F66" s="29">
        <v>14916</v>
      </c>
      <c r="G66" s="29">
        <v>15219</v>
      </c>
      <c r="H66" s="29">
        <v>14567</v>
      </c>
      <c r="I66" s="29">
        <v>14358</v>
      </c>
      <c r="J66" s="29">
        <v>10642</v>
      </c>
      <c r="K66" s="29">
        <v>14533</v>
      </c>
      <c r="L66" s="29">
        <v>14056</v>
      </c>
      <c r="M66" s="29">
        <v>12930</v>
      </c>
      <c r="N66" s="29">
        <v>16819</v>
      </c>
      <c r="O66" s="29">
        <v>22447</v>
      </c>
      <c r="P66" s="29">
        <v>22532</v>
      </c>
    </row>
    <row r="67" spans="1:16">
      <c r="A67" s="15" t="s">
        <v>127</v>
      </c>
      <c r="B67" s="15" t="s">
        <v>128</v>
      </c>
      <c r="C67" s="29">
        <v>55603</v>
      </c>
      <c r="D67" s="29">
        <v>36670</v>
      </c>
      <c r="E67" s="29">
        <v>36605</v>
      </c>
      <c r="F67" s="29">
        <v>37995</v>
      </c>
      <c r="G67" s="29">
        <v>55768</v>
      </c>
      <c r="H67" s="29">
        <v>65493</v>
      </c>
      <c r="I67" s="29">
        <v>51809</v>
      </c>
      <c r="J67" s="29">
        <v>51053</v>
      </c>
      <c r="K67" s="29">
        <v>65154</v>
      </c>
      <c r="L67" s="29">
        <v>67300</v>
      </c>
      <c r="M67" s="29">
        <v>67920</v>
      </c>
      <c r="N67" s="29">
        <v>56789</v>
      </c>
      <c r="O67" s="29">
        <v>73677</v>
      </c>
      <c r="P67" s="29">
        <v>72230</v>
      </c>
    </row>
    <row r="68" spans="1:16">
      <c r="A68" s="15" t="s">
        <v>129</v>
      </c>
      <c r="B68" s="15" t="s">
        <v>130</v>
      </c>
      <c r="C68" s="29">
        <v>14858</v>
      </c>
      <c r="D68" s="29">
        <v>23439</v>
      </c>
      <c r="E68" s="29">
        <v>27805</v>
      </c>
      <c r="F68" s="29">
        <v>27798</v>
      </c>
      <c r="G68" s="29">
        <v>29151</v>
      </c>
      <c r="H68" s="29">
        <v>30604</v>
      </c>
      <c r="I68" s="29">
        <v>30049</v>
      </c>
      <c r="J68" s="29">
        <v>27979</v>
      </c>
      <c r="K68" s="29">
        <v>31384</v>
      </c>
      <c r="L68" s="29">
        <v>31524</v>
      </c>
      <c r="M68" s="29">
        <v>28354</v>
      </c>
      <c r="N68" s="29">
        <v>28784</v>
      </c>
      <c r="O68" s="29">
        <v>44213</v>
      </c>
      <c r="P68" s="29">
        <v>48982</v>
      </c>
    </row>
    <row r="69" spans="1:16">
      <c r="A69" s="15" t="s">
        <v>131</v>
      </c>
      <c r="B69" s="15" t="s">
        <v>132</v>
      </c>
      <c r="C69" s="29">
        <v>7772</v>
      </c>
      <c r="D69" s="29">
        <v>10771</v>
      </c>
      <c r="E69" s="29">
        <v>10442</v>
      </c>
      <c r="F69" s="29">
        <v>11710</v>
      </c>
      <c r="G69" s="29">
        <v>11592</v>
      </c>
      <c r="H69" s="29">
        <v>11801</v>
      </c>
      <c r="I69" s="29">
        <v>11462</v>
      </c>
      <c r="J69" s="29">
        <v>11967</v>
      </c>
      <c r="K69" s="29">
        <v>11880</v>
      </c>
      <c r="L69" s="29">
        <v>12203</v>
      </c>
      <c r="M69" s="29">
        <v>12673</v>
      </c>
      <c r="N69" s="29">
        <v>12727</v>
      </c>
      <c r="O69" s="29">
        <v>12768</v>
      </c>
      <c r="P69" s="29">
        <v>9793</v>
      </c>
    </row>
    <row r="70" spans="1:16">
      <c r="A70" s="15" t="s">
        <v>133</v>
      </c>
      <c r="B70" s="15" t="s">
        <v>134</v>
      </c>
      <c r="C70" s="29">
        <v>27660</v>
      </c>
      <c r="D70" s="29">
        <v>28103</v>
      </c>
      <c r="E70" s="29">
        <v>30287</v>
      </c>
      <c r="F70" s="29">
        <v>28993</v>
      </c>
      <c r="G70" s="29">
        <v>29305</v>
      </c>
      <c r="H70" s="29">
        <v>43919</v>
      </c>
      <c r="I70" s="29">
        <v>43710</v>
      </c>
      <c r="J70" s="29">
        <v>41674</v>
      </c>
      <c r="K70" s="29">
        <v>41505</v>
      </c>
      <c r="L70" s="29">
        <v>42675</v>
      </c>
      <c r="M70" s="29">
        <v>44705</v>
      </c>
      <c r="N70" s="29">
        <v>45927</v>
      </c>
      <c r="O70" s="29">
        <v>42727</v>
      </c>
      <c r="P70" s="29">
        <v>42778</v>
      </c>
    </row>
    <row r="71" spans="1:16">
      <c r="A71" s="15" t="s">
        <v>135</v>
      </c>
      <c r="B71" s="15" t="s">
        <v>136</v>
      </c>
      <c r="C71" s="29">
        <v>23731</v>
      </c>
      <c r="D71" s="29">
        <v>15215</v>
      </c>
      <c r="E71" s="29">
        <v>17752</v>
      </c>
      <c r="F71" s="29">
        <v>16151</v>
      </c>
      <c r="G71" s="29">
        <v>25384</v>
      </c>
      <c r="H71" s="29">
        <v>25784</v>
      </c>
      <c r="I71" s="29">
        <v>19474</v>
      </c>
      <c r="J71" s="29">
        <v>24774</v>
      </c>
      <c r="K71" s="29">
        <v>23976</v>
      </c>
      <c r="L71" s="29">
        <v>23067</v>
      </c>
      <c r="M71" s="29">
        <v>14508</v>
      </c>
      <c r="N71" s="29">
        <v>21875</v>
      </c>
      <c r="O71" s="29">
        <v>22101</v>
      </c>
      <c r="P71" s="29">
        <v>24206</v>
      </c>
    </row>
    <row r="72" spans="1:16">
      <c r="A72" s="15" t="s">
        <v>137</v>
      </c>
      <c r="B72" s="15" t="s">
        <v>138</v>
      </c>
      <c r="C72" s="29">
        <v>10745</v>
      </c>
      <c r="D72" s="29">
        <v>11109</v>
      </c>
      <c r="E72" s="29">
        <v>14151</v>
      </c>
      <c r="F72" s="29">
        <v>20129</v>
      </c>
      <c r="G72" s="29">
        <v>23307</v>
      </c>
      <c r="H72" s="29">
        <v>23457</v>
      </c>
      <c r="I72" s="29">
        <v>23585</v>
      </c>
      <c r="J72" s="29">
        <v>23986</v>
      </c>
      <c r="K72" s="29">
        <v>24017</v>
      </c>
      <c r="L72" s="29">
        <v>28583</v>
      </c>
      <c r="M72" s="29">
        <v>29015</v>
      </c>
      <c r="N72" s="29">
        <v>29931</v>
      </c>
      <c r="O72" s="29">
        <v>30060</v>
      </c>
      <c r="P72" s="29">
        <v>31179</v>
      </c>
    </row>
    <row r="73" spans="1:16">
      <c r="A73" s="15" t="s">
        <v>139</v>
      </c>
      <c r="B73" s="15" t="s">
        <v>140</v>
      </c>
      <c r="C73" s="29">
        <v>2830</v>
      </c>
      <c r="D73" s="29">
        <v>3132</v>
      </c>
      <c r="E73" s="29">
        <v>3307</v>
      </c>
      <c r="F73" s="29">
        <v>2949</v>
      </c>
      <c r="G73" s="29">
        <v>3272</v>
      </c>
      <c r="H73" s="29">
        <v>3308</v>
      </c>
      <c r="I73" s="29">
        <v>3673</v>
      </c>
      <c r="J73" s="29">
        <v>3151</v>
      </c>
      <c r="K73" s="29">
        <v>3741</v>
      </c>
      <c r="L73" s="29">
        <v>4054</v>
      </c>
      <c r="M73" s="29">
        <v>4788</v>
      </c>
      <c r="N73" s="29">
        <v>4946</v>
      </c>
      <c r="O73" s="29">
        <v>3612</v>
      </c>
      <c r="P73" s="29">
        <v>4801</v>
      </c>
    </row>
    <row r="74" spans="1:16">
      <c r="A74" s="15" t="s">
        <v>141</v>
      </c>
      <c r="B74" s="15" t="s">
        <v>142</v>
      </c>
      <c r="C74" s="29">
        <v>6951</v>
      </c>
      <c r="D74" s="29">
        <v>7973</v>
      </c>
      <c r="E74" s="29">
        <v>9042</v>
      </c>
      <c r="F74" s="29">
        <v>9125</v>
      </c>
      <c r="G74" s="29">
        <v>7684</v>
      </c>
      <c r="H74" s="29">
        <v>8321</v>
      </c>
      <c r="I74" s="29">
        <v>8297</v>
      </c>
      <c r="J74" s="29">
        <v>8077</v>
      </c>
      <c r="K74" s="29">
        <v>6646</v>
      </c>
      <c r="L74" s="29">
        <v>13866</v>
      </c>
      <c r="M74" s="29">
        <v>14046</v>
      </c>
      <c r="N74" s="29">
        <v>13801</v>
      </c>
      <c r="O74" s="29">
        <v>14444</v>
      </c>
      <c r="P74" s="29">
        <v>14980</v>
      </c>
    </row>
    <row r="75" spans="1:16">
      <c r="A75" s="15" t="s">
        <v>143</v>
      </c>
      <c r="B75" s="15" t="s">
        <v>144</v>
      </c>
      <c r="C75" s="29">
        <v>18291</v>
      </c>
      <c r="D75" s="29">
        <v>19522</v>
      </c>
      <c r="E75" s="29">
        <v>19305</v>
      </c>
      <c r="F75" s="29">
        <v>19311</v>
      </c>
      <c r="G75" s="29">
        <v>19484</v>
      </c>
      <c r="H75" s="29">
        <v>21060</v>
      </c>
      <c r="I75" s="29">
        <v>20909</v>
      </c>
      <c r="J75" s="29">
        <v>21000</v>
      </c>
      <c r="K75" s="29">
        <v>21666</v>
      </c>
      <c r="L75" s="29">
        <v>21907</v>
      </c>
      <c r="M75" s="29">
        <v>24468</v>
      </c>
      <c r="N75" s="29">
        <v>34267</v>
      </c>
      <c r="O75" s="29">
        <v>34046</v>
      </c>
      <c r="P75" s="29">
        <v>47230</v>
      </c>
    </row>
    <row r="76" spans="1:16">
      <c r="A76" s="15" t="s">
        <v>145</v>
      </c>
      <c r="B76" s="15" t="s">
        <v>146</v>
      </c>
      <c r="C76" s="29">
        <v>16976</v>
      </c>
      <c r="D76" s="29">
        <v>19633</v>
      </c>
      <c r="E76" s="29">
        <v>20243</v>
      </c>
      <c r="F76" s="29">
        <v>20765</v>
      </c>
      <c r="G76" s="29">
        <v>22763</v>
      </c>
      <c r="H76" s="29">
        <v>23172</v>
      </c>
      <c r="I76" s="29">
        <v>20021</v>
      </c>
      <c r="J76" s="29">
        <v>22459</v>
      </c>
      <c r="K76" s="29">
        <v>35559</v>
      </c>
      <c r="L76" s="29">
        <v>35834</v>
      </c>
      <c r="M76" s="29">
        <v>23309</v>
      </c>
      <c r="N76" s="29">
        <v>23487</v>
      </c>
      <c r="O76" s="29">
        <v>23628</v>
      </c>
      <c r="P76" s="29">
        <v>24922</v>
      </c>
    </row>
    <row r="77" spans="1:16">
      <c r="A77" s="15" t="s">
        <v>147</v>
      </c>
      <c r="B77" s="15" t="s">
        <v>148</v>
      </c>
      <c r="C77" s="29">
        <v>46486</v>
      </c>
      <c r="D77" s="29">
        <v>45634</v>
      </c>
      <c r="E77" s="29">
        <v>45023</v>
      </c>
      <c r="F77" s="29">
        <v>46721</v>
      </c>
      <c r="G77" s="29">
        <v>43541</v>
      </c>
      <c r="H77" s="29">
        <v>42659</v>
      </c>
      <c r="I77" s="29">
        <v>53025</v>
      </c>
      <c r="J77" s="29">
        <v>53737</v>
      </c>
      <c r="K77" s="29">
        <v>48303</v>
      </c>
      <c r="L77" s="29">
        <v>45735</v>
      </c>
      <c r="M77" s="29">
        <v>46351</v>
      </c>
      <c r="N77" s="29">
        <v>49054</v>
      </c>
      <c r="O77" s="29">
        <v>47499</v>
      </c>
      <c r="P77" s="29">
        <v>48098</v>
      </c>
    </row>
    <row r="78" spans="1:16">
      <c r="A78" s="15" t="s">
        <v>149</v>
      </c>
      <c r="B78" s="15" t="s">
        <v>150</v>
      </c>
      <c r="C78" s="29">
        <v>4814</v>
      </c>
      <c r="D78" s="29">
        <v>6595</v>
      </c>
      <c r="E78" s="29">
        <v>4908</v>
      </c>
      <c r="F78" s="29">
        <v>5480</v>
      </c>
      <c r="G78" s="29">
        <v>2213</v>
      </c>
      <c r="H78" s="29">
        <v>15476</v>
      </c>
      <c r="I78" s="29">
        <v>15668</v>
      </c>
      <c r="J78" s="29">
        <v>14796</v>
      </c>
      <c r="K78" s="29">
        <v>16571</v>
      </c>
      <c r="L78" s="29">
        <v>16753</v>
      </c>
      <c r="M78" s="29">
        <v>18436</v>
      </c>
      <c r="N78" s="29">
        <v>20329</v>
      </c>
      <c r="O78" s="29">
        <v>19693</v>
      </c>
      <c r="P78" s="29">
        <v>20587</v>
      </c>
    </row>
    <row r="79" spans="1:16">
      <c r="A79" s="15" t="s">
        <v>151</v>
      </c>
      <c r="B79" s="15" t="s">
        <v>152</v>
      </c>
      <c r="C79" s="29">
        <v>25315</v>
      </c>
      <c r="D79" s="29">
        <v>15890</v>
      </c>
      <c r="E79" s="29">
        <v>18432</v>
      </c>
      <c r="F79" s="29">
        <v>25640</v>
      </c>
      <c r="G79" s="29">
        <v>26550</v>
      </c>
      <c r="H79" s="29">
        <v>18728</v>
      </c>
      <c r="I79" s="29">
        <v>18853</v>
      </c>
      <c r="J79" s="29">
        <v>17420</v>
      </c>
      <c r="K79" s="29">
        <v>20332</v>
      </c>
      <c r="L79" s="29">
        <v>21410</v>
      </c>
      <c r="M79" s="29">
        <v>21193</v>
      </c>
      <c r="N79" s="29">
        <v>23750</v>
      </c>
      <c r="O79" s="29">
        <v>35178</v>
      </c>
      <c r="P79" s="29">
        <v>31657</v>
      </c>
    </row>
    <row r="80" spans="1:16">
      <c r="A80" s="15" t="s">
        <v>153</v>
      </c>
      <c r="B80" s="15" t="s">
        <v>154</v>
      </c>
      <c r="C80" s="29">
        <v>7037</v>
      </c>
      <c r="D80" s="29">
        <v>6764</v>
      </c>
      <c r="E80" s="29">
        <v>7313</v>
      </c>
      <c r="F80" s="29">
        <v>7878</v>
      </c>
      <c r="G80" s="29">
        <v>10189</v>
      </c>
      <c r="H80" s="29">
        <v>10236</v>
      </c>
      <c r="I80" s="29">
        <v>11243</v>
      </c>
      <c r="J80" s="29">
        <v>10250</v>
      </c>
      <c r="K80" s="29">
        <v>13144</v>
      </c>
      <c r="L80" s="29">
        <v>13542</v>
      </c>
      <c r="M80" s="29">
        <v>14456</v>
      </c>
      <c r="N80" s="29">
        <v>13114</v>
      </c>
      <c r="O80" s="29">
        <v>13102</v>
      </c>
      <c r="P80" s="29">
        <v>6584</v>
      </c>
    </row>
    <row r="81" spans="1:16">
      <c r="A81" s="15" t="s">
        <v>155</v>
      </c>
      <c r="B81" s="15" t="s">
        <v>156</v>
      </c>
      <c r="C81" s="29">
        <v>9905</v>
      </c>
      <c r="D81" s="29">
        <v>9810</v>
      </c>
      <c r="E81" s="29">
        <v>13799</v>
      </c>
      <c r="F81" s="29">
        <v>13863</v>
      </c>
      <c r="G81" s="29">
        <v>14288</v>
      </c>
      <c r="H81" s="29">
        <v>11634</v>
      </c>
      <c r="I81" s="29">
        <v>18072</v>
      </c>
      <c r="J81" s="29">
        <v>17977</v>
      </c>
      <c r="K81" s="29">
        <v>18858</v>
      </c>
      <c r="L81" s="29">
        <v>18635</v>
      </c>
      <c r="M81" s="29">
        <v>19316</v>
      </c>
      <c r="N81" s="29">
        <v>22136</v>
      </c>
      <c r="O81" s="29">
        <v>23168</v>
      </c>
      <c r="P81" s="29">
        <v>16026</v>
      </c>
    </row>
    <row r="82" spans="1:16">
      <c r="A82" s="15" t="s">
        <v>157</v>
      </c>
      <c r="B82" s="15" t="s">
        <v>158</v>
      </c>
      <c r="C82" s="29">
        <v>18014</v>
      </c>
      <c r="D82" s="29">
        <v>19987</v>
      </c>
      <c r="E82" s="29">
        <v>27592</v>
      </c>
      <c r="F82" s="29">
        <v>28425</v>
      </c>
      <c r="G82" s="29">
        <v>30721</v>
      </c>
      <c r="H82" s="29">
        <v>30507</v>
      </c>
      <c r="I82" s="29">
        <v>20669</v>
      </c>
      <c r="J82" s="29">
        <v>32481</v>
      </c>
      <c r="K82" s="29">
        <v>33190</v>
      </c>
      <c r="L82" s="29">
        <v>32368</v>
      </c>
      <c r="M82" s="29">
        <v>19888</v>
      </c>
      <c r="N82" s="29">
        <v>19782</v>
      </c>
      <c r="O82" s="29">
        <v>20530</v>
      </c>
      <c r="P82" s="29">
        <v>33797</v>
      </c>
    </row>
    <row r="83" spans="1:16">
      <c r="A83" s="15" t="s">
        <v>159</v>
      </c>
      <c r="B83" s="15" t="s">
        <v>160</v>
      </c>
      <c r="C83" s="29">
        <v>184878.58114345276</v>
      </c>
      <c r="D83" s="29">
        <v>164886.62420866714</v>
      </c>
      <c r="E83" s="29">
        <v>160618.12710352198</v>
      </c>
      <c r="F83" s="29">
        <v>170460</v>
      </c>
      <c r="G83" s="29">
        <v>181672.99999999997</v>
      </c>
      <c r="H83" s="29">
        <v>178964</v>
      </c>
      <c r="I83" s="29">
        <v>167263.99999999997</v>
      </c>
      <c r="J83" s="29">
        <v>181163.61184835181</v>
      </c>
      <c r="K83" s="29">
        <v>179234.99999999997</v>
      </c>
      <c r="L83" s="29">
        <v>176150.2351400207</v>
      </c>
      <c r="M83" s="29">
        <v>175083.00000000003</v>
      </c>
      <c r="N83" s="29">
        <v>176843.72771223218</v>
      </c>
      <c r="O83" s="29">
        <v>171208</v>
      </c>
      <c r="P83" s="29">
        <v>167251</v>
      </c>
    </row>
    <row r="84" spans="1:16">
      <c r="A84" s="15" t="s">
        <v>161</v>
      </c>
      <c r="B84" s="15" t="s">
        <v>162</v>
      </c>
      <c r="C84" s="29">
        <v>22122</v>
      </c>
      <c r="D84" s="29">
        <v>21756</v>
      </c>
      <c r="E84" s="29">
        <v>22852</v>
      </c>
      <c r="F84" s="29">
        <v>29930</v>
      </c>
      <c r="G84" s="29">
        <v>30352</v>
      </c>
      <c r="H84" s="29">
        <v>30218</v>
      </c>
      <c r="I84" s="29">
        <v>29907</v>
      </c>
      <c r="J84" s="29">
        <v>24972</v>
      </c>
      <c r="K84" s="29">
        <v>30657</v>
      </c>
      <c r="L84" s="29">
        <v>30933</v>
      </c>
      <c r="M84" s="29">
        <v>36626</v>
      </c>
      <c r="N84" s="29">
        <v>38313</v>
      </c>
      <c r="O84" s="29">
        <v>41176</v>
      </c>
      <c r="P84" s="29">
        <v>40431</v>
      </c>
    </row>
    <row r="85" spans="1:16">
      <c r="A85" s="15" t="s">
        <v>163</v>
      </c>
      <c r="B85" s="15" t="s">
        <v>164</v>
      </c>
      <c r="C85" s="29">
        <v>32366</v>
      </c>
      <c r="D85" s="29">
        <v>18487</v>
      </c>
      <c r="E85" s="29">
        <v>20059</v>
      </c>
      <c r="F85" s="29">
        <v>28049</v>
      </c>
      <c r="G85" s="29">
        <v>31309</v>
      </c>
      <c r="H85" s="29">
        <v>27814</v>
      </c>
      <c r="I85" s="29">
        <v>43648</v>
      </c>
      <c r="J85" s="29">
        <v>37235</v>
      </c>
      <c r="K85" s="29">
        <v>27948</v>
      </c>
      <c r="L85" s="29">
        <v>42800</v>
      </c>
      <c r="M85" s="29">
        <v>39250</v>
      </c>
      <c r="N85" s="29">
        <v>36514</v>
      </c>
      <c r="O85" s="29">
        <v>42471</v>
      </c>
      <c r="P85" s="29">
        <v>24839</v>
      </c>
    </row>
    <row r="86" spans="1:16">
      <c r="A86" s="15" t="s">
        <v>165</v>
      </c>
      <c r="B86" s="15" t="s">
        <v>166</v>
      </c>
      <c r="C86" s="29">
        <v>36064</v>
      </c>
      <c r="D86" s="29">
        <v>32297</v>
      </c>
      <c r="E86" s="29">
        <v>33436</v>
      </c>
      <c r="F86" s="29">
        <v>33960</v>
      </c>
      <c r="G86" s="29">
        <v>38340</v>
      </c>
      <c r="H86" s="29">
        <v>44286</v>
      </c>
      <c r="I86" s="29">
        <v>29251</v>
      </c>
      <c r="J86" s="29">
        <v>28427</v>
      </c>
      <c r="K86" s="29">
        <v>29872</v>
      </c>
      <c r="L86" s="29">
        <v>32592</v>
      </c>
      <c r="M86" s="29">
        <v>29297</v>
      </c>
      <c r="N86" s="29">
        <v>26975</v>
      </c>
      <c r="O86" s="29">
        <v>31193</v>
      </c>
      <c r="P86" s="29">
        <v>25778</v>
      </c>
    </row>
    <row r="87" spans="1:16">
      <c r="A87" s="15" t="s">
        <v>167</v>
      </c>
      <c r="B87" s="15" t="s">
        <v>168</v>
      </c>
      <c r="C87" s="29">
        <v>5698</v>
      </c>
      <c r="D87" s="29">
        <v>5866</v>
      </c>
      <c r="E87" s="29">
        <v>6162</v>
      </c>
      <c r="F87" s="29">
        <v>5719</v>
      </c>
      <c r="G87" s="29">
        <v>7008</v>
      </c>
      <c r="H87" s="29">
        <v>7533</v>
      </c>
      <c r="I87" s="29">
        <v>7035</v>
      </c>
      <c r="J87" s="29">
        <v>7136</v>
      </c>
      <c r="K87" s="29">
        <v>7029</v>
      </c>
      <c r="L87" s="29">
        <v>7175</v>
      </c>
      <c r="M87" s="29">
        <v>7925</v>
      </c>
      <c r="N87" s="29">
        <v>8492</v>
      </c>
      <c r="O87" s="29">
        <v>10238</v>
      </c>
      <c r="P87" s="29">
        <v>13501</v>
      </c>
    </row>
    <row r="88" spans="1:16">
      <c r="A88" s="15" t="s">
        <v>169</v>
      </c>
      <c r="B88" s="15" t="s">
        <v>170</v>
      </c>
      <c r="C88" s="29">
        <v>6014</v>
      </c>
      <c r="D88" s="29">
        <v>2316</v>
      </c>
      <c r="E88" s="29">
        <v>5708</v>
      </c>
      <c r="F88" s="29">
        <v>2732</v>
      </c>
      <c r="G88" s="29">
        <v>5018</v>
      </c>
      <c r="H88" s="29">
        <v>6457</v>
      </c>
      <c r="I88" s="29">
        <v>7824</v>
      </c>
      <c r="J88" s="29">
        <v>3026</v>
      </c>
      <c r="K88" s="29">
        <v>3031</v>
      </c>
      <c r="L88" s="29">
        <v>3056</v>
      </c>
      <c r="M88" s="29">
        <v>7430</v>
      </c>
      <c r="N88" s="29">
        <v>3094</v>
      </c>
      <c r="O88" s="29">
        <v>7454</v>
      </c>
      <c r="P88" s="29">
        <v>6554</v>
      </c>
    </row>
    <row r="89" spans="1:16">
      <c r="A89" s="15" t="s">
        <v>171</v>
      </c>
      <c r="B89" s="15" t="s">
        <v>172</v>
      </c>
      <c r="C89" s="29">
        <v>6168</v>
      </c>
      <c r="D89" s="29">
        <v>7483</v>
      </c>
      <c r="E89" s="29">
        <v>13148</v>
      </c>
      <c r="F89" s="29">
        <v>14543</v>
      </c>
      <c r="G89" s="29">
        <v>18965</v>
      </c>
      <c r="H89" s="29">
        <v>18222</v>
      </c>
      <c r="I89" s="29">
        <v>17657</v>
      </c>
      <c r="J89" s="29">
        <v>20765</v>
      </c>
      <c r="K89" s="29">
        <v>21853</v>
      </c>
      <c r="L89" s="29">
        <v>23402</v>
      </c>
      <c r="M89" s="29">
        <v>23037</v>
      </c>
      <c r="N89" s="29">
        <v>23058</v>
      </c>
      <c r="O89" s="29">
        <v>24118</v>
      </c>
      <c r="P89" s="29">
        <v>19807</v>
      </c>
    </row>
    <row r="90" spans="1:16">
      <c r="A90" s="15" t="s">
        <v>173</v>
      </c>
      <c r="B90" s="15" t="s">
        <v>174</v>
      </c>
      <c r="C90" s="29">
        <v>5095</v>
      </c>
      <c r="D90" s="29">
        <v>5863</v>
      </c>
      <c r="E90" s="29">
        <v>5330</v>
      </c>
      <c r="F90" s="29">
        <v>5203</v>
      </c>
      <c r="G90" s="29">
        <v>5938</v>
      </c>
      <c r="H90" s="29">
        <v>5787</v>
      </c>
      <c r="I90" s="29">
        <v>5010</v>
      </c>
      <c r="J90" s="29">
        <v>4884</v>
      </c>
      <c r="K90" s="29">
        <v>5022</v>
      </c>
      <c r="L90" s="29">
        <v>5059</v>
      </c>
      <c r="M90" s="29">
        <v>5388</v>
      </c>
      <c r="N90" s="29">
        <v>5510</v>
      </c>
      <c r="O90" s="29">
        <v>5390</v>
      </c>
      <c r="P90" s="29">
        <v>6450</v>
      </c>
    </row>
    <row r="91" spans="1:16">
      <c r="A91" s="15" t="s">
        <v>175</v>
      </c>
      <c r="B91" s="15" t="s">
        <v>176</v>
      </c>
      <c r="C91" s="29">
        <v>27938</v>
      </c>
      <c r="D91" s="29">
        <v>28407</v>
      </c>
      <c r="E91" s="29">
        <v>27660</v>
      </c>
      <c r="F91" s="29">
        <v>29406</v>
      </c>
      <c r="G91" s="29">
        <v>29765</v>
      </c>
      <c r="H91" s="29">
        <v>29346</v>
      </c>
      <c r="I91" s="29">
        <v>27861</v>
      </c>
      <c r="J91" s="29">
        <v>28861</v>
      </c>
      <c r="K91" s="29">
        <v>33567</v>
      </c>
      <c r="L91" s="29">
        <v>33056</v>
      </c>
      <c r="M91" s="29">
        <v>38266</v>
      </c>
      <c r="N91" s="29">
        <v>41820</v>
      </c>
      <c r="O91" s="29">
        <v>34661</v>
      </c>
      <c r="P91" s="29">
        <v>23546</v>
      </c>
    </row>
    <row r="92" spans="1:16">
      <c r="A92" s="15" t="s">
        <v>177</v>
      </c>
      <c r="B92" s="15" t="s">
        <v>178</v>
      </c>
      <c r="C92" s="29">
        <v>27006</v>
      </c>
      <c r="D92" s="29">
        <v>29469</v>
      </c>
      <c r="E92" s="29">
        <v>31185</v>
      </c>
      <c r="F92" s="29">
        <v>33772</v>
      </c>
      <c r="G92" s="29">
        <v>32994</v>
      </c>
      <c r="H92" s="29">
        <v>32765</v>
      </c>
      <c r="I92" s="29">
        <v>34247</v>
      </c>
      <c r="J92" s="29">
        <v>36555</v>
      </c>
      <c r="K92" s="29">
        <v>36106</v>
      </c>
      <c r="L92" s="29">
        <v>31334</v>
      </c>
      <c r="M92" s="29">
        <v>31594</v>
      </c>
      <c r="N92" s="29">
        <v>32134</v>
      </c>
      <c r="O92" s="29">
        <v>33659</v>
      </c>
      <c r="P92" s="29">
        <v>39650</v>
      </c>
    </row>
    <row r="93" spans="1:16">
      <c r="A93" s="15" t="s">
        <v>179</v>
      </c>
      <c r="B93" s="15" t="s">
        <v>180</v>
      </c>
      <c r="C93" s="29">
        <v>18327</v>
      </c>
      <c r="D93" s="29">
        <v>30809</v>
      </c>
      <c r="E93" s="29">
        <v>15295</v>
      </c>
      <c r="F93" s="29">
        <v>15646</v>
      </c>
      <c r="G93" s="29">
        <v>30147</v>
      </c>
      <c r="H93" s="29">
        <v>33474</v>
      </c>
      <c r="I93" s="29">
        <v>19703</v>
      </c>
      <c r="J93" s="29">
        <v>24865</v>
      </c>
      <c r="K93" s="29">
        <v>32846</v>
      </c>
      <c r="L93" s="29">
        <v>26472</v>
      </c>
      <c r="M93" s="29">
        <v>26921</v>
      </c>
      <c r="N93" s="29">
        <v>25690</v>
      </c>
      <c r="O93" s="29">
        <v>28353</v>
      </c>
      <c r="P93" s="29">
        <v>28500</v>
      </c>
    </row>
    <row r="94" spans="1:16">
      <c r="A94" s="15" t="s">
        <v>181</v>
      </c>
      <c r="B94" s="15" t="s">
        <v>182</v>
      </c>
      <c r="C94" s="29">
        <v>4794</v>
      </c>
      <c r="D94" s="29">
        <v>5133</v>
      </c>
      <c r="E94" s="29">
        <v>5820</v>
      </c>
      <c r="F94" s="29">
        <v>6501</v>
      </c>
      <c r="G94" s="29">
        <v>6891</v>
      </c>
      <c r="H94" s="29">
        <v>7059</v>
      </c>
      <c r="I94" s="29">
        <v>6688</v>
      </c>
      <c r="J94" s="29">
        <v>6914</v>
      </c>
      <c r="K94" s="29">
        <v>7267</v>
      </c>
      <c r="L94" s="29">
        <v>7515</v>
      </c>
      <c r="M94" s="29">
        <v>7788</v>
      </c>
      <c r="N94" s="29">
        <v>8574</v>
      </c>
      <c r="O94" s="29">
        <v>10986</v>
      </c>
      <c r="P94" s="29">
        <v>11867</v>
      </c>
    </row>
    <row r="95" spans="1:16">
      <c r="A95" s="15" t="s">
        <v>183</v>
      </c>
      <c r="B95" s="15" t="s">
        <v>184</v>
      </c>
      <c r="C95" s="29">
        <v>25688</v>
      </c>
      <c r="D95" s="29">
        <v>5743</v>
      </c>
      <c r="E95" s="29">
        <v>6378</v>
      </c>
      <c r="F95" s="29">
        <v>6644</v>
      </c>
      <c r="G95" s="29">
        <v>5458</v>
      </c>
      <c r="H95" s="29">
        <v>6266</v>
      </c>
      <c r="I95" s="29">
        <v>6709</v>
      </c>
      <c r="J95" s="29">
        <v>6663</v>
      </c>
      <c r="K95" s="29">
        <v>6905</v>
      </c>
      <c r="L95" s="29">
        <v>7147</v>
      </c>
      <c r="M95" s="29">
        <v>7786</v>
      </c>
      <c r="N95" s="29">
        <v>7620</v>
      </c>
      <c r="O95" s="29">
        <v>7842</v>
      </c>
      <c r="P95" s="29">
        <v>8371</v>
      </c>
    </row>
    <row r="96" spans="1:16">
      <c r="A96" s="15" t="s">
        <v>185</v>
      </c>
      <c r="B96" s="15" t="s">
        <v>186</v>
      </c>
      <c r="C96" s="29">
        <v>11345</v>
      </c>
      <c r="D96" s="29">
        <v>11320</v>
      </c>
      <c r="E96" s="29">
        <v>11770</v>
      </c>
      <c r="F96" s="29">
        <v>13023</v>
      </c>
      <c r="G96" s="29">
        <v>14315</v>
      </c>
      <c r="H96" s="29">
        <v>13629</v>
      </c>
      <c r="I96" s="29">
        <v>13460</v>
      </c>
      <c r="J96" s="29">
        <v>13251</v>
      </c>
      <c r="K96" s="29">
        <v>13699</v>
      </c>
      <c r="L96" s="29">
        <v>13775</v>
      </c>
      <c r="M96" s="29">
        <v>14484</v>
      </c>
      <c r="N96" s="29">
        <v>14944</v>
      </c>
      <c r="O96" s="29">
        <v>16897</v>
      </c>
      <c r="P96" s="29">
        <v>17428</v>
      </c>
    </row>
    <row r="97" spans="1:16">
      <c r="A97" s="15" t="s">
        <v>187</v>
      </c>
      <c r="B97" s="15" t="s">
        <v>188</v>
      </c>
      <c r="C97" s="29">
        <v>11061</v>
      </c>
      <c r="D97" s="29">
        <v>13300</v>
      </c>
      <c r="E97" s="29">
        <v>13557</v>
      </c>
      <c r="F97" s="29">
        <v>13510</v>
      </c>
      <c r="G97" s="29">
        <v>11860</v>
      </c>
      <c r="H97" s="29">
        <v>11799</v>
      </c>
      <c r="I97" s="29">
        <v>11940</v>
      </c>
      <c r="J97" s="29">
        <v>12279</v>
      </c>
      <c r="K97" s="29">
        <v>11983</v>
      </c>
      <c r="L97" s="29">
        <v>14717</v>
      </c>
      <c r="M97" s="29">
        <v>17149</v>
      </c>
      <c r="N97" s="29">
        <v>17379</v>
      </c>
      <c r="O97" s="29">
        <v>17761</v>
      </c>
      <c r="P97" s="29">
        <v>19712</v>
      </c>
    </row>
    <row r="98" spans="1:16">
      <c r="A98" s="15" t="s">
        <v>189</v>
      </c>
      <c r="B98" s="15" t="s">
        <v>190</v>
      </c>
      <c r="C98" s="29">
        <v>12285</v>
      </c>
      <c r="D98" s="29">
        <v>2746</v>
      </c>
      <c r="E98" s="29">
        <v>24054</v>
      </c>
      <c r="F98" s="29">
        <v>23537</v>
      </c>
      <c r="G98" s="29">
        <v>23587</v>
      </c>
      <c r="H98" s="29">
        <v>24009</v>
      </c>
      <c r="I98" s="29">
        <v>23192</v>
      </c>
      <c r="J98" s="29">
        <v>25064</v>
      </c>
      <c r="K98" s="29">
        <v>23415</v>
      </c>
      <c r="L98" s="29">
        <v>23531</v>
      </c>
      <c r="M98" s="29">
        <v>23689</v>
      </c>
      <c r="N98" s="29">
        <v>22765</v>
      </c>
      <c r="O98" s="29">
        <v>23645</v>
      </c>
      <c r="P98" s="29">
        <v>24381</v>
      </c>
    </row>
    <row r="99" spans="1:16">
      <c r="A99" s="15" t="s">
        <v>191</v>
      </c>
      <c r="B99" s="15" t="s">
        <v>192</v>
      </c>
      <c r="C99" s="29">
        <v>28808</v>
      </c>
      <c r="D99" s="29">
        <v>34043</v>
      </c>
      <c r="E99" s="29">
        <v>36766</v>
      </c>
      <c r="F99" s="29">
        <v>31929</v>
      </c>
      <c r="G99" s="29">
        <v>33611</v>
      </c>
      <c r="H99" s="29">
        <v>35435</v>
      </c>
      <c r="I99" s="29">
        <v>34050</v>
      </c>
      <c r="J99" s="29">
        <v>34789</v>
      </c>
      <c r="K99" s="29">
        <v>34840</v>
      </c>
      <c r="L99" s="29">
        <v>39233</v>
      </c>
      <c r="M99" s="29">
        <v>39462</v>
      </c>
      <c r="N99" s="29">
        <v>40241</v>
      </c>
      <c r="O99" s="29">
        <v>42608</v>
      </c>
      <c r="P99" s="29">
        <v>40694</v>
      </c>
    </row>
    <row r="100" spans="1:16">
      <c r="A100" s="15" t="s">
        <v>193</v>
      </c>
      <c r="B100" s="15" t="s">
        <v>194</v>
      </c>
      <c r="C100" s="29">
        <v>37017</v>
      </c>
      <c r="D100" s="29">
        <v>38970</v>
      </c>
      <c r="E100" s="29">
        <v>41156</v>
      </c>
      <c r="F100" s="29">
        <v>39264</v>
      </c>
      <c r="G100" s="29">
        <v>39345</v>
      </c>
      <c r="H100" s="29">
        <v>40669</v>
      </c>
      <c r="I100" s="29">
        <v>39375</v>
      </c>
      <c r="J100" s="29">
        <v>40674</v>
      </c>
      <c r="K100" s="29">
        <v>44169</v>
      </c>
      <c r="L100" s="29">
        <v>44349</v>
      </c>
      <c r="M100" s="29">
        <v>47131</v>
      </c>
      <c r="N100" s="29">
        <v>43247</v>
      </c>
      <c r="O100" s="29">
        <v>42352</v>
      </c>
      <c r="P100" s="29">
        <v>42004</v>
      </c>
    </row>
    <row r="101" spans="1:16">
      <c r="A101" s="15" t="s">
        <v>195</v>
      </c>
      <c r="B101" s="15" t="s">
        <v>196</v>
      </c>
      <c r="C101" s="29">
        <v>25575</v>
      </c>
      <c r="D101" s="29">
        <v>26170</v>
      </c>
      <c r="E101" s="29">
        <v>26221</v>
      </c>
      <c r="F101" s="29">
        <v>29671</v>
      </c>
      <c r="G101" s="29">
        <v>29342</v>
      </c>
      <c r="H101" s="29">
        <v>28848</v>
      </c>
      <c r="I101" s="29">
        <v>29007</v>
      </c>
      <c r="J101" s="29">
        <v>30325</v>
      </c>
      <c r="K101" s="29">
        <v>34394</v>
      </c>
      <c r="L101" s="29">
        <v>35390</v>
      </c>
      <c r="M101" s="29">
        <v>35740</v>
      </c>
      <c r="N101" s="29">
        <v>34351</v>
      </c>
      <c r="O101" s="29">
        <v>35019</v>
      </c>
      <c r="P101" s="29">
        <v>36893</v>
      </c>
    </row>
    <row r="102" spans="1:16">
      <c r="A102" s="15" t="s">
        <v>197</v>
      </c>
      <c r="B102" s="15" t="s">
        <v>198</v>
      </c>
      <c r="C102" s="29">
        <v>21943</v>
      </c>
      <c r="D102" s="29">
        <v>27204</v>
      </c>
      <c r="E102" s="29">
        <v>31697</v>
      </c>
      <c r="F102" s="29">
        <v>38301</v>
      </c>
      <c r="G102" s="29">
        <v>38487</v>
      </c>
      <c r="H102" s="29">
        <v>36738</v>
      </c>
      <c r="I102" s="29">
        <v>32153</v>
      </c>
      <c r="J102" s="29">
        <v>27758</v>
      </c>
      <c r="K102" s="29">
        <v>35829</v>
      </c>
      <c r="L102" s="29">
        <v>37609</v>
      </c>
      <c r="M102" s="29">
        <v>39458</v>
      </c>
      <c r="N102" s="29">
        <v>41501</v>
      </c>
      <c r="O102" s="29">
        <v>42658</v>
      </c>
      <c r="P102" s="29">
        <v>42561</v>
      </c>
    </row>
    <row r="103" spans="1:16">
      <c r="A103" s="15" t="s">
        <v>199</v>
      </c>
      <c r="B103" s="15" t="s">
        <v>200</v>
      </c>
      <c r="C103" s="29">
        <v>17409</v>
      </c>
      <c r="D103" s="29">
        <v>15957</v>
      </c>
      <c r="E103" s="29">
        <v>17022</v>
      </c>
      <c r="F103" s="29">
        <v>18199</v>
      </c>
      <c r="G103" s="29">
        <v>13179</v>
      </c>
      <c r="H103" s="29">
        <v>13318</v>
      </c>
      <c r="I103" s="29">
        <v>14348</v>
      </c>
      <c r="J103" s="29">
        <v>16020</v>
      </c>
      <c r="K103" s="29">
        <v>16315</v>
      </c>
      <c r="L103" s="29">
        <v>20554</v>
      </c>
      <c r="M103" s="29">
        <v>20889</v>
      </c>
      <c r="N103" s="29">
        <v>19214</v>
      </c>
      <c r="O103" s="29">
        <v>19902</v>
      </c>
      <c r="P103" s="29">
        <v>23211</v>
      </c>
    </row>
    <row r="104" spans="1:16" s="2" customFormat="1">
      <c r="A104" s="9"/>
      <c r="B104" s="9" t="s">
        <v>201</v>
      </c>
      <c r="C104" s="30">
        <f>SUM(C8:C103)</f>
        <v>1725231.5811434528</v>
      </c>
      <c r="D104" s="30">
        <f t="shared" ref="D104" si="0">SUM(D8:D103)</f>
        <v>1636255.6242086671</v>
      </c>
      <c r="E104" s="30">
        <f>SUM(E8:E103)</f>
        <v>1755672.127103522</v>
      </c>
      <c r="F104" s="30">
        <f t="shared" ref="F104:N104" si="1">SUM(F8:F103)</f>
        <v>1910656</v>
      </c>
      <c r="G104" s="30">
        <f t="shared" si="1"/>
        <v>1995774</v>
      </c>
      <c r="H104" s="30">
        <f t="shared" si="1"/>
        <v>2122293</v>
      </c>
      <c r="I104" s="30">
        <f t="shared" si="1"/>
        <v>2100535</v>
      </c>
      <c r="J104" s="30">
        <f t="shared" si="1"/>
        <v>2126921.6118483515</v>
      </c>
      <c r="K104" s="30">
        <f t="shared" si="1"/>
        <v>2251774</v>
      </c>
      <c r="L104" s="30">
        <f t="shared" si="1"/>
        <v>2296056.235140021</v>
      </c>
      <c r="M104" s="30">
        <f t="shared" si="1"/>
        <v>2328549</v>
      </c>
      <c r="N104" s="30">
        <f t="shared" si="1"/>
        <v>2397883.7277122322</v>
      </c>
      <c r="O104" s="30">
        <f t="shared" ref="O104:P104" si="2">SUM(O8:O103)</f>
        <v>2533852</v>
      </c>
      <c r="P104" s="30">
        <f t="shared" si="2"/>
        <v>2566235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8.xml><?xml version="1.0" encoding="utf-8"?>
<worksheet xmlns="http://schemas.openxmlformats.org/spreadsheetml/2006/main" xmlns:r="http://schemas.openxmlformats.org/officeDocument/2006/relationships">
  <sheetPr codeName="Feuil17"/>
  <dimension ref="A1:T104"/>
  <sheetViews>
    <sheetView workbookViewId="0"/>
  </sheetViews>
  <sheetFormatPr baseColWidth="10" defaultColWidth="4.7109375" defaultRowHeight="12"/>
  <cols>
    <col min="1" max="1" width="4.28515625" style="1" bestFit="1" customWidth="1"/>
    <col min="2" max="2" width="26.140625" style="1" bestFit="1" customWidth="1"/>
    <col min="3" max="4" width="5.42578125" style="1" bestFit="1" customWidth="1"/>
    <col min="5" max="14" width="6.42578125" style="4" bestFit="1" customWidth="1"/>
    <col min="15" max="16" width="6.42578125" style="4" customWidth="1"/>
    <col min="17" max="16384" width="4.7109375" style="1"/>
  </cols>
  <sheetData>
    <row r="1" spans="1:20" s="39" customFormat="1" ht="12.75">
      <c r="B1" s="43"/>
      <c r="C1" s="43"/>
      <c r="D1" s="43"/>
      <c r="E1" s="43"/>
      <c r="F1" s="43"/>
      <c r="G1" s="43"/>
      <c r="H1" s="43"/>
      <c r="I1" s="43"/>
      <c r="J1" s="43"/>
      <c r="K1" s="43"/>
      <c r="L1" s="43"/>
      <c r="M1" s="43"/>
      <c r="N1" s="43"/>
      <c r="O1" s="43"/>
      <c r="P1" s="43"/>
      <c r="Q1" s="43"/>
      <c r="R1" s="43"/>
      <c r="S1" s="43"/>
      <c r="T1" s="43"/>
    </row>
    <row r="2" spans="1:20" s="46" customFormat="1" ht="12.75">
      <c r="A2" s="44" t="s">
        <v>228</v>
      </c>
      <c r="B2" s="45"/>
      <c r="C2" s="45"/>
      <c r="D2" s="45"/>
      <c r="E2" s="45"/>
      <c r="F2" s="45"/>
      <c r="G2" s="45"/>
      <c r="H2" s="45"/>
      <c r="I2" s="45"/>
      <c r="J2" s="45"/>
      <c r="K2" s="45"/>
      <c r="L2" s="45"/>
      <c r="M2" s="45"/>
      <c r="N2" s="45"/>
      <c r="O2" s="45"/>
      <c r="P2" s="45"/>
      <c r="Q2" s="45"/>
      <c r="R2" s="45"/>
      <c r="S2" s="45"/>
      <c r="T2" s="45"/>
    </row>
    <row r="3" spans="1:20" s="39" customFormat="1" ht="12.75">
      <c r="B3" s="43"/>
      <c r="C3" s="43"/>
      <c r="D3" s="43"/>
      <c r="E3" s="43"/>
      <c r="F3" s="43"/>
      <c r="G3" s="43"/>
      <c r="H3" s="43"/>
      <c r="I3" s="43"/>
      <c r="J3" s="43"/>
      <c r="K3" s="43"/>
      <c r="L3" s="43"/>
      <c r="M3" s="43"/>
      <c r="N3" s="43"/>
      <c r="O3" s="43"/>
      <c r="P3" s="43"/>
      <c r="Q3" s="43"/>
      <c r="R3" s="43"/>
      <c r="S3" s="43"/>
      <c r="T3" s="43"/>
    </row>
    <row r="4" spans="1:20" s="39" customFormat="1" ht="12.75">
      <c r="B4" s="43"/>
      <c r="C4" s="43"/>
      <c r="D4" s="43"/>
      <c r="E4" s="43"/>
      <c r="F4" s="43"/>
      <c r="G4" s="43"/>
      <c r="H4" s="43"/>
      <c r="I4" s="43"/>
      <c r="J4" s="43"/>
      <c r="K4" s="43"/>
      <c r="L4" s="43"/>
      <c r="M4" s="43"/>
      <c r="N4" s="43"/>
      <c r="O4" s="43"/>
      <c r="P4" s="43"/>
      <c r="Q4" s="43"/>
      <c r="R4" s="43"/>
      <c r="S4" s="43"/>
      <c r="T4" s="43"/>
    </row>
    <row r="5" spans="1:20" ht="12.75">
      <c r="A5" s="3" t="s">
        <v>237</v>
      </c>
    </row>
    <row r="6" spans="1:20" ht="3" customHeight="1"/>
    <row r="7" spans="1:20" s="2" customFormat="1">
      <c r="A7" s="13"/>
      <c r="B7" s="13"/>
      <c r="C7" s="14" t="s">
        <v>307</v>
      </c>
      <c r="D7" s="14" t="s">
        <v>308</v>
      </c>
      <c r="E7" s="14" t="s">
        <v>0</v>
      </c>
      <c r="F7" s="14" t="s">
        <v>1</v>
      </c>
      <c r="G7" s="14" t="s">
        <v>2</v>
      </c>
      <c r="H7" s="14" t="s">
        <v>3</v>
      </c>
      <c r="I7" s="14" t="s">
        <v>4</v>
      </c>
      <c r="J7" s="14" t="s">
        <v>5</v>
      </c>
      <c r="K7" s="14" t="s">
        <v>6</v>
      </c>
      <c r="L7" s="14" t="s">
        <v>7</v>
      </c>
      <c r="M7" s="14" t="s">
        <v>8</v>
      </c>
      <c r="N7" s="14" t="s">
        <v>229</v>
      </c>
      <c r="O7" s="14" t="s">
        <v>270</v>
      </c>
      <c r="P7" s="14" t="s">
        <v>309</v>
      </c>
    </row>
    <row r="8" spans="1:20">
      <c r="A8" s="15" t="s">
        <v>9</v>
      </c>
      <c r="B8" s="15" t="s">
        <v>10</v>
      </c>
      <c r="C8" s="27">
        <v>358199</v>
      </c>
      <c r="D8" s="27">
        <v>404612</v>
      </c>
      <c r="E8" s="27">
        <v>347101</v>
      </c>
      <c r="F8" s="27">
        <v>391412</v>
      </c>
      <c r="G8" s="27">
        <v>394649</v>
      </c>
      <c r="H8" s="27">
        <v>451339</v>
      </c>
      <c r="I8" s="27">
        <v>421670</v>
      </c>
      <c r="J8" s="27">
        <v>509183</v>
      </c>
      <c r="K8" s="27">
        <v>465476</v>
      </c>
      <c r="L8" s="27">
        <v>473254</v>
      </c>
      <c r="M8" s="27">
        <v>529789</v>
      </c>
      <c r="N8" s="27">
        <v>484855</v>
      </c>
      <c r="O8" s="27">
        <v>463163</v>
      </c>
      <c r="P8" s="27">
        <v>562090</v>
      </c>
      <c r="R8" s="36"/>
      <c r="S8" s="36"/>
    </row>
    <row r="9" spans="1:20">
      <c r="A9" s="15" t="s">
        <v>11</v>
      </c>
      <c r="B9" s="15" t="s">
        <v>12</v>
      </c>
      <c r="C9" s="27">
        <v>729106</v>
      </c>
      <c r="D9" s="27">
        <v>685401</v>
      </c>
      <c r="E9" s="27">
        <v>559615</v>
      </c>
      <c r="F9" s="27">
        <v>585758</v>
      </c>
      <c r="G9" s="27">
        <v>495180</v>
      </c>
      <c r="H9" s="27">
        <v>551970</v>
      </c>
      <c r="I9" s="27">
        <v>605678</v>
      </c>
      <c r="J9" s="27">
        <v>663981</v>
      </c>
      <c r="K9" s="27">
        <v>746946</v>
      </c>
      <c r="L9" s="27">
        <v>763498</v>
      </c>
      <c r="M9" s="27">
        <v>884442</v>
      </c>
      <c r="N9" s="27">
        <v>824377</v>
      </c>
      <c r="O9" s="27">
        <v>452361</v>
      </c>
      <c r="P9" s="27">
        <v>903016</v>
      </c>
    </row>
    <row r="10" spans="1:20">
      <c r="A10" s="15" t="s">
        <v>13</v>
      </c>
      <c r="B10" s="15" t="s">
        <v>14</v>
      </c>
      <c r="C10" s="27">
        <v>257181</v>
      </c>
      <c r="D10" s="27">
        <v>249867</v>
      </c>
      <c r="E10" s="27">
        <v>217483</v>
      </c>
      <c r="F10" s="27">
        <v>233106</v>
      </c>
      <c r="G10" s="27">
        <v>194305</v>
      </c>
      <c r="H10" s="27">
        <v>506992</v>
      </c>
      <c r="I10" s="27">
        <v>91098</v>
      </c>
      <c r="J10" s="27">
        <v>51949</v>
      </c>
      <c r="K10" s="27">
        <v>20193</v>
      </c>
      <c r="L10" s="27">
        <v>54258</v>
      </c>
      <c r="M10" s="27">
        <v>172551</v>
      </c>
      <c r="N10" s="27">
        <v>406946</v>
      </c>
      <c r="O10" s="27">
        <v>660919</v>
      </c>
      <c r="P10" s="27">
        <v>555429</v>
      </c>
    </row>
    <row r="11" spans="1:20">
      <c r="A11" s="15" t="s">
        <v>15</v>
      </c>
      <c r="B11" s="15" t="s">
        <v>16</v>
      </c>
      <c r="C11" s="27">
        <v>279495</v>
      </c>
      <c r="D11" s="27">
        <v>279207</v>
      </c>
      <c r="E11" s="27">
        <v>266021</v>
      </c>
      <c r="F11" s="27">
        <v>315021</v>
      </c>
      <c r="G11" s="27">
        <v>288454</v>
      </c>
      <c r="H11" s="27">
        <v>392561</v>
      </c>
      <c r="I11" s="27">
        <v>386329</v>
      </c>
      <c r="J11" s="27">
        <v>394506</v>
      </c>
      <c r="K11" s="27">
        <v>406978</v>
      </c>
      <c r="L11" s="27">
        <v>420953</v>
      </c>
      <c r="M11" s="27">
        <v>437685</v>
      </c>
      <c r="N11" s="27">
        <v>412124</v>
      </c>
      <c r="O11" s="27">
        <v>363425</v>
      </c>
      <c r="P11" s="27">
        <v>406125</v>
      </c>
    </row>
    <row r="12" spans="1:20">
      <c r="A12" s="15" t="s">
        <v>17</v>
      </c>
      <c r="B12" s="15" t="s">
        <v>18</v>
      </c>
      <c r="C12" s="27">
        <v>114772</v>
      </c>
      <c r="D12" s="27">
        <v>125680</v>
      </c>
      <c r="E12" s="27">
        <v>106775</v>
      </c>
      <c r="F12" s="27">
        <v>153107</v>
      </c>
      <c r="G12" s="27">
        <v>125084</v>
      </c>
      <c r="H12" s="27">
        <v>135008</v>
      </c>
      <c r="I12" s="27">
        <v>126213</v>
      </c>
      <c r="J12" s="27">
        <v>125045</v>
      </c>
      <c r="K12" s="27">
        <v>122857</v>
      </c>
      <c r="L12" s="27">
        <v>108082</v>
      </c>
      <c r="M12" s="27">
        <v>123263</v>
      </c>
      <c r="N12" s="27">
        <v>106269</v>
      </c>
      <c r="O12" s="27">
        <v>111768</v>
      </c>
      <c r="P12" s="27">
        <v>134865</v>
      </c>
    </row>
    <row r="13" spans="1:20">
      <c r="A13" s="15" t="s">
        <v>19</v>
      </c>
      <c r="B13" s="15" t="s">
        <v>20</v>
      </c>
      <c r="C13" s="27">
        <v>482308</v>
      </c>
      <c r="D13" s="27">
        <v>465082</v>
      </c>
      <c r="E13" s="27">
        <v>539285</v>
      </c>
      <c r="F13" s="27">
        <v>799636</v>
      </c>
      <c r="G13" s="27">
        <v>674272</v>
      </c>
      <c r="H13" s="27">
        <v>678622</v>
      </c>
      <c r="I13" s="27">
        <v>664011</v>
      </c>
      <c r="J13" s="27">
        <v>686500</v>
      </c>
      <c r="K13" s="27">
        <v>725216</v>
      </c>
      <c r="L13" s="27">
        <v>741883</v>
      </c>
      <c r="M13" s="27">
        <v>750482</v>
      </c>
      <c r="N13" s="27">
        <v>669130</v>
      </c>
      <c r="O13" s="27">
        <v>677613</v>
      </c>
      <c r="P13" s="27">
        <v>747261</v>
      </c>
    </row>
    <row r="14" spans="1:20">
      <c r="A14" s="15" t="s">
        <v>21</v>
      </c>
      <c r="B14" s="15" t="s">
        <v>22</v>
      </c>
      <c r="C14" s="27">
        <v>256294</v>
      </c>
      <c r="D14" s="27">
        <v>325386</v>
      </c>
      <c r="E14" s="27">
        <v>301693</v>
      </c>
      <c r="F14" s="27">
        <v>339516</v>
      </c>
      <c r="G14" s="27">
        <v>302456</v>
      </c>
      <c r="H14" s="27">
        <v>374165</v>
      </c>
      <c r="I14" s="27">
        <v>349952</v>
      </c>
      <c r="J14" s="27">
        <v>353017</v>
      </c>
      <c r="K14" s="27">
        <v>368326</v>
      </c>
      <c r="L14" s="27">
        <v>365552</v>
      </c>
      <c r="M14" s="27">
        <v>413443</v>
      </c>
      <c r="N14" s="27">
        <v>394400</v>
      </c>
      <c r="O14" s="27">
        <v>393453</v>
      </c>
      <c r="P14" s="27">
        <v>448220</v>
      </c>
    </row>
    <row r="15" spans="1:20">
      <c r="A15" s="15" t="s">
        <v>23</v>
      </c>
      <c r="B15" s="15" t="s">
        <v>24</v>
      </c>
      <c r="C15" s="27">
        <v>270871</v>
      </c>
      <c r="D15" s="27">
        <v>248911</v>
      </c>
      <c r="E15" s="27">
        <v>240673</v>
      </c>
      <c r="F15" s="27">
        <v>469567</v>
      </c>
      <c r="G15" s="27">
        <v>418406</v>
      </c>
      <c r="H15" s="27">
        <v>475622</v>
      </c>
      <c r="I15" s="27">
        <v>474135</v>
      </c>
      <c r="J15" s="27">
        <v>514434</v>
      </c>
      <c r="K15" s="27">
        <v>483205</v>
      </c>
      <c r="L15" s="27">
        <v>51300</v>
      </c>
      <c r="M15" s="27">
        <v>514994</v>
      </c>
      <c r="N15" s="27">
        <v>478263</v>
      </c>
      <c r="O15" s="27">
        <v>433737</v>
      </c>
      <c r="P15" s="27">
        <v>498188</v>
      </c>
    </row>
    <row r="16" spans="1:20">
      <c r="A16" s="15" t="s">
        <v>25</v>
      </c>
      <c r="B16" s="15" t="s">
        <v>26</v>
      </c>
      <c r="C16" s="27">
        <v>75958</v>
      </c>
      <c r="D16" s="27">
        <v>83823</v>
      </c>
      <c r="E16" s="27">
        <v>92559</v>
      </c>
      <c r="F16" s="27">
        <v>116932</v>
      </c>
      <c r="G16" s="27">
        <v>104567</v>
      </c>
      <c r="H16" s="27">
        <v>153608</v>
      </c>
      <c r="I16" s="27">
        <v>65162</v>
      </c>
      <c r="J16" s="27">
        <v>66071</v>
      </c>
      <c r="K16" s="27">
        <v>90847</v>
      </c>
      <c r="L16" s="27">
        <v>87229</v>
      </c>
      <c r="M16" s="27">
        <v>114159</v>
      </c>
      <c r="N16" s="27">
        <v>91460</v>
      </c>
      <c r="O16" s="27">
        <v>82593</v>
      </c>
      <c r="P16" s="27">
        <v>87520</v>
      </c>
    </row>
    <row r="17" spans="1:16">
      <c r="A17" s="15" t="s">
        <v>27</v>
      </c>
      <c r="B17" s="15" t="s">
        <v>28</v>
      </c>
      <c r="C17" s="27">
        <v>143186</v>
      </c>
      <c r="D17" s="27">
        <v>82388</v>
      </c>
      <c r="E17" s="27">
        <v>57591</v>
      </c>
      <c r="F17" s="27">
        <v>77404</v>
      </c>
      <c r="G17" s="27">
        <v>66707</v>
      </c>
      <c r="H17" s="27">
        <v>77365</v>
      </c>
      <c r="I17" s="27">
        <v>58745</v>
      </c>
      <c r="J17" s="27">
        <v>60480</v>
      </c>
      <c r="K17" s="27">
        <v>62405</v>
      </c>
      <c r="L17" s="27">
        <v>59871</v>
      </c>
      <c r="M17" s="27">
        <v>81029</v>
      </c>
      <c r="N17" s="27">
        <v>20287</v>
      </c>
      <c r="O17" s="27">
        <v>72411</v>
      </c>
      <c r="P17" s="27">
        <v>86143</v>
      </c>
    </row>
    <row r="18" spans="1:16">
      <c r="A18" s="15" t="s">
        <v>29</v>
      </c>
      <c r="B18" s="15" t="s">
        <v>30</v>
      </c>
      <c r="C18" s="27">
        <v>16537</v>
      </c>
      <c r="D18" s="27">
        <v>17228</v>
      </c>
      <c r="E18" s="27">
        <v>47158</v>
      </c>
      <c r="F18" s="27">
        <v>70070</v>
      </c>
      <c r="G18" s="27">
        <v>141440</v>
      </c>
      <c r="H18" s="27">
        <v>179047</v>
      </c>
      <c r="I18" s="27">
        <v>173714</v>
      </c>
      <c r="J18" s="27">
        <v>118142</v>
      </c>
      <c r="K18" s="27">
        <v>116393</v>
      </c>
      <c r="L18" s="27">
        <v>134062</v>
      </c>
      <c r="M18" s="27">
        <v>146710</v>
      </c>
      <c r="N18" s="27">
        <v>182504</v>
      </c>
      <c r="O18" s="27">
        <v>189553</v>
      </c>
      <c r="P18" s="27">
        <v>201343</v>
      </c>
    </row>
    <row r="19" spans="1:16">
      <c r="A19" s="15" t="s">
        <v>31</v>
      </c>
      <c r="B19" s="15" t="s">
        <v>32</v>
      </c>
      <c r="C19" s="27">
        <v>351142</v>
      </c>
      <c r="D19" s="27">
        <v>367220</v>
      </c>
      <c r="E19" s="27">
        <v>312769</v>
      </c>
      <c r="F19" s="27">
        <v>369566</v>
      </c>
      <c r="G19" s="27">
        <v>279188</v>
      </c>
      <c r="H19" s="27">
        <v>321220</v>
      </c>
      <c r="I19" s="27">
        <v>328851</v>
      </c>
      <c r="J19" s="27">
        <v>321693</v>
      </c>
      <c r="K19" s="27">
        <v>364518</v>
      </c>
      <c r="L19" s="27">
        <v>321862</v>
      </c>
      <c r="M19" s="27">
        <v>416822</v>
      </c>
      <c r="N19" s="27">
        <v>387175</v>
      </c>
      <c r="O19" s="27">
        <v>427021</v>
      </c>
      <c r="P19" s="27">
        <v>555026</v>
      </c>
    </row>
    <row r="20" spans="1:16">
      <c r="A20" s="15" t="s">
        <v>33</v>
      </c>
      <c r="B20" s="15" t="s">
        <v>34</v>
      </c>
      <c r="C20" s="27">
        <v>1494636</v>
      </c>
      <c r="D20" s="27">
        <v>1444279</v>
      </c>
      <c r="E20" s="27">
        <v>1294849</v>
      </c>
      <c r="F20" s="27">
        <v>1409277</v>
      </c>
      <c r="G20" s="27">
        <v>1331971</v>
      </c>
      <c r="H20" s="27">
        <v>1365585</v>
      </c>
      <c r="I20" s="27">
        <v>1236568</v>
      </c>
      <c r="J20" s="27">
        <v>1439899</v>
      </c>
      <c r="K20" s="27">
        <v>1553101</v>
      </c>
      <c r="L20" s="27">
        <v>1636932</v>
      </c>
      <c r="M20" s="27">
        <v>1417092</v>
      </c>
      <c r="N20" s="27">
        <v>1327015</v>
      </c>
      <c r="O20" s="27">
        <v>1285268</v>
      </c>
      <c r="P20" s="27">
        <v>1385207</v>
      </c>
    </row>
    <row r="21" spans="1:16">
      <c r="A21" s="15" t="s">
        <v>35</v>
      </c>
      <c r="B21" s="15" t="s">
        <v>36</v>
      </c>
      <c r="C21" s="27">
        <v>551849</v>
      </c>
      <c r="D21" s="27">
        <v>518793</v>
      </c>
      <c r="E21" s="27">
        <v>501183</v>
      </c>
      <c r="F21" s="27">
        <v>706442</v>
      </c>
      <c r="G21" s="27">
        <v>623486</v>
      </c>
      <c r="H21" s="27">
        <v>710845</v>
      </c>
      <c r="I21" s="27">
        <v>662937</v>
      </c>
      <c r="J21" s="27">
        <v>716179</v>
      </c>
      <c r="K21" s="27">
        <v>706637</v>
      </c>
      <c r="L21" s="27">
        <v>717645</v>
      </c>
      <c r="M21" s="27">
        <v>807165</v>
      </c>
      <c r="N21" s="27">
        <v>755603</v>
      </c>
      <c r="O21" s="27">
        <v>702270</v>
      </c>
      <c r="P21" s="27">
        <v>770658</v>
      </c>
    </row>
    <row r="22" spans="1:16">
      <c r="A22" s="15" t="s">
        <v>37</v>
      </c>
      <c r="B22" s="15" t="s">
        <v>38</v>
      </c>
      <c r="C22" s="27">
        <v>196430</v>
      </c>
      <c r="D22" s="27">
        <v>180843</v>
      </c>
      <c r="E22" s="27">
        <v>152705</v>
      </c>
      <c r="F22" s="27">
        <v>177892</v>
      </c>
      <c r="G22" s="27">
        <v>145501</v>
      </c>
      <c r="H22" s="27">
        <v>187910</v>
      </c>
      <c r="I22" s="27">
        <v>179840</v>
      </c>
      <c r="J22" s="27">
        <v>164602</v>
      </c>
      <c r="K22" s="27">
        <v>185832</v>
      </c>
      <c r="L22" s="27">
        <v>194797</v>
      </c>
      <c r="M22" s="27">
        <v>204366</v>
      </c>
      <c r="N22" s="27">
        <v>189456</v>
      </c>
      <c r="O22" s="27">
        <v>180753</v>
      </c>
      <c r="P22" s="27">
        <v>209146</v>
      </c>
    </row>
    <row r="23" spans="1:16">
      <c r="A23" s="15" t="s">
        <v>39</v>
      </c>
      <c r="B23" s="15" t="s">
        <v>40</v>
      </c>
      <c r="C23" s="27">
        <v>103811</v>
      </c>
      <c r="D23" s="27">
        <v>123303</v>
      </c>
      <c r="E23" s="27">
        <v>110822</v>
      </c>
      <c r="F23" s="27">
        <v>240750</v>
      </c>
      <c r="G23" s="27">
        <v>208803</v>
      </c>
      <c r="H23" s="27">
        <v>246106</v>
      </c>
      <c r="I23" s="27">
        <v>237067</v>
      </c>
      <c r="J23" s="27">
        <v>225951</v>
      </c>
      <c r="K23" s="27">
        <v>220691</v>
      </c>
      <c r="L23" s="27">
        <v>260561</v>
      </c>
      <c r="M23" s="27">
        <v>268757</v>
      </c>
      <c r="N23" s="27">
        <v>246877</v>
      </c>
      <c r="O23" s="27">
        <v>251764</v>
      </c>
      <c r="P23" s="27">
        <v>280886</v>
      </c>
    </row>
    <row r="24" spans="1:16">
      <c r="A24" s="15" t="s">
        <v>41</v>
      </c>
      <c r="B24" s="15" t="s">
        <v>42</v>
      </c>
      <c r="C24" s="27">
        <v>298716</v>
      </c>
      <c r="D24" s="27">
        <v>288069</v>
      </c>
      <c r="E24" s="27">
        <v>268348</v>
      </c>
      <c r="F24" s="27">
        <v>327273</v>
      </c>
      <c r="G24" s="27">
        <v>356640</v>
      </c>
      <c r="H24" s="27">
        <v>439047</v>
      </c>
      <c r="I24" s="27">
        <v>371867</v>
      </c>
      <c r="J24" s="27">
        <v>305090</v>
      </c>
      <c r="K24" s="27">
        <v>392110</v>
      </c>
      <c r="L24" s="27">
        <v>401370</v>
      </c>
      <c r="M24" s="27">
        <v>438668</v>
      </c>
      <c r="N24" s="27">
        <v>408398</v>
      </c>
      <c r="O24" s="27">
        <v>379359</v>
      </c>
      <c r="P24" s="27">
        <v>415866</v>
      </c>
    </row>
    <row r="25" spans="1:16">
      <c r="A25" s="15" t="s">
        <v>43</v>
      </c>
      <c r="B25" s="15" t="s">
        <v>44</v>
      </c>
      <c r="C25" s="27">
        <v>55539</v>
      </c>
      <c r="D25" s="27">
        <v>30364</v>
      </c>
      <c r="E25" s="27">
        <v>51209</v>
      </c>
      <c r="F25" s="27">
        <v>74597</v>
      </c>
      <c r="G25" s="27">
        <v>58534</v>
      </c>
      <c r="H25" s="27">
        <v>172174</v>
      </c>
      <c r="I25" s="27">
        <v>164151</v>
      </c>
      <c r="J25" s="27">
        <v>174825</v>
      </c>
      <c r="K25" s="27">
        <v>171872</v>
      </c>
      <c r="L25" s="27">
        <v>191882</v>
      </c>
      <c r="M25" s="27">
        <v>215931</v>
      </c>
      <c r="N25" s="27">
        <v>198970</v>
      </c>
      <c r="O25" s="27">
        <v>193905</v>
      </c>
      <c r="P25" s="27">
        <v>209790</v>
      </c>
    </row>
    <row r="26" spans="1:16">
      <c r="A26" s="15" t="s">
        <v>45</v>
      </c>
      <c r="B26" s="15" t="s">
        <v>46</v>
      </c>
      <c r="C26" s="27">
        <v>195774</v>
      </c>
      <c r="D26" s="27">
        <v>178396</v>
      </c>
      <c r="E26" s="27">
        <v>223173</v>
      </c>
      <c r="F26" s="27">
        <v>260751</v>
      </c>
      <c r="G26" s="27">
        <v>221557</v>
      </c>
      <c r="H26" s="27">
        <v>245326</v>
      </c>
      <c r="I26" s="27">
        <v>232753</v>
      </c>
      <c r="J26" s="27">
        <v>228123</v>
      </c>
      <c r="K26" s="27">
        <v>209269</v>
      </c>
      <c r="L26" s="27">
        <v>210311</v>
      </c>
      <c r="M26" s="27">
        <v>236388</v>
      </c>
      <c r="N26" s="27">
        <v>211799</v>
      </c>
      <c r="O26" s="27">
        <v>211850</v>
      </c>
      <c r="P26" s="27">
        <v>231177</v>
      </c>
    </row>
    <row r="27" spans="1:16">
      <c r="A27" s="15" t="s">
        <v>65</v>
      </c>
      <c r="B27" s="15" t="s">
        <v>66</v>
      </c>
      <c r="C27" s="27">
        <v>29348</v>
      </c>
      <c r="D27" s="27">
        <v>27702</v>
      </c>
      <c r="E27" s="27">
        <v>28065</v>
      </c>
      <c r="F27" s="27">
        <v>38916</v>
      </c>
      <c r="G27" s="27">
        <v>27775</v>
      </c>
      <c r="H27" s="27">
        <v>31739</v>
      </c>
      <c r="I27" s="27">
        <v>29441</v>
      </c>
      <c r="J27" s="27" t="s">
        <v>271</v>
      </c>
      <c r="K27" s="27" t="s">
        <v>271</v>
      </c>
      <c r="L27" s="27">
        <v>15193</v>
      </c>
      <c r="M27" s="27">
        <v>28514</v>
      </c>
      <c r="N27" s="27">
        <v>22341</v>
      </c>
      <c r="O27" s="27">
        <v>25329</v>
      </c>
      <c r="P27" s="27">
        <v>27263</v>
      </c>
    </row>
    <row r="28" spans="1:16">
      <c r="A28" s="15" t="s">
        <v>67</v>
      </c>
      <c r="B28" s="15" t="s">
        <v>68</v>
      </c>
      <c r="C28" s="27">
        <v>161154</v>
      </c>
      <c r="D28" s="27">
        <v>137393</v>
      </c>
      <c r="E28" s="27">
        <v>129179</v>
      </c>
      <c r="F28" s="27">
        <v>161599</v>
      </c>
      <c r="G28" s="27">
        <v>116492</v>
      </c>
      <c r="H28" s="27">
        <v>129600</v>
      </c>
      <c r="I28" s="27">
        <v>57949</v>
      </c>
      <c r="J28" s="27">
        <v>40728</v>
      </c>
      <c r="K28" s="27">
        <v>57024</v>
      </c>
      <c r="L28" s="27">
        <v>70326</v>
      </c>
      <c r="M28" s="27">
        <v>74492</v>
      </c>
      <c r="N28" s="27">
        <v>77658</v>
      </c>
      <c r="O28" s="27">
        <v>74418</v>
      </c>
      <c r="P28" s="27">
        <v>80138</v>
      </c>
    </row>
    <row r="29" spans="1:16">
      <c r="A29" s="15" t="s">
        <v>47</v>
      </c>
      <c r="B29" s="15" t="s">
        <v>48</v>
      </c>
      <c r="C29" s="27">
        <v>377967</v>
      </c>
      <c r="D29" s="27">
        <v>340079</v>
      </c>
      <c r="E29" s="27">
        <v>314108</v>
      </c>
      <c r="F29" s="27">
        <v>385509</v>
      </c>
      <c r="G29" s="27">
        <v>295968</v>
      </c>
      <c r="H29" s="27">
        <v>322120</v>
      </c>
      <c r="I29" s="27">
        <v>388175</v>
      </c>
      <c r="J29" s="27">
        <v>430006</v>
      </c>
      <c r="K29" s="27">
        <v>439804</v>
      </c>
      <c r="L29" s="27">
        <v>469440</v>
      </c>
      <c r="M29" s="27">
        <v>496455</v>
      </c>
      <c r="N29" s="27">
        <v>431811</v>
      </c>
      <c r="O29" s="27">
        <v>438765</v>
      </c>
      <c r="P29" s="27">
        <v>500772</v>
      </c>
    </row>
    <row r="30" spans="1:16">
      <c r="A30" s="15" t="s">
        <v>49</v>
      </c>
      <c r="B30" s="15" t="s">
        <v>50</v>
      </c>
      <c r="C30" s="27">
        <v>1056051</v>
      </c>
      <c r="D30" s="27">
        <v>991184</v>
      </c>
      <c r="E30" s="27">
        <v>909003</v>
      </c>
      <c r="F30" s="27">
        <v>878590</v>
      </c>
      <c r="G30" s="27">
        <v>645164</v>
      </c>
      <c r="H30" s="27">
        <v>745875</v>
      </c>
      <c r="I30" s="27">
        <v>723468</v>
      </c>
      <c r="J30" s="27">
        <v>763195</v>
      </c>
      <c r="K30" s="27">
        <v>811129</v>
      </c>
      <c r="L30" s="27">
        <v>794696</v>
      </c>
      <c r="M30" s="27">
        <v>900758</v>
      </c>
      <c r="N30" s="27">
        <v>824796</v>
      </c>
      <c r="O30" s="27">
        <v>784192</v>
      </c>
      <c r="P30" s="27">
        <v>867694</v>
      </c>
    </row>
    <row r="31" spans="1:16">
      <c r="A31" s="15" t="s">
        <v>51</v>
      </c>
      <c r="B31" s="15" t="s">
        <v>52</v>
      </c>
      <c r="C31" s="27">
        <v>180598</v>
      </c>
      <c r="D31" s="27">
        <v>178029</v>
      </c>
      <c r="E31" s="27">
        <v>150981</v>
      </c>
      <c r="F31" s="27">
        <v>154345</v>
      </c>
      <c r="G31" s="27">
        <v>160940</v>
      </c>
      <c r="H31" s="27">
        <v>190870</v>
      </c>
      <c r="I31" s="27">
        <v>170215</v>
      </c>
      <c r="J31" s="27">
        <v>181862</v>
      </c>
      <c r="K31" s="27">
        <v>171749</v>
      </c>
      <c r="L31" s="27">
        <v>171805</v>
      </c>
      <c r="M31" s="27">
        <v>189578</v>
      </c>
      <c r="N31" s="27">
        <v>165515</v>
      </c>
      <c r="O31" s="27">
        <v>145662</v>
      </c>
      <c r="P31" s="27">
        <v>164830</v>
      </c>
    </row>
    <row r="32" spans="1:16">
      <c r="A32" s="15" t="s">
        <v>53</v>
      </c>
      <c r="B32" s="15" t="s">
        <v>54</v>
      </c>
      <c r="C32" s="27">
        <v>672065</v>
      </c>
      <c r="D32" s="27">
        <v>643011</v>
      </c>
      <c r="E32" s="27">
        <v>625966</v>
      </c>
      <c r="F32" s="27">
        <v>720467</v>
      </c>
      <c r="G32" s="27">
        <v>419021</v>
      </c>
      <c r="H32" s="27">
        <v>834135</v>
      </c>
      <c r="I32" s="27">
        <v>783359</v>
      </c>
      <c r="J32" s="27">
        <v>785977</v>
      </c>
      <c r="K32" s="27">
        <v>808810</v>
      </c>
      <c r="L32" s="27">
        <v>817428</v>
      </c>
      <c r="M32" s="27">
        <v>902169</v>
      </c>
      <c r="N32" s="27">
        <v>829686</v>
      </c>
      <c r="O32" s="27">
        <v>740978</v>
      </c>
      <c r="P32" s="27">
        <v>804246</v>
      </c>
    </row>
    <row r="33" spans="1:16">
      <c r="A33" s="15" t="s">
        <v>55</v>
      </c>
      <c r="B33" s="15" t="s">
        <v>56</v>
      </c>
      <c r="C33" s="27">
        <v>419483</v>
      </c>
      <c r="D33" s="27">
        <v>276873</v>
      </c>
      <c r="E33" s="27">
        <v>349996</v>
      </c>
      <c r="F33" s="27">
        <v>369950</v>
      </c>
      <c r="G33" s="27">
        <v>273942</v>
      </c>
      <c r="H33" s="27">
        <v>703931</v>
      </c>
      <c r="I33" s="27">
        <v>733401</v>
      </c>
      <c r="J33" s="27">
        <v>769678</v>
      </c>
      <c r="K33" s="27">
        <v>776499</v>
      </c>
      <c r="L33" s="27">
        <v>784871</v>
      </c>
      <c r="M33" s="27">
        <v>359015</v>
      </c>
      <c r="N33" s="27">
        <v>369493</v>
      </c>
      <c r="O33" s="27">
        <v>359362</v>
      </c>
      <c r="P33" s="27">
        <v>492304</v>
      </c>
    </row>
    <row r="34" spans="1:16">
      <c r="A34" s="15" t="s">
        <v>57</v>
      </c>
      <c r="B34" s="15" t="s">
        <v>58</v>
      </c>
      <c r="C34" s="27">
        <v>339508</v>
      </c>
      <c r="D34" s="27">
        <v>335639</v>
      </c>
      <c r="E34" s="27">
        <v>395320</v>
      </c>
      <c r="F34" s="27">
        <v>481915</v>
      </c>
      <c r="G34" s="27">
        <v>382797</v>
      </c>
      <c r="H34" s="27">
        <v>473797</v>
      </c>
      <c r="I34" s="27">
        <v>461968</v>
      </c>
      <c r="J34" s="27">
        <v>440357</v>
      </c>
      <c r="K34" s="27">
        <v>470644</v>
      </c>
      <c r="L34" s="27">
        <v>491952</v>
      </c>
      <c r="M34" s="27">
        <v>537501</v>
      </c>
      <c r="N34" s="27">
        <v>492477</v>
      </c>
      <c r="O34" s="27">
        <v>525099</v>
      </c>
      <c r="P34" s="27">
        <v>510487</v>
      </c>
    </row>
    <row r="35" spans="1:16">
      <c r="A35" s="15" t="s">
        <v>59</v>
      </c>
      <c r="B35" s="15" t="s">
        <v>60</v>
      </c>
      <c r="C35" s="27">
        <v>396835</v>
      </c>
      <c r="D35" s="27">
        <v>939087</v>
      </c>
      <c r="E35" s="27">
        <v>902483</v>
      </c>
      <c r="F35" s="27">
        <v>1057726</v>
      </c>
      <c r="G35" s="27">
        <v>937939</v>
      </c>
      <c r="H35" s="27">
        <v>1060928</v>
      </c>
      <c r="I35" s="27">
        <v>953621</v>
      </c>
      <c r="J35" s="27">
        <v>1009211</v>
      </c>
      <c r="K35" s="27">
        <v>907132</v>
      </c>
      <c r="L35" s="27">
        <v>949633</v>
      </c>
      <c r="M35" s="27">
        <v>1042111</v>
      </c>
      <c r="N35" s="27">
        <v>844619</v>
      </c>
      <c r="O35" s="27">
        <v>706986</v>
      </c>
      <c r="P35" s="27">
        <v>139034</v>
      </c>
    </row>
    <row r="36" spans="1:16">
      <c r="A36" s="15" t="s">
        <v>61</v>
      </c>
      <c r="B36" s="15" t="s">
        <v>62</v>
      </c>
      <c r="C36" s="27">
        <v>181347</v>
      </c>
      <c r="D36" s="27">
        <v>164002</v>
      </c>
      <c r="E36" s="27">
        <v>91734</v>
      </c>
      <c r="F36" s="27">
        <v>269116</v>
      </c>
      <c r="G36" s="27">
        <v>206688</v>
      </c>
      <c r="H36" s="27">
        <v>272689</v>
      </c>
      <c r="I36" s="27">
        <v>258119</v>
      </c>
      <c r="J36" s="27">
        <v>479174</v>
      </c>
      <c r="K36" s="27">
        <v>800978</v>
      </c>
      <c r="L36" s="27">
        <v>846307</v>
      </c>
      <c r="M36" s="27">
        <v>944291</v>
      </c>
      <c r="N36" s="27">
        <v>912077</v>
      </c>
      <c r="O36" s="27">
        <v>872615</v>
      </c>
      <c r="P36" s="27">
        <v>633620</v>
      </c>
    </row>
    <row r="37" spans="1:16">
      <c r="A37" s="15" t="s">
        <v>63</v>
      </c>
      <c r="B37" s="15" t="s">
        <v>64</v>
      </c>
      <c r="C37" s="27">
        <v>706337</v>
      </c>
      <c r="D37" s="27">
        <v>730937</v>
      </c>
      <c r="E37" s="27">
        <v>716628</v>
      </c>
      <c r="F37" s="27">
        <v>870547</v>
      </c>
      <c r="G37" s="27">
        <v>799347</v>
      </c>
      <c r="H37" s="27">
        <v>883229</v>
      </c>
      <c r="I37" s="27">
        <v>835036</v>
      </c>
      <c r="J37" s="27">
        <v>905919</v>
      </c>
      <c r="K37" s="27">
        <v>1037011</v>
      </c>
      <c r="L37" s="27">
        <v>1074949</v>
      </c>
      <c r="M37" s="27">
        <v>990412</v>
      </c>
      <c r="N37" s="27">
        <v>959026</v>
      </c>
      <c r="O37" s="27">
        <v>871986</v>
      </c>
      <c r="P37" s="27">
        <v>964563</v>
      </c>
    </row>
    <row r="38" spans="1:16">
      <c r="A38" s="15" t="s">
        <v>69</v>
      </c>
      <c r="B38" s="15" t="s">
        <v>70</v>
      </c>
      <c r="C38" s="27">
        <v>538440</v>
      </c>
      <c r="D38" s="27">
        <v>388817</v>
      </c>
      <c r="E38" s="27">
        <v>432604</v>
      </c>
      <c r="F38" s="27">
        <v>445972</v>
      </c>
      <c r="G38" s="27">
        <v>453024</v>
      </c>
      <c r="H38" s="27">
        <v>435664</v>
      </c>
      <c r="I38" s="27">
        <v>495667</v>
      </c>
      <c r="J38" s="27">
        <v>437283</v>
      </c>
      <c r="K38" s="27">
        <v>581926</v>
      </c>
      <c r="L38" s="27">
        <v>586518</v>
      </c>
      <c r="M38" s="27">
        <v>625840</v>
      </c>
      <c r="N38" s="27">
        <v>545926</v>
      </c>
      <c r="O38" s="27">
        <v>571341</v>
      </c>
      <c r="P38" s="27">
        <v>570484</v>
      </c>
    </row>
    <row r="39" spans="1:16">
      <c r="A39" s="15" t="s">
        <v>71</v>
      </c>
      <c r="B39" s="15" t="s">
        <v>72</v>
      </c>
      <c r="C39" s="27">
        <v>851549</v>
      </c>
      <c r="D39" s="27">
        <v>988500</v>
      </c>
      <c r="E39" s="27">
        <v>905470</v>
      </c>
      <c r="F39" s="27">
        <v>1237406</v>
      </c>
      <c r="G39" s="27">
        <v>1049103</v>
      </c>
      <c r="H39" s="27">
        <v>1165235</v>
      </c>
      <c r="I39" s="27">
        <v>1192862</v>
      </c>
      <c r="J39" s="27">
        <v>1102443</v>
      </c>
      <c r="K39" s="27">
        <v>1103329</v>
      </c>
      <c r="L39" s="27">
        <v>1168145</v>
      </c>
      <c r="M39" s="27">
        <v>1281150</v>
      </c>
      <c r="N39" s="27">
        <v>1209284</v>
      </c>
      <c r="O39" s="27">
        <v>1240667</v>
      </c>
      <c r="P39" s="27">
        <v>1762930</v>
      </c>
    </row>
    <row r="40" spans="1:16">
      <c r="A40" s="15" t="s">
        <v>73</v>
      </c>
      <c r="B40" s="15" t="s">
        <v>74</v>
      </c>
      <c r="C40" s="27">
        <v>223338</v>
      </c>
      <c r="D40" s="27">
        <v>238633</v>
      </c>
      <c r="E40" s="27">
        <v>226543</v>
      </c>
      <c r="F40" s="27">
        <v>243796</v>
      </c>
      <c r="G40" s="27">
        <v>215890</v>
      </c>
      <c r="H40" s="27">
        <v>243260</v>
      </c>
      <c r="I40" s="27">
        <v>233209</v>
      </c>
      <c r="J40" s="27">
        <v>229143</v>
      </c>
      <c r="K40" s="27">
        <v>242709</v>
      </c>
      <c r="L40" s="27">
        <v>230603</v>
      </c>
      <c r="M40" s="27">
        <v>264542</v>
      </c>
      <c r="N40" s="27">
        <v>315856</v>
      </c>
      <c r="O40" s="27">
        <v>346766</v>
      </c>
      <c r="P40" s="27">
        <v>364105</v>
      </c>
    </row>
    <row r="41" spans="1:16">
      <c r="A41" s="15" t="s">
        <v>75</v>
      </c>
      <c r="B41" s="15" t="s">
        <v>76</v>
      </c>
      <c r="C41" s="27">
        <v>1245086</v>
      </c>
      <c r="D41" s="27">
        <v>1237410</v>
      </c>
      <c r="E41" s="27">
        <v>1174418</v>
      </c>
      <c r="F41" s="27">
        <v>1610456</v>
      </c>
      <c r="G41" s="27">
        <v>1394462</v>
      </c>
      <c r="H41" s="27">
        <v>1487154</v>
      </c>
      <c r="I41" s="27">
        <v>1478305</v>
      </c>
      <c r="J41" s="27">
        <v>1458307</v>
      </c>
      <c r="K41" s="27">
        <v>1543379</v>
      </c>
      <c r="L41" s="27">
        <v>1592149</v>
      </c>
      <c r="M41" s="27">
        <v>1770806</v>
      </c>
      <c r="N41" s="27">
        <v>1855694</v>
      </c>
      <c r="O41" s="27">
        <v>1745510</v>
      </c>
      <c r="P41" s="27">
        <v>1905835</v>
      </c>
    </row>
    <row r="42" spans="1:16">
      <c r="A42" s="15" t="s">
        <v>77</v>
      </c>
      <c r="B42" s="15" t="s">
        <v>78</v>
      </c>
      <c r="C42" s="27">
        <v>803723</v>
      </c>
      <c r="D42" s="27">
        <v>689707</v>
      </c>
      <c r="E42" s="27">
        <v>694880</v>
      </c>
      <c r="F42" s="27">
        <v>888915</v>
      </c>
      <c r="G42" s="27">
        <v>812955</v>
      </c>
      <c r="H42" s="27">
        <v>854110</v>
      </c>
      <c r="I42" s="27">
        <v>743790</v>
      </c>
      <c r="J42" s="27">
        <v>821192</v>
      </c>
      <c r="K42" s="27">
        <v>843655</v>
      </c>
      <c r="L42" s="27">
        <v>895233</v>
      </c>
      <c r="M42" s="27">
        <v>1003762</v>
      </c>
      <c r="N42" s="27">
        <v>871234</v>
      </c>
      <c r="O42" s="27">
        <v>830432</v>
      </c>
      <c r="P42" s="27">
        <v>861622</v>
      </c>
    </row>
    <row r="43" spans="1:16">
      <c r="A43" s="15" t="s">
        <v>79</v>
      </c>
      <c r="B43" s="15" t="s">
        <v>80</v>
      </c>
      <c r="C43" s="27">
        <v>952254</v>
      </c>
      <c r="D43" s="27">
        <v>988759</v>
      </c>
      <c r="E43" s="27">
        <v>998128</v>
      </c>
      <c r="F43" s="27">
        <v>1101387</v>
      </c>
      <c r="G43" s="27">
        <v>1050101</v>
      </c>
      <c r="H43" s="27">
        <v>1183683</v>
      </c>
      <c r="I43" s="27">
        <v>1123954</v>
      </c>
      <c r="J43" s="27">
        <v>1208457</v>
      </c>
      <c r="K43" s="27">
        <v>1295363</v>
      </c>
      <c r="L43" s="27">
        <v>1111619</v>
      </c>
      <c r="M43" s="27">
        <v>1459939</v>
      </c>
      <c r="N43" s="27">
        <v>1407485</v>
      </c>
      <c r="O43" s="27">
        <v>1361574</v>
      </c>
      <c r="P43" s="27">
        <v>1489999</v>
      </c>
    </row>
    <row r="44" spans="1:16">
      <c r="A44" s="15" t="s">
        <v>81</v>
      </c>
      <c r="B44" s="15" t="s">
        <v>82</v>
      </c>
      <c r="C44" s="27">
        <v>87690</v>
      </c>
      <c r="D44" s="27">
        <v>109043</v>
      </c>
      <c r="E44" s="27">
        <v>118801</v>
      </c>
      <c r="F44" s="27">
        <v>144424</v>
      </c>
      <c r="G44" s="27">
        <v>310726</v>
      </c>
      <c r="H44" s="27">
        <v>345653</v>
      </c>
      <c r="I44" s="27">
        <v>331127</v>
      </c>
      <c r="J44" s="27">
        <v>155700</v>
      </c>
      <c r="K44" s="27">
        <v>370645</v>
      </c>
      <c r="L44" s="27">
        <v>384758</v>
      </c>
      <c r="M44" s="27">
        <v>427510</v>
      </c>
      <c r="N44" s="27">
        <v>400566</v>
      </c>
      <c r="O44" s="27">
        <v>369171</v>
      </c>
      <c r="P44" s="27">
        <v>411545</v>
      </c>
    </row>
    <row r="45" spans="1:16">
      <c r="A45" s="15" t="s">
        <v>83</v>
      </c>
      <c r="B45" s="15" t="s">
        <v>84</v>
      </c>
      <c r="C45" s="27">
        <v>420838</v>
      </c>
      <c r="D45" s="27">
        <v>424365</v>
      </c>
      <c r="E45" s="27">
        <v>451126</v>
      </c>
      <c r="F45" s="27">
        <v>524149</v>
      </c>
      <c r="G45" s="27">
        <v>413309</v>
      </c>
      <c r="H45" s="27">
        <v>479311</v>
      </c>
      <c r="I45" s="27">
        <v>518871</v>
      </c>
      <c r="J45" s="27">
        <v>480430</v>
      </c>
      <c r="K45" s="27">
        <v>486862</v>
      </c>
      <c r="L45" s="27">
        <v>507409</v>
      </c>
      <c r="M45" s="27">
        <v>561888</v>
      </c>
      <c r="N45" s="27">
        <v>519377</v>
      </c>
      <c r="O45" s="27">
        <v>503471</v>
      </c>
      <c r="P45" s="27">
        <v>584422</v>
      </c>
    </row>
    <row r="46" spans="1:16">
      <c r="A46" s="15" t="s">
        <v>85</v>
      </c>
      <c r="B46" s="15" t="s">
        <v>86</v>
      </c>
      <c r="C46" s="27">
        <v>1219863</v>
      </c>
      <c r="D46" s="27">
        <v>1073829</v>
      </c>
      <c r="E46" s="27">
        <v>1430875</v>
      </c>
      <c r="F46" s="27">
        <v>1493107</v>
      </c>
      <c r="G46" s="27">
        <v>1344830</v>
      </c>
      <c r="H46" s="27">
        <v>1263881</v>
      </c>
      <c r="I46" s="27">
        <v>1124753</v>
      </c>
      <c r="J46" s="27">
        <v>955581</v>
      </c>
      <c r="K46" s="27">
        <v>728895</v>
      </c>
      <c r="L46" s="27">
        <v>669522</v>
      </c>
      <c r="M46" s="27">
        <v>728446</v>
      </c>
      <c r="N46" s="27">
        <v>681921</v>
      </c>
      <c r="O46" s="27">
        <v>1072300</v>
      </c>
      <c r="P46" s="27">
        <v>963900</v>
      </c>
    </row>
    <row r="47" spans="1:16">
      <c r="A47" s="15" t="s">
        <v>87</v>
      </c>
      <c r="B47" s="15" t="s">
        <v>88</v>
      </c>
      <c r="C47" s="27">
        <v>211625</v>
      </c>
      <c r="D47" s="27">
        <v>171818</v>
      </c>
      <c r="E47" s="27">
        <v>150321</v>
      </c>
      <c r="F47" s="27">
        <v>252197</v>
      </c>
      <c r="G47" s="27">
        <v>219804</v>
      </c>
      <c r="H47" s="27">
        <v>256777</v>
      </c>
      <c r="I47" s="27">
        <v>234279</v>
      </c>
      <c r="J47" s="27">
        <v>227806</v>
      </c>
      <c r="K47" s="27">
        <v>229906</v>
      </c>
      <c r="L47" s="27">
        <v>226935</v>
      </c>
      <c r="M47" s="27">
        <v>294019</v>
      </c>
      <c r="N47" s="27">
        <v>248741</v>
      </c>
      <c r="O47" s="27">
        <v>278166</v>
      </c>
      <c r="P47" s="27">
        <v>309812</v>
      </c>
    </row>
    <row r="48" spans="1:16">
      <c r="A48" s="15" t="s">
        <v>89</v>
      </c>
      <c r="B48" s="15" t="s">
        <v>90</v>
      </c>
      <c r="C48" s="27">
        <v>501554</v>
      </c>
      <c r="D48" s="27">
        <v>499389</v>
      </c>
      <c r="E48" s="27">
        <v>561577</v>
      </c>
      <c r="F48" s="27">
        <v>692421</v>
      </c>
      <c r="G48" s="27">
        <v>579837</v>
      </c>
      <c r="H48" s="27">
        <v>647618</v>
      </c>
      <c r="I48" s="27">
        <v>620754</v>
      </c>
      <c r="J48" s="27">
        <v>629590</v>
      </c>
      <c r="K48" s="27">
        <v>658967</v>
      </c>
      <c r="L48" s="27">
        <v>689878</v>
      </c>
      <c r="M48" s="27">
        <v>774510</v>
      </c>
      <c r="N48" s="27">
        <v>698529</v>
      </c>
      <c r="O48" s="27">
        <v>653649</v>
      </c>
      <c r="P48" s="27">
        <v>699546</v>
      </c>
    </row>
    <row r="49" spans="1:16">
      <c r="A49" s="15" t="s">
        <v>91</v>
      </c>
      <c r="B49" s="15" t="s">
        <v>92</v>
      </c>
      <c r="C49" s="27">
        <v>315202</v>
      </c>
      <c r="D49" s="27">
        <v>309178</v>
      </c>
      <c r="E49" s="27">
        <v>267289</v>
      </c>
      <c r="F49" s="27">
        <v>307311</v>
      </c>
      <c r="G49" s="27">
        <v>268306</v>
      </c>
      <c r="H49" s="27">
        <v>296293</v>
      </c>
      <c r="I49" s="27">
        <v>283201</v>
      </c>
      <c r="J49" s="27">
        <v>185161</v>
      </c>
      <c r="K49" s="27">
        <v>210306</v>
      </c>
      <c r="L49" s="27">
        <v>343157</v>
      </c>
      <c r="M49" s="27">
        <v>380283</v>
      </c>
      <c r="N49" s="27">
        <v>348288</v>
      </c>
      <c r="O49" s="27">
        <v>317525</v>
      </c>
      <c r="P49" s="27">
        <v>362183</v>
      </c>
    </row>
    <row r="50" spans="1:16">
      <c r="A50" s="15" t="s">
        <v>93</v>
      </c>
      <c r="B50" s="15" t="s">
        <v>94</v>
      </c>
      <c r="C50" s="27">
        <v>603987</v>
      </c>
      <c r="D50" s="27">
        <v>709579</v>
      </c>
      <c r="E50" s="27">
        <v>601941</v>
      </c>
      <c r="F50" s="27">
        <v>665066</v>
      </c>
      <c r="G50" s="27">
        <v>680316</v>
      </c>
      <c r="H50" s="27">
        <v>723038</v>
      </c>
      <c r="I50" s="27">
        <v>724756</v>
      </c>
      <c r="J50" s="27">
        <v>739176</v>
      </c>
      <c r="K50" s="27">
        <v>810912</v>
      </c>
      <c r="L50" s="27">
        <v>825643</v>
      </c>
      <c r="M50" s="27">
        <v>872981</v>
      </c>
      <c r="N50" s="27">
        <v>803749</v>
      </c>
      <c r="O50" s="27">
        <v>781750</v>
      </c>
      <c r="P50" s="27">
        <v>853148</v>
      </c>
    </row>
    <row r="51" spans="1:16">
      <c r="A51" s="15" t="s">
        <v>95</v>
      </c>
      <c r="B51" s="15" t="s">
        <v>96</v>
      </c>
      <c r="C51" s="27">
        <v>130103</v>
      </c>
      <c r="D51" s="27">
        <v>126391</v>
      </c>
      <c r="E51" s="27">
        <v>110033</v>
      </c>
      <c r="F51" s="27">
        <v>131891</v>
      </c>
      <c r="G51" s="27">
        <v>101196</v>
      </c>
      <c r="H51" s="27">
        <v>126029</v>
      </c>
      <c r="I51" s="27">
        <v>172688</v>
      </c>
      <c r="J51" s="27">
        <v>133513</v>
      </c>
      <c r="K51" s="27">
        <v>289271</v>
      </c>
      <c r="L51" s="27">
        <v>382514</v>
      </c>
      <c r="M51" s="27">
        <v>418090</v>
      </c>
      <c r="N51" s="27">
        <v>375749</v>
      </c>
      <c r="O51" s="27">
        <v>366520</v>
      </c>
      <c r="P51" s="27">
        <v>387806</v>
      </c>
    </row>
    <row r="52" spans="1:16">
      <c r="A52" s="15" t="s">
        <v>97</v>
      </c>
      <c r="B52" s="15" t="s">
        <v>98</v>
      </c>
      <c r="C52" s="27">
        <v>840925</v>
      </c>
      <c r="D52" s="27">
        <v>823498</v>
      </c>
      <c r="E52" s="27">
        <v>789638</v>
      </c>
      <c r="F52" s="27">
        <v>1009160</v>
      </c>
      <c r="G52" s="27">
        <v>890552</v>
      </c>
      <c r="H52" s="27">
        <v>997445</v>
      </c>
      <c r="I52" s="27">
        <v>904277</v>
      </c>
      <c r="J52" s="27">
        <v>988268</v>
      </c>
      <c r="K52" s="27">
        <v>1057728</v>
      </c>
      <c r="L52" s="27">
        <v>1293141</v>
      </c>
      <c r="M52" s="27">
        <v>1275694</v>
      </c>
      <c r="N52" s="27">
        <v>1353799</v>
      </c>
      <c r="O52" s="27">
        <v>1354204</v>
      </c>
      <c r="P52" s="27">
        <v>1505098</v>
      </c>
    </row>
    <row r="53" spans="1:16">
      <c r="A53" s="15" t="s">
        <v>99</v>
      </c>
      <c r="B53" s="15" t="s">
        <v>100</v>
      </c>
      <c r="C53" s="27">
        <v>387768</v>
      </c>
      <c r="D53" s="27">
        <v>192151</v>
      </c>
      <c r="E53" s="27">
        <v>179356</v>
      </c>
      <c r="F53" s="27">
        <v>223649</v>
      </c>
      <c r="G53" s="27">
        <v>188945</v>
      </c>
      <c r="H53" s="27">
        <v>193582</v>
      </c>
      <c r="I53" s="27">
        <v>95837</v>
      </c>
      <c r="J53" s="27">
        <v>372630</v>
      </c>
      <c r="K53" s="27">
        <v>465997</v>
      </c>
      <c r="L53" s="27">
        <v>464964</v>
      </c>
      <c r="M53" s="27">
        <v>522982</v>
      </c>
      <c r="N53" s="27">
        <v>417199</v>
      </c>
      <c r="O53" s="27">
        <v>480154</v>
      </c>
      <c r="P53" s="27">
        <v>518442</v>
      </c>
    </row>
    <row r="54" spans="1:16">
      <c r="A54" s="15" t="s">
        <v>101</v>
      </c>
      <c r="B54" s="15" t="s">
        <v>102</v>
      </c>
      <c r="C54" s="27">
        <v>216897</v>
      </c>
      <c r="D54" s="27">
        <v>255957</v>
      </c>
      <c r="E54" s="27">
        <v>195731</v>
      </c>
      <c r="F54" s="27">
        <v>255341</v>
      </c>
      <c r="G54" s="27">
        <v>201637</v>
      </c>
      <c r="H54" s="27">
        <v>274190</v>
      </c>
      <c r="I54" s="27">
        <v>278745</v>
      </c>
      <c r="J54" s="27">
        <v>272438</v>
      </c>
      <c r="K54" s="27">
        <v>259854</v>
      </c>
      <c r="L54" s="27">
        <v>268243</v>
      </c>
      <c r="M54" s="27">
        <v>285586</v>
      </c>
      <c r="N54" s="27">
        <v>258361</v>
      </c>
      <c r="O54" s="27">
        <v>230669</v>
      </c>
      <c r="P54" s="27">
        <v>257006</v>
      </c>
    </row>
    <row r="55" spans="1:16">
      <c r="A55" s="15" t="s">
        <v>103</v>
      </c>
      <c r="B55" s="15" t="s">
        <v>104</v>
      </c>
      <c r="C55" s="27">
        <v>162676</v>
      </c>
      <c r="D55" s="27">
        <v>184993</v>
      </c>
      <c r="E55" s="27">
        <v>172868</v>
      </c>
      <c r="F55" s="27">
        <v>184114</v>
      </c>
      <c r="G55" s="27">
        <v>196320</v>
      </c>
      <c r="H55" s="27">
        <v>430979</v>
      </c>
      <c r="I55" s="27">
        <v>413897</v>
      </c>
      <c r="J55" s="27">
        <v>212672</v>
      </c>
      <c r="K55" s="27">
        <v>205623</v>
      </c>
      <c r="L55" s="27">
        <v>246720</v>
      </c>
      <c r="M55" s="27">
        <v>284240</v>
      </c>
      <c r="N55" s="27">
        <v>269154</v>
      </c>
      <c r="O55" s="27">
        <v>251696</v>
      </c>
      <c r="P55" s="27">
        <v>299091</v>
      </c>
    </row>
    <row r="56" spans="1:16">
      <c r="A56" s="15" t="s">
        <v>105</v>
      </c>
      <c r="B56" s="15" t="s">
        <v>106</v>
      </c>
      <c r="C56" s="27">
        <v>84266</v>
      </c>
      <c r="D56" s="27">
        <v>82118</v>
      </c>
      <c r="E56" s="27">
        <v>86853</v>
      </c>
      <c r="F56" s="27">
        <v>85271</v>
      </c>
      <c r="G56" s="27">
        <v>74807</v>
      </c>
      <c r="H56" s="27">
        <v>99620</v>
      </c>
      <c r="I56" s="27">
        <v>101665</v>
      </c>
      <c r="J56" s="27">
        <v>74378</v>
      </c>
      <c r="K56" s="27">
        <v>103242</v>
      </c>
      <c r="L56" s="27">
        <v>106939</v>
      </c>
      <c r="M56" s="27">
        <v>112160</v>
      </c>
      <c r="N56" s="27">
        <v>99969</v>
      </c>
      <c r="O56" s="27">
        <v>90028</v>
      </c>
      <c r="P56" s="27">
        <v>122637</v>
      </c>
    </row>
    <row r="57" spans="1:16">
      <c r="A57" s="15" t="s">
        <v>107</v>
      </c>
      <c r="B57" s="15" t="s">
        <v>108</v>
      </c>
      <c r="C57" s="27">
        <v>524823</v>
      </c>
      <c r="D57" s="27">
        <v>540818</v>
      </c>
      <c r="E57" s="27">
        <v>451078</v>
      </c>
      <c r="F57" s="27">
        <v>471160</v>
      </c>
      <c r="G57" s="27">
        <v>603641</v>
      </c>
      <c r="H57" s="27">
        <v>698539</v>
      </c>
      <c r="I57" s="27">
        <v>684313</v>
      </c>
      <c r="J57" s="27">
        <v>707553</v>
      </c>
      <c r="K57" s="27">
        <v>750473</v>
      </c>
      <c r="L57" s="27">
        <v>631998</v>
      </c>
      <c r="M57" s="27">
        <v>667815</v>
      </c>
      <c r="N57" s="27">
        <v>995381</v>
      </c>
      <c r="O57" s="27">
        <v>949541</v>
      </c>
      <c r="P57" s="27">
        <v>973376</v>
      </c>
    </row>
    <row r="58" spans="1:16">
      <c r="A58" s="15" t="s">
        <v>109</v>
      </c>
      <c r="B58" s="15" t="s">
        <v>110</v>
      </c>
      <c r="C58" s="27">
        <v>581755</v>
      </c>
      <c r="D58" s="27">
        <v>487015</v>
      </c>
      <c r="E58" s="27">
        <v>512308</v>
      </c>
      <c r="F58" s="27">
        <v>522177</v>
      </c>
      <c r="G58" s="27">
        <v>416639</v>
      </c>
      <c r="H58" s="27">
        <v>522174</v>
      </c>
      <c r="I58" s="27">
        <v>331405</v>
      </c>
      <c r="J58" s="27">
        <v>441913</v>
      </c>
      <c r="K58" s="27">
        <v>540766</v>
      </c>
      <c r="L58" s="27">
        <v>622589</v>
      </c>
      <c r="M58" s="27">
        <v>716916</v>
      </c>
      <c r="N58" s="27">
        <v>680841</v>
      </c>
      <c r="O58" s="27">
        <v>624520</v>
      </c>
      <c r="P58" s="27">
        <v>730980</v>
      </c>
    </row>
    <row r="59" spans="1:16">
      <c r="A59" s="15" t="s">
        <v>111</v>
      </c>
      <c r="B59" s="15" t="s">
        <v>112</v>
      </c>
      <c r="C59" s="27">
        <v>570047</v>
      </c>
      <c r="D59" s="27">
        <v>551487</v>
      </c>
      <c r="E59" s="27">
        <v>508167</v>
      </c>
      <c r="F59" s="27">
        <v>531160</v>
      </c>
      <c r="G59" s="27">
        <v>371785</v>
      </c>
      <c r="H59" s="27">
        <v>381339</v>
      </c>
      <c r="I59" s="27">
        <v>560083</v>
      </c>
      <c r="J59" s="27">
        <v>593760</v>
      </c>
      <c r="K59" s="27">
        <v>606721</v>
      </c>
      <c r="L59" s="27">
        <v>585063</v>
      </c>
      <c r="M59" s="27">
        <v>670586</v>
      </c>
      <c r="N59" s="27">
        <v>361105</v>
      </c>
      <c r="O59" s="27">
        <v>361534</v>
      </c>
      <c r="P59" s="27">
        <v>407184</v>
      </c>
    </row>
    <row r="60" spans="1:16">
      <c r="A60" s="15" t="s">
        <v>113</v>
      </c>
      <c r="B60" s="15" t="s">
        <v>114</v>
      </c>
      <c r="C60" s="27">
        <v>191971</v>
      </c>
      <c r="D60" s="27">
        <v>173754</v>
      </c>
      <c r="E60" s="27">
        <v>148992</v>
      </c>
      <c r="F60" s="27">
        <v>156406</v>
      </c>
      <c r="G60" s="27">
        <v>86074</v>
      </c>
      <c r="H60" s="27">
        <v>115693</v>
      </c>
      <c r="I60" s="27">
        <v>163683</v>
      </c>
      <c r="J60" s="27">
        <v>179102</v>
      </c>
      <c r="K60" s="27">
        <v>172441</v>
      </c>
      <c r="L60" s="27">
        <v>187824</v>
      </c>
      <c r="M60" s="27">
        <v>210516</v>
      </c>
      <c r="N60" s="27">
        <v>236296</v>
      </c>
      <c r="O60" s="27">
        <v>416657</v>
      </c>
      <c r="P60" s="27">
        <v>484024</v>
      </c>
    </row>
    <row r="61" spans="1:16">
      <c r="A61" s="15" t="s">
        <v>115</v>
      </c>
      <c r="B61" s="15" t="s">
        <v>116</v>
      </c>
      <c r="C61" s="27">
        <v>467524</v>
      </c>
      <c r="D61" s="27">
        <v>432604</v>
      </c>
      <c r="E61" s="27">
        <v>547045</v>
      </c>
      <c r="F61" s="27">
        <v>615776</v>
      </c>
      <c r="G61" s="27">
        <v>466547</v>
      </c>
      <c r="H61" s="27">
        <v>594050</v>
      </c>
      <c r="I61" s="27">
        <v>552302</v>
      </c>
      <c r="J61" s="27">
        <v>605599</v>
      </c>
      <c r="K61" s="27">
        <v>591733</v>
      </c>
      <c r="L61" s="27">
        <v>631592</v>
      </c>
      <c r="M61" s="27">
        <v>692881</v>
      </c>
      <c r="N61" s="27">
        <v>620168</v>
      </c>
      <c r="O61" s="27">
        <v>611233</v>
      </c>
      <c r="P61" s="27">
        <v>678327</v>
      </c>
    </row>
    <row r="62" spans="1:16">
      <c r="A62" s="15" t="s">
        <v>117</v>
      </c>
      <c r="B62" s="15" t="s">
        <v>118</v>
      </c>
      <c r="C62" s="27">
        <v>215135</v>
      </c>
      <c r="D62" s="27">
        <v>199705</v>
      </c>
      <c r="E62" s="27">
        <v>393539</v>
      </c>
      <c r="F62" s="27">
        <v>627253</v>
      </c>
      <c r="G62" s="27">
        <v>639750</v>
      </c>
      <c r="H62" s="27">
        <v>527820</v>
      </c>
      <c r="I62" s="27">
        <v>497981</v>
      </c>
      <c r="J62" s="27">
        <v>601178</v>
      </c>
      <c r="K62" s="27">
        <v>596835</v>
      </c>
      <c r="L62" s="27">
        <v>599361</v>
      </c>
      <c r="M62" s="27">
        <v>699482</v>
      </c>
      <c r="N62" s="27">
        <v>654389</v>
      </c>
      <c r="O62" s="27">
        <v>614594</v>
      </c>
      <c r="P62" s="27">
        <v>655665</v>
      </c>
    </row>
    <row r="63" spans="1:16">
      <c r="A63" s="15" t="s">
        <v>119</v>
      </c>
      <c r="B63" s="15" t="s">
        <v>120</v>
      </c>
      <c r="C63" s="27">
        <v>117320</v>
      </c>
      <c r="D63" s="27">
        <v>198496</v>
      </c>
      <c r="E63" s="27">
        <v>203969</v>
      </c>
      <c r="F63" s="27">
        <v>253369</v>
      </c>
      <c r="G63" s="27">
        <v>217620</v>
      </c>
      <c r="H63" s="27">
        <v>257096</v>
      </c>
      <c r="I63" s="27">
        <v>240270</v>
      </c>
      <c r="J63" s="27">
        <v>252661</v>
      </c>
      <c r="K63" s="27">
        <v>246874</v>
      </c>
      <c r="L63" s="27">
        <v>233683</v>
      </c>
      <c r="M63" s="27">
        <v>272667</v>
      </c>
      <c r="N63" s="27">
        <v>244290</v>
      </c>
      <c r="O63" s="27">
        <v>225194</v>
      </c>
      <c r="P63" s="27">
        <v>248895</v>
      </c>
    </row>
    <row r="64" spans="1:16">
      <c r="A64" s="15" t="s">
        <v>121</v>
      </c>
      <c r="B64" s="15" t="s">
        <v>122</v>
      </c>
      <c r="C64" s="27">
        <v>663448</v>
      </c>
      <c r="D64" s="27">
        <v>676323</v>
      </c>
      <c r="E64" s="27">
        <v>599919</v>
      </c>
      <c r="F64" s="27">
        <v>842401</v>
      </c>
      <c r="G64" s="27">
        <v>619153</v>
      </c>
      <c r="H64" s="27">
        <v>587128</v>
      </c>
      <c r="I64" s="27">
        <v>657088</v>
      </c>
      <c r="J64" s="27">
        <v>671638</v>
      </c>
      <c r="K64" s="27">
        <v>737964</v>
      </c>
      <c r="L64" s="27">
        <v>723455</v>
      </c>
      <c r="M64" s="27">
        <v>838021</v>
      </c>
      <c r="N64" s="27">
        <v>760200</v>
      </c>
      <c r="O64" s="27">
        <v>712467</v>
      </c>
      <c r="P64" s="27">
        <v>769443</v>
      </c>
    </row>
    <row r="65" spans="1:16">
      <c r="A65" s="15" t="s">
        <v>123</v>
      </c>
      <c r="B65" s="15" t="s">
        <v>124</v>
      </c>
      <c r="C65" s="27">
        <v>540246</v>
      </c>
      <c r="D65" s="27">
        <v>518757</v>
      </c>
      <c r="E65" s="27">
        <v>469598</v>
      </c>
      <c r="F65" s="27">
        <v>453739</v>
      </c>
      <c r="G65" s="27">
        <v>468956</v>
      </c>
      <c r="H65" s="27">
        <v>531963</v>
      </c>
      <c r="I65" s="27">
        <v>464651</v>
      </c>
      <c r="J65" s="27">
        <v>486361</v>
      </c>
      <c r="K65" s="27">
        <v>515944</v>
      </c>
      <c r="L65" s="27">
        <v>514851</v>
      </c>
      <c r="M65" s="27">
        <v>560100</v>
      </c>
      <c r="N65" s="27">
        <v>499956</v>
      </c>
      <c r="O65" s="27">
        <v>460776</v>
      </c>
      <c r="P65" s="27">
        <v>565822</v>
      </c>
    </row>
    <row r="66" spans="1:16">
      <c r="A66" s="15" t="s">
        <v>125</v>
      </c>
      <c r="B66" s="15" t="s">
        <v>126</v>
      </c>
      <c r="C66" s="27">
        <v>365708</v>
      </c>
      <c r="D66" s="27">
        <v>335391</v>
      </c>
      <c r="E66" s="27">
        <v>300213</v>
      </c>
      <c r="F66" s="27">
        <v>338956</v>
      </c>
      <c r="G66" s="27">
        <v>274500</v>
      </c>
      <c r="H66" s="27">
        <v>315024</v>
      </c>
      <c r="I66" s="27">
        <v>298364</v>
      </c>
      <c r="J66" s="27">
        <v>198989</v>
      </c>
      <c r="K66" s="27">
        <v>308847</v>
      </c>
      <c r="L66" s="27">
        <v>304495</v>
      </c>
      <c r="M66" s="27">
        <v>293866</v>
      </c>
      <c r="N66" s="27">
        <v>329578</v>
      </c>
      <c r="O66" s="27">
        <v>370665</v>
      </c>
      <c r="P66" s="27">
        <v>430580</v>
      </c>
    </row>
    <row r="67" spans="1:16">
      <c r="A67" s="15" t="s">
        <v>127</v>
      </c>
      <c r="B67" s="15" t="s">
        <v>128</v>
      </c>
      <c r="C67" s="27">
        <v>1330143</v>
      </c>
      <c r="D67" s="27">
        <v>972449</v>
      </c>
      <c r="E67" s="27">
        <v>889404</v>
      </c>
      <c r="F67" s="27">
        <v>1007952</v>
      </c>
      <c r="G67" s="27">
        <v>1247355</v>
      </c>
      <c r="H67" s="27">
        <v>1387286</v>
      </c>
      <c r="I67" s="27">
        <v>1080696</v>
      </c>
      <c r="J67" s="27">
        <v>1129029</v>
      </c>
      <c r="K67" s="27">
        <v>1487409</v>
      </c>
      <c r="L67" s="27">
        <v>1516634</v>
      </c>
      <c r="M67" s="27">
        <v>1655700</v>
      </c>
      <c r="N67" s="27">
        <v>1278935</v>
      </c>
      <c r="O67" s="27">
        <v>1500098</v>
      </c>
      <c r="P67" s="27">
        <v>1576950</v>
      </c>
    </row>
    <row r="68" spans="1:16">
      <c r="A68" s="15" t="s">
        <v>129</v>
      </c>
      <c r="B68" s="15" t="s">
        <v>130</v>
      </c>
      <c r="C68" s="27">
        <v>549821</v>
      </c>
      <c r="D68" s="27">
        <v>604890</v>
      </c>
      <c r="E68" s="27">
        <v>660746</v>
      </c>
      <c r="F68" s="27">
        <v>759477</v>
      </c>
      <c r="G68" s="27">
        <v>699822</v>
      </c>
      <c r="H68" s="27">
        <v>801351</v>
      </c>
      <c r="I68" s="27">
        <v>750011</v>
      </c>
      <c r="J68" s="27">
        <v>727215</v>
      </c>
      <c r="K68" s="27">
        <v>826081</v>
      </c>
      <c r="L68" s="27">
        <v>823806</v>
      </c>
      <c r="M68" s="27">
        <v>835518</v>
      </c>
      <c r="N68" s="27">
        <v>778815</v>
      </c>
      <c r="O68" s="27">
        <v>1129047</v>
      </c>
      <c r="P68" s="27">
        <v>1354101</v>
      </c>
    </row>
    <row r="69" spans="1:16">
      <c r="A69" s="15" t="s">
        <v>131</v>
      </c>
      <c r="B69" s="15" t="s">
        <v>132</v>
      </c>
      <c r="C69" s="27">
        <v>275526</v>
      </c>
      <c r="D69" s="27">
        <v>376599</v>
      </c>
      <c r="E69" s="27">
        <v>349676</v>
      </c>
      <c r="F69" s="27">
        <v>412942</v>
      </c>
      <c r="G69" s="27">
        <v>339322</v>
      </c>
      <c r="H69" s="27">
        <v>397110</v>
      </c>
      <c r="I69" s="27">
        <v>363333</v>
      </c>
      <c r="J69" s="27">
        <v>376622</v>
      </c>
      <c r="K69" s="27">
        <v>368371</v>
      </c>
      <c r="L69" s="27">
        <v>371028</v>
      </c>
      <c r="M69" s="27">
        <v>444649</v>
      </c>
      <c r="N69" s="27">
        <v>388607</v>
      </c>
      <c r="O69" s="27">
        <v>341408</v>
      </c>
      <c r="P69" s="27">
        <v>294163</v>
      </c>
    </row>
    <row r="70" spans="1:16">
      <c r="A70" s="15" t="s">
        <v>133</v>
      </c>
      <c r="B70" s="15" t="s">
        <v>134</v>
      </c>
      <c r="C70" s="27">
        <v>736949</v>
      </c>
      <c r="D70" s="27">
        <v>669972</v>
      </c>
      <c r="E70" s="27">
        <v>637072</v>
      </c>
      <c r="F70" s="27">
        <v>692741</v>
      </c>
      <c r="G70" s="27">
        <v>613459</v>
      </c>
      <c r="H70" s="27">
        <v>914272</v>
      </c>
      <c r="I70" s="27">
        <v>918520</v>
      </c>
      <c r="J70" s="27">
        <v>965812</v>
      </c>
      <c r="K70" s="27">
        <v>928582</v>
      </c>
      <c r="L70" s="27">
        <v>960333</v>
      </c>
      <c r="M70" s="27">
        <v>1076747</v>
      </c>
      <c r="N70" s="27">
        <v>992973</v>
      </c>
      <c r="O70" s="27">
        <v>894561</v>
      </c>
      <c r="P70" s="27">
        <v>1002598</v>
      </c>
    </row>
    <row r="71" spans="1:16">
      <c r="A71" s="15" t="s">
        <v>135</v>
      </c>
      <c r="B71" s="15" t="s">
        <v>136</v>
      </c>
      <c r="C71" s="27">
        <v>493872</v>
      </c>
      <c r="D71" s="27">
        <v>403036</v>
      </c>
      <c r="E71" s="27">
        <v>377010</v>
      </c>
      <c r="F71" s="27">
        <v>378800</v>
      </c>
      <c r="G71" s="27">
        <v>456815</v>
      </c>
      <c r="H71" s="27">
        <v>499054</v>
      </c>
      <c r="I71" s="27">
        <v>391463</v>
      </c>
      <c r="J71" s="27">
        <v>439227</v>
      </c>
      <c r="K71" s="27">
        <v>444230</v>
      </c>
      <c r="L71" s="27">
        <v>420557</v>
      </c>
      <c r="M71" s="27">
        <v>304220</v>
      </c>
      <c r="N71" s="27">
        <v>351647</v>
      </c>
      <c r="O71" s="27">
        <v>355162</v>
      </c>
      <c r="P71" s="27">
        <v>379088</v>
      </c>
    </row>
    <row r="72" spans="1:16">
      <c r="A72" s="15" t="s">
        <v>137</v>
      </c>
      <c r="B72" s="15" t="s">
        <v>138</v>
      </c>
      <c r="C72" s="27">
        <v>379528</v>
      </c>
      <c r="D72" s="27">
        <v>404304</v>
      </c>
      <c r="E72" s="27">
        <v>474131</v>
      </c>
      <c r="F72" s="27">
        <v>671776</v>
      </c>
      <c r="G72" s="27">
        <v>622250</v>
      </c>
      <c r="H72" s="27">
        <v>653505</v>
      </c>
      <c r="I72" s="27">
        <v>619699</v>
      </c>
      <c r="J72" s="27">
        <v>614505</v>
      </c>
      <c r="K72" s="27">
        <v>615921</v>
      </c>
      <c r="L72" s="27">
        <v>735172</v>
      </c>
      <c r="M72" s="27">
        <v>804746</v>
      </c>
      <c r="N72" s="27">
        <v>724500</v>
      </c>
      <c r="O72" s="27">
        <v>726117</v>
      </c>
      <c r="P72" s="27">
        <v>763883</v>
      </c>
    </row>
    <row r="73" spans="1:16">
      <c r="A73" s="15" t="s">
        <v>139</v>
      </c>
      <c r="B73" s="15" t="s">
        <v>140</v>
      </c>
      <c r="C73" s="27">
        <v>92711</v>
      </c>
      <c r="D73" s="27">
        <v>109246</v>
      </c>
      <c r="E73" s="27">
        <v>104541</v>
      </c>
      <c r="F73" s="27">
        <v>104182</v>
      </c>
      <c r="G73" s="27">
        <v>94947</v>
      </c>
      <c r="H73" s="27">
        <v>102544</v>
      </c>
      <c r="I73" s="27">
        <v>110084</v>
      </c>
      <c r="J73" s="27">
        <v>92240</v>
      </c>
      <c r="K73" s="27">
        <v>99113</v>
      </c>
      <c r="L73" s="27">
        <v>103265</v>
      </c>
      <c r="M73" s="27">
        <v>133562</v>
      </c>
      <c r="N73" s="27">
        <v>110091</v>
      </c>
      <c r="O73" s="27">
        <v>84234</v>
      </c>
      <c r="P73" s="27">
        <v>125077</v>
      </c>
    </row>
    <row r="74" spans="1:16">
      <c r="A74" s="15" t="s">
        <v>141</v>
      </c>
      <c r="B74" s="15" t="s">
        <v>142</v>
      </c>
      <c r="C74" s="27">
        <v>149642</v>
      </c>
      <c r="D74" s="27">
        <v>203371</v>
      </c>
      <c r="E74" s="27">
        <v>205272</v>
      </c>
      <c r="F74" s="27">
        <v>208294</v>
      </c>
      <c r="G74" s="27">
        <v>172185</v>
      </c>
      <c r="H74" s="27">
        <v>200895</v>
      </c>
      <c r="I74" s="27">
        <v>212300</v>
      </c>
      <c r="J74" s="27">
        <v>183940</v>
      </c>
      <c r="K74" s="27">
        <v>108582</v>
      </c>
      <c r="L74" s="27">
        <v>269772</v>
      </c>
      <c r="M74" s="27">
        <v>304305</v>
      </c>
      <c r="N74" s="27">
        <v>268501</v>
      </c>
      <c r="O74" s="27">
        <v>256718</v>
      </c>
      <c r="P74" s="27">
        <v>262670</v>
      </c>
    </row>
    <row r="75" spans="1:16">
      <c r="A75" s="15" t="s">
        <v>143</v>
      </c>
      <c r="B75" s="15" t="s">
        <v>144</v>
      </c>
      <c r="C75" s="27">
        <v>411074</v>
      </c>
      <c r="D75" s="27">
        <v>463269</v>
      </c>
      <c r="E75" s="27">
        <v>392322</v>
      </c>
      <c r="F75" s="27">
        <v>424963</v>
      </c>
      <c r="G75" s="27">
        <v>377298</v>
      </c>
      <c r="H75" s="27">
        <v>450630</v>
      </c>
      <c r="I75" s="27">
        <v>427105</v>
      </c>
      <c r="J75" s="27">
        <v>422253</v>
      </c>
      <c r="K75" s="27">
        <v>431952</v>
      </c>
      <c r="L75" s="27">
        <v>414475</v>
      </c>
      <c r="M75" s="27">
        <v>516149</v>
      </c>
      <c r="N75" s="27">
        <v>599632</v>
      </c>
      <c r="O75" s="27">
        <v>597138</v>
      </c>
      <c r="P75" s="27">
        <v>1146426</v>
      </c>
    </row>
    <row r="76" spans="1:16">
      <c r="A76" s="15" t="s">
        <v>145</v>
      </c>
      <c r="B76" s="15" t="s">
        <v>146</v>
      </c>
      <c r="C76" s="27">
        <v>555478</v>
      </c>
      <c r="D76" s="27">
        <v>641168</v>
      </c>
      <c r="E76" s="27">
        <v>575017</v>
      </c>
      <c r="F76" s="27">
        <v>673702</v>
      </c>
      <c r="G76" s="27">
        <v>601370</v>
      </c>
      <c r="H76" s="27">
        <v>622297</v>
      </c>
      <c r="I76" s="27">
        <v>402204</v>
      </c>
      <c r="J76" s="27">
        <v>397078</v>
      </c>
      <c r="K76" s="27">
        <v>557407</v>
      </c>
      <c r="L76" s="27">
        <v>580766</v>
      </c>
      <c r="M76" s="27">
        <v>470534</v>
      </c>
      <c r="N76" s="27">
        <v>444461</v>
      </c>
      <c r="O76" s="27">
        <v>449556</v>
      </c>
      <c r="P76" s="27">
        <v>536655</v>
      </c>
    </row>
    <row r="77" spans="1:16">
      <c r="A77" s="15" t="s">
        <v>147</v>
      </c>
      <c r="B77" s="15" t="s">
        <v>148</v>
      </c>
      <c r="C77" s="27">
        <v>1348518</v>
      </c>
      <c r="D77" s="27">
        <v>1343290</v>
      </c>
      <c r="E77" s="27">
        <v>1232284</v>
      </c>
      <c r="F77" s="27">
        <v>1447673</v>
      </c>
      <c r="G77" s="27">
        <v>1307304</v>
      </c>
      <c r="H77" s="27">
        <v>1316377</v>
      </c>
      <c r="I77" s="27">
        <v>1476122</v>
      </c>
      <c r="J77" s="27">
        <v>1472082</v>
      </c>
      <c r="K77" s="27">
        <v>1278637</v>
      </c>
      <c r="L77" s="27">
        <v>1361477</v>
      </c>
      <c r="M77" s="27">
        <v>1355080</v>
      </c>
      <c r="N77" s="27">
        <v>1296002</v>
      </c>
      <c r="O77" s="27">
        <v>1238881</v>
      </c>
      <c r="P77" s="27">
        <v>1294569</v>
      </c>
    </row>
    <row r="78" spans="1:16">
      <c r="A78" s="15" t="s">
        <v>149</v>
      </c>
      <c r="B78" s="15" t="s">
        <v>150</v>
      </c>
      <c r="C78" s="27">
        <v>166890</v>
      </c>
      <c r="D78" s="27">
        <v>191547</v>
      </c>
      <c r="E78" s="27">
        <v>140987</v>
      </c>
      <c r="F78" s="27">
        <v>164388</v>
      </c>
      <c r="G78" s="27">
        <v>96905</v>
      </c>
      <c r="H78" s="27">
        <v>376339</v>
      </c>
      <c r="I78" s="27">
        <v>357410</v>
      </c>
      <c r="J78" s="27">
        <v>355492</v>
      </c>
      <c r="K78" s="27">
        <v>423817</v>
      </c>
      <c r="L78" s="27">
        <v>415971</v>
      </c>
      <c r="M78" s="27">
        <v>463723</v>
      </c>
      <c r="N78" s="27">
        <v>433890</v>
      </c>
      <c r="O78" s="27">
        <v>391877</v>
      </c>
      <c r="P78" s="27">
        <v>454345</v>
      </c>
    </row>
    <row r="79" spans="1:16">
      <c r="A79" s="15" t="s">
        <v>151</v>
      </c>
      <c r="B79" s="15" t="s">
        <v>152</v>
      </c>
      <c r="C79" s="27">
        <v>692244</v>
      </c>
      <c r="D79" s="27">
        <v>400738</v>
      </c>
      <c r="E79" s="27">
        <v>477662</v>
      </c>
      <c r="F79" s="27">
        <v>691287</v>
      </c>
      <c r="G79" s="27">
        <v>598954</v>
      </c>
      <c r="H79" s="27">
        <v>540733</v>
      </c>
      <c r="I79" s="27">
        <v>530155</v>
      </c>
      <c r="J79" s="27">
        <v>510750</v>
      </c>
      <c r="K79" s="27">
        <v>544395</v>
      </c>
      <c r="L79" s="27">
        <v>564917</v>
      </c>
      <c r="M79" s="27">
        <v>621935</v>
      </c>
      <c r="N79" s="27">
        <v>540511</v>
      </c>
      <c r="O79" s="27">
        <v>765644</v>
      </c>
      <c r="P79" s="27">
        <v>809579</v>
      </c>
    </row>
    <row r="80" spans="1:16">
      <c r="A80" s="15" t="s">
        <v>153</v>
      </c>
      <c r="B80" s="15" t="s">
        <v>154</v>
      </c>
      <c r="C80" s="27">
        <v>172629</v>
      </c>
      <c r="D80" s="27">
        <v>175330</v>
      </c>
      <c r="E80" s="27">
        <v>171694</v>
      </c>
      <c r="F80" s="27">
        <v>177719</v>
      </c>
      <c r="G80" s="27">
        <v>173395</v>
      </c>
      <c r="H80" s="27">
        <v>203193</v>
      </c>
      <c r="I80" s="27">
        <v>217776</v>
      </c>
      <c r="J80" s="27">
        <v>190692</v>
      </c>
      <c r="K80" s="27">
        <v>247390</v>
      </c>
      <c r="L80" s="27">
        <v>260363</v>
      </c>
      <c r="M80" s="27">
        <v>305049</v>
      </c>
      <c r="N80" s="27">
        <v>249790</v>
      </c>
      <c r="O80" s="27">
        <v>219788</v>
      </c>
      <c r="P80" s="27">
        <v>147761</v>
      </c>
    </row>
    <row r="81" spans="1:16">
      <c r="A81" s="15" t="s">
        <v>155</v>
      </c>
      <c r="B81" s="15" t="s">
        <v>156</v>
      </c>
      <c r="C81" s="27">
        <v>323157</v>
      </c>
      <c r="D81" s="27">
        <v>336698</v>
      </c>
      <c r="E81" s="27">
        <v>377145</v>
      </c>
      <c r="F81" s="27">
        <v>469086</v>
      </c>
      <c r="G81" s="27">
        <v>386238</v>
      </c>
      <c r="H81" s="27">
        <v>366896</v>
      </c>
      <c r="I81" s="27">
        <v>384189</v>
      </c>
      <c r="J81" s="27">
        <v>377996</v>
      </c>
      <c r="K81" s="27">
        <v>436162</v>
      </c>
      <c r="L81" s="27">
        <v>417929</v>
      </c>
      <c r="M81" s="27">
        <v>452161</v>
      </c>
      <c r="N81" s="27">
        <v>446561</v>
      </c>
      <c r="O81" s="27">
        <v>452020</v>
      </c>
      <c r="P81" s="27">
        <v>363619</v>
      </c>
    </row>
    <row r="82" spans="1:16">
      <c r="A82" s="15" t="s">
        <v>157</v>
      </c>
      <c r="B82" s="15" t="s">
        <v>158</v>
      </c>
      <c r="C82" s="27">
        <v>695544</v>
      </c>
      <c r="D82" s="27">
        <v>714680</v>
      </c>
      <c r="E82" s="27">
        <v>818321</v>
      </c>
      <c r="F82" s="27">
        <v>1032160</v>
      </c>
      <c r="G82" s="27">
        <v>925909</v>
      </c>
      <c r="H82" s="27">
        <v>1011866</v>
      </c>
      <c r="I82" s="27">
        <v>587669</v>
      </c>
      <c r="J82" s="27">
        <v>1013612</v>
      </c>
      <c r="K82" s="27">
        <v>1067405</v>
      </c>
      <c r="L82" s="27">
        <v>1045118</v>
      </c>
      <c r="M82" s="27">
        <v>618849</v>
      </c>
      <c r="N82" s="27">
        <v>545040</v>
      </c>
      <c r="O82" s="27">
        <v>554440</v>
      </c>
      <c r="P82" s="27">
        <v>983520</v>
      </c>
    </row>
    <row r="83" spans="1:16">
      <c r="A83" s="15" t="s">
        <v>159</v>
      </c>
      <c r="B83" s="15" t="s">
        <v>160</v>
      </c>
      <c r="C83" s="27">
        <v>4746428.9675581167</v>
      </c>
      <c r="D83" s="27">
        <v>4326810.0186505895</v>
      </c>
      <c r="E83" s="27">
        <v>3929721.7622503592</v>
      </c>
      <c r="F83" s="27">
        <v>4228620</v>
      </c>
      <c r="G83" s="27">
        <v>4061425.9999999995</v>
      </c>
      <c r="H83" s="27">
        <v>3917051</v>
      </c>
      <c r="I83" s="27">
        <v>3741249.9999999991</v>
      </c>
      <c r="J83" s="27">
        <v>4087840.2817094736</v>
      </c>
      <c r="K83" s="27">
        <v>4203692.0000000009</v>
      </c>
      <c r="L83" s="27">
        <v>4094177.3631152236</v>
      </c>
      <c r="M83" s="27">
        <v>4105555.9999999995</v>
      </c>
      <c r="N83" s="27">
        <v>4199780.4098890284</v>
      </c>
      <c r="O83" s="27">
        <v>3974080.0000000005</v>
      </c>
      <c r="P83" s="27">
        <v>3636873</v>
      </c>
    </row>
    <row r="84" spans="1:16">
      <c r="A84" s="15" t="s">
        <v>161</v>
      </c>
      <c r="B84" s="15" t="s">
        <v>162</v>
      </c>
      <c r="C84" s="27">
        <v>401153</v>
      </c>
      <c r="D84" s="27">
        <v>489614</v>
      </c>
      <c r="E84" s="27">
        <v>524610</v>
      </c>
      <c r="F84" s="27">
        <v>674111</v>
      </c>
      <c r="G84" s="27">
        <v>590883</v>
      </c>
      <c r="H84" s="27">
        <v>646420</v>
      </c>
      <c r="I84" s="27">
        <v>593691</v>
      </c>
      <c r="J84" s="27">
        <v>545749</v>
      </c>
      <c r="K84" s="27">
        <v>584668</v>
      </c>
      <c r="L84" s="27">
        <v>578712</v>
      </c>
      <c r="M84" s="27">
        <v>689021</v>
      </c>
      <c r="N84" s="27">
        <v>660624</v>
      </c>
      <c r="O84" s="27">
        <v>666120</v>
      </c>
      <c r="P84" s="27">
        <v>757826</v>
      </c>
    </row>
    <row r="85" spans="1:16">
      <c r="A85" s="15" t="s">
        <v>163</v>
      </c>
      <c r="B85" s="15" t="s">
        <v>164</v>
      </c>
      <c r="C85" s="27">
        <v>953169</v>
      </c>
      <c r="D85" s="27">
        <v>674139</v>
      </c>
      <c r="E85" s="27">
        <v>628401</v>
      </c>
      <c r="F85" s="27">
        <v>862603</v>
      </c>
      <c r="G85" s="27">
        <v>835187</v>
      </c>
      <c r="H85" s="27">
        <v>840351</v>
      </c>
      <c r="I85" s="27">
        <v>1073551</v>
      </c>
      <c r="J85" s="27">
        <v>932761</v>
      </c>
      <c r="K85" s="27">
        <v>712034</v>
      </c>
      <c r="L85" s="27">
        <v>966956</v>
      </c>
      <c r="M85" s="27">
        <v>908335</v>
      </c>
      <c r="N85" s="27">
        <v>798588</v>
      </c>
      <c r="O85" s="27">
        <v>839123</v>
      </c>
      <c r="P85" s="27">
        <v>567597</v>
      </c>
    </row>
    <row r="86" spans="1:16">
      <c r="A86" s="15" t="s">
        <v>165</v>
      </c>
      <c r="B86" s="15" t="s">
        <v>166</v>
      </c>
      <c r="C86" s="27">
        <v>1352222</v>
      </c>
      <c r="D86" s="27">
        <v>1153663</v>
      </c>
      <c r="E86" s="27">
        <v>1090540</v>
      </c>
      <c r="F86" s="27">
        <v>1213578</v>
      </c>
      <c r="G86" s="27">
        <v>1146825</v>
      </c>
      <c r="H86" s="27">
        <v>1270944</v>
      </c>
      <c r="I86" s="27">
        <v>826267</v>
      </c>
      <c r="J86" s="27">
        <v>722175</v>
      </c>
      <c r="K86" s="27">
        <v>750278</v>
      </c>
      <c r="L86" s="27">
        <v>785690</v>
      </c>
      <c r="M86" s="27">
        <v>797240</v>
      </c>
      <c r="N86" s="27">
        <v>637258</v>
      </c>
      <c r="O86" s="27">
        <v>717098</v>
      </c>
      <c r="P86" s="27">
        <v>662553</v>
      </c>
    </row>
    <row r="87" spans="1:16">
      <c r="A87" s="15" t="s">
        <v>167</v>
      </c>
      <c r="B87" s="15" t="s">
        <v>168</v>
      </c>
      <c r="C87" s="27">
        <v>207884</v>
      </c>
      <c r="D87" s="27">
        <v>220052</v>
      </c>
      <c r="E87" s="27">
        <v>213059</v>
      </c>
      <c r="F87" s="27">
        <v>222128</v>
      </c>
      <c r="G87" s="27">
        <v>213233</v>
      </c>
      <c r="H87" s="27">
        <v>237117</v>
      </c>
      <c r="I87" s="27">
        <v>224285</v>
      </c>
      <c r="J87" s="27">
        <v>234422</v>
      </c>
      <c r="K87" s="27">
        <v>216424</v>
      </c>
      <c r="L87" s="27">
        <v>224779</v>
      </c>
      <c r="M87" s="27">
        <v>256108</v>
      </c>
      <c r="N87" s="27">
        <v>235454</v>
      </c>
      <c r="O87" s="27">
        <v>255538</v>
      </c>
      <c r="P87" s="27">
        <v>364166</v>
      </c>
    </row>
    <row r="88" spans="1:16">
      <c r="A88" s="15" t="s">
        <v>169</v>
      </c>
      <c r="B88" s="15" t="s">
        <v>170</v>
      </c>
      <c r="C88" s="27">
        <v>188654</v>
      </c>
      <c r="D88" s="27">
        <v>61029</v>
      </c>
      <c r="E88" s="27">
        <v>164593</v>
      </c>
      <c r="F88" s="27">
        <v>73281</v>
      </c>
      <c r="G88" s="27">
        <v>119396</v>
      </c>
      <c r="H88" s="27">
        <v>177238</v>
      </c>
      <c r="I88" s="27">
        <v>210434</v>
      </c>
      <c r="J88" s="27">
        <v>80462</v>
      </c>
      <c r="K88" s="27">
        <v>79714</v>
      </c>
      <c r="L88" s="27">
        <v>80662</v>
      </c>
      <c r="M88" s="27">
        <v>227959</v>
      </c>
      <c r="N88" s="27">
        <v>82469</v>
      </c>
      <c r="O88" s="27">
        <v>183209</v>
      </c>
      <c r="P88" s="27">
        <v>199085</v>
      </c>
    </row>
    <row r="89" spans="1:16">
      <c r="A89" s="15" t="s">
        <v>171</v>
      </c>
      <c r="B89" s="15" t="s">
        <v>172</v>
      </c>
      <c r="C89" s="27">
        <v>213932</v>
      </c>
      <c r="D89" s="27">
        <v>247802</v>
      </c>
      <c r="E89" s="27">
        <v>351307</v>
      </c>
      <c r="F89" s="27">
        <v>435043</v>
      </c>
      <c r="G89" s="27">
        <v>488716</v>
      </c>
      <c r="H89" s="27">
        <v>504760</v>
      </c>
      <c r="I89" s="27">
        <v>441952</v>
      </c>
      <c r="J89" s="27">
        <v>470647</v>
      </c>
      <c r="K89" s="27">
        <v>546215</v>
      </c>
      <c r="L89" s="27">
        <v>595052</v>
      </c>
      <c r="M89" s="27">
        <v>643621</v>
      </c>
      <c r="N89" s="27">
        <v>558836</v>
      </c>
      <c r="O89" s="27">
        <v>543870</v>
      </c>
      <c r="P89" s="27">
        <v>501971</v>
      </c>
    </row>
    <row r="90" spans="1:16">
      <c r="A90" s="15" t="s">
        <v>173</v>
      </c>
      <c r="B90" s="15" t="s">
        <v>174</v>
      </c>
      <c r="C90" s="27">
        <v>125089</v>
      </c>
      <c r="D90" s="27">
        <v>153302</v>
      </c>
      <c r="E90" s="27">
        <v>112966</v>
      </c>
      <c r="F90" s="27">
        <v>154689</v>
      </c>
      <c r="G90" s="27">
        <v>151917</v>
      </c>
      <c r="H90" s="27">
        <v>170708</v>
      </c>
      <c r="I90" s="27">
        <v>107485</v>
      </c>
      <c r="J90" s="27">
        <v>81370</v>
      </c>
      <c r="K90" s="27">
        <v>97598</v>
      </c>
      <c r="L90" s="27">
        <v>93429</v>
      </c>
      <c r="M90" s="27">
        <v>107325</v>
      </c>
      <c r="N90" s="27">
        <v>102319</v>
      </c>
      <c r="O90" s="27">
        <v>91701</v>
      </c>
      <c r="P90" s="27">
        <v>117104</v>
      </c>
    </row>
    <row r="91" spans="1:16">
      <c r="A91" s="15" t="s">
        <v>175</v>
      </c>
      <c r="B91" s="15" t="s">
        <v>176</v>
      </c>
      <c r="C91" s="27">
        <v>709580</v>
      </c>
      <c r="D91" s="27">
        <v>776971</v>
      </c>
      <c r="E91" s="27">
        <v>684543</v>
      </c>
      <c r="F91" s="27">
        <v>854204</v>
      </c>
      <c r="G91" s="27">
        <v>776869</v>
      </c>
      <c r="H91" s="27">
        <v>858300</v>
      </c>
      <c r="I91" s="27">
        <v>740193</v>
      </c>
      <c r="J91" s="27">
        <v>782684</v>
      </c>
      <c r="K91" s="27">
        <v>970785</v>
      </c>
      <c r="L91" s="27">
        <v>961879</v>
      </c>
      <c r="M91" s="27">
        <v>1095913</v>
      </c>
      <c r="N91" s="27">
        <v>1004790</v>
      </c>
      <c r="O91" s="27">
        <v>848330</v>
      </c>
      <c r="P91" s="27">
        <v>464417</v>
      </c>
    </row>
    <row r="92" spans="1:16">
      <c r="A92" s="15" t="s">
        <v>177</v>
      </c>
      <c r="B92" s="15" t="s">
        <v>178</v>
      </c>
      <c r="C92" s="27">
        <v>752488</v>
      </c>
      <c r="D92" s="27">
        <v>829787</v>
      </c>
      <c r="E92" s="27">
        <v>798080</v>
      </c>
      <c r="F92" s="27">
        <v>919840</v>
      </c>
      <c r="G92" s="27">
        <v>803089</v>
      </c>
      <c r="H92" s="27">
        <v>881015</v>
      </c>
      <c r="I92" s="27">
        <v>865340</v>
      </c>
      <c r="J92" s="27">
        <v>881851</v>
      </c>
      <c r="K92" s="27">
        <v>833834</v>
      </c>
      <c r="L92" s="27">
        <v>777608</v>
      </c>
      <c r="M92" s="27">
        <v>792167</v>
      </c>
      <c r="N92" s="27">
        <v>724703</v>
      </c>
      <c r="O92" s="27">
        <v>746653</v>
      </c>
      <c r="P92" s="27">
        <v>854215</v>
      </c>
    </row>
    <row r="93" spans="1:16">
      <c r="A93" s="15" t="s">
        <v>179</v>
      </c>
      <c r="B93" s="15" t="s">
        <v>180</v>
      </c>
      <c r="C93" s="27">
        <v>512944</v>
      </c>
      <c r="D93" s="27">
        <v>852169</v>
      </c>
      <c r="E93" s="27">
        <v>401919</v>
      </c>
      <c r="F93" s="27">
        <v>508726</v>
      </c>
      <c r="G93" s="27">
        <v>925549</v>
      </c>
      <c r="H93" s="27">
        <v>1157081</v>
      </c>
      <c r="I93" s="27">
        <v>696926</v>
      </c>
      <c r="J93" s="27">
        <v>859095</v>
      </c>
      <c r="K93" s="27">
        <v>1135366</v>
      </c>
      <c r="L93" s="27">
        <v>1018488</v>
      </c>
      <c r="M93" s="27">
        <v>752448</v>
      </c>
      <c r="N93" s="27">
        <v>704598</v>
      </c>
      <c r="O93" s="27">
        <v>688706</v>
      </c>
      <c r="P93" s="27">
        <v>811829</v>
      </c>
    </row>
    <row r="94" spans="1:16">
      <c r="A94" s="15" t="s">
        <v>181</v>
      </c>
      <c r="B94" s="15" t="s">
        <v>182</v>
      </c>
      <c r="C94" s="27">
        <v>183041</v>
      </c>
      <c r="D94" s="27">
        <v>208212</v>
      </c>
      <c r="E94" s="27">
        <v>210118</v>
      </c>
      <c r="F94" s="27">
        <v>252878</v>
      </c>
      <c r="G94" s="27">
        <v>216893</v>
      </c>
      <c r="H94" s="27">
        <v>251392</v>
      </c>
      <c r="I94" s="27">
        <v>226015</v>
      </c>
      <c r="J94" s="27">
        <v>214299</v>
      </c>
      <c r="K94" s="27">
        <v>223005</v>
      </c>
      <c r="L94" s="27">
        <v>232336</v>
      </c>
      <c r="M94" s="27">
        <v>239541</v>
      </c>
      <c r="N94" s="27">
        <v>241544</v>
      </c>
      <c r="O94" s="27">
        <v>231626</v>
      </c>
      <c r="P94" s="27">
        <v>284860</v>
      </c>
    </row>
    <row r="95" spans="1:16">
      <c r="A95" s="15" t="s">
        <v>183</v>
      </c>
      <c r="B95" s="15" t="s">
        <v>184</v>
      </c>
      <c r="C95" s="27">
        <v>766702</v>
      </c>
      <c r="D95" s="27">
        <v>153963</v>
      </c>
      <c r="E95" s="27">
        <v>163881</v>
      </c>
      <c r="F95" s="27">
        <v>201513</v>
      </c>
      <c r="G95" s="27">
        <v>142348</v>
      </c>
      <c r="H95" s="27">
        <v>168276</v>
      </c>
      <c r="I95" s="27">
        <v>163137</v>
      </c>
      <c r="J95" s="27">
        <v>161194</v>
      </c>
      <c r="K95" s="27">
        <v>155884</v>
      </c>
      <c r="L95" s="27">
        <v>155111</v>
      </c>
      <c r="M95" s="27">
        <v>179143</v>
      </c>
      <c r="N95" s="27">
        <v>156516</v>
      </c>
      <c r="O95" s="27">
        <v>151284</v>
      </c>
      <c r="P95" s="27">
        <v>162433</v>
      </c>
    </row>
    <row r="96" spans="1:16">
      <c r="A96" s="15" t="s">
        <v>185</v>
      </c>
      <c r="B96" s="15" t="s">
        <v>186</v>
      </c>
      <c r="C96" s="27">
        <v>426457</v>
      </c>
      <c r="D96" s="27">
        <v>406296</v>
      </c>
      <c r="E96" s="27">
        <v>364664</v>
      </c>
      <c r="F96" s="27">
        <v>461876</v>
      </c>
      <c r="G96" s="27">
        <v>416015</v>
      </c>
      <c r="H96" s="27">
        <v>443749</v>
      </c>
      <c r="I96" s="27">
        <v>424915</v>
      </c>
      <c r="J96" s="27">
        <v>415151</v>
      </c>
      <c r="K96" s="27">
        <v>450740</v>
      </c>
      <c r="L96" s="27">
        <v>435264</v>
      </c>
      <c r="M96" s="27">
        <v>491713</v>
      </c>
      <c r="N96" s="27">
        <v>468486</v>
      </c>
      <c r="O96" s="27">
        <v>493815</v>
      </c>
      <c r="P96" s="27">
        <v>555713</v>
      </c>
    </row>
    <row r="97" spans="1:16">
      <c r="A97" s="15" t="s">
        <v>187</v>
      </c>
      <c r="B97" s="15" t="s">
        <v>188</v>
      </c>
      <c r="C97" s="27">
        <v>395081</v>
      </c>
      <c r="D97" s="27">
        <v>462253</v>
      </c>
      <c r="E97" s="27">
        <v>432122</v>
      </c>
      <c r="F97" s="27">
        <v>498792</v>
      </c>
      <c r="G97" s="27">
        <v>359124</v>
      </c>
      <c r="H97" s="27">
        <v>399280</v>
      </c>
      <c r="I97" s="27">
        <v>375842</v>
      </c>
      <c r="J97" s="27">
        <v>381351</v>
      </c>
      <c r="K97" s="27">
        <v>395058</v>
      </c>
      <c r="L97" s="27">
        <v>388634</v>
      </c>
      <c r="M97" s="27">
        <v>426812</v>
      </c>
      <c r="N97" s="27">
        <v>400860</v>
      </c>
      <c r="O97" s="27">
        <v>368913</v>
      </c>
      <c r="P97" s="27">
        <v>453534</v>
      </c>
    </row>
    <row r="98" spans="1:16">
      <c r="A98" s="15" t="s">
        <v>189</v>
      </c>
      <c r="B98" s="15" t="s">
        <v>190</v>
      </c>
      <c r="C98" s="27">
        <v>329709</v>
      </c>
      <c r="D98" s="27">
        <v>85410</v>
      </c>
      <c r="E98" s="27">
        <v>515691</v>
      </c>
      <c r="F98" s="27">
        <v>623979</v>
      </c>
      <c r="G98" s="27">
        <v>510997</v>
      </c>
      <c r="H98" s="27">
        <v>504248</v>
      </c>
      <c r="I98" s="27">
        <v>427137</v>
      </c>
      <c r="J98" s="27">
        <v>476770</v>
      </c>
      <c r="K98" s="27">
        <v>451771</v>
      </c>
      <c r="L98" s="27">
        <v>506131</v>
      </c>
      <c r="M98" s="27">
        <v>539595</v>
      </c>
      <c r="N98" s="27">
        <v>504166</v>
      </c>
      <c r="O98" s="27">
        <v>484482</v>
      </c>
      <c r="P98" s="27">
        <v>494843</v>
      </c>
    </row>
    <row r="99" spans="1:16">
      <c r="A99" s="15" t="s">
        <v>191</v>
      </c>
      <c r="B99" s="15" t="s">
        <v>192</v>
      </c>
      <c r="C99" s="27">
        <v>922306</v>
      </c>
      <c r="D99" s="27">
        <v>1048908</v>
      </c>
      <c r="E99" s="27">
        <v>904134</v>
      </c>
      <c r="F99" s="27">
        <v>878780</v>
      </c>
      <c r="G99" s="27">
        <v>821152</v>
      </c>
      <c r="H99" s="27">
        <v>887200</v>
      </c>
      <c r="I99" s="27">
        <v>747152</v>
      </c>
      <c r="J99" s="27">
        <v>767634</v>
      </c>
      <c r="K99" s="27">
        <v>786862</v>
      </c>
      <c r="L99" s="27">
        <v>913863</v>
      </c>
      <c r="M99" s="27">
        <v>1002997</v>
      </c>
      <c r="N99" s="27">
        <v>978687</v>
      </c>
      <c r="O99" s="27">
        <v>940334</v>
      </c>
      <c r="P99" s="27">
        <v>976046</v>
      </c>
    </row>
    <row r="100" spans="1:16">
      <c r="A100" s="15" t="s">
        <v>193</v>
      </c>
      <c r="B100" s="15" t="s">
        <v>194</v>
      </c>
      <c r="C100" s="27">
        <v>1281378</v>
      </c>
      <c r="D100" s="27">
        <v>1363263</v>
      </c>
      <c r="E100" s="27">
        <v>1322936</v>
      </c>
      <c r="F100" s="27">
        <v>1472144</v>
      </c>
      <c r="G100" s="27">
        <v>1369989</v>
      </c>
      <c r="H100" s="27">
        <v>1426326</v>
      </c>
      <c r="I100" s="27">
        <v>1180984</v>
      </c>
      <c r="J100" s="27">
        <v>1228449</v>
      </c>
      <c r="K100" s="27">
        <v>1391892</v>
      </c>
      <c r="L100" s="27">
        <v>1355013</v>
      </c>
      <c r="M100" s="27">
        <v>1390183</v>
      </c>
      <c r="N100" s="27">
        <v>1276920</v>
      </c>
      <c r="O100" s="27">
        <v>1278048</v>
      </c>
      <c r="P100" s="27">
        <v>1314421</v>
      </c>
    </row>
    <row r="101" spans="1:16">
      <c r="A101" s="15" t="s">
        <v>195</v>
      </c>
      <c r="B101" s="15" t="s">
        <v>196</v>
      </c>
      <c r="C101" s="27">
        <v>878789</v>
      </c>
      <c r="D101" s="27">
        <v>889579</v>
      </c>
      <c r="E101" s="27">
        <v>837584</v>
      </c>
      <c r="F101" s="27">
        <v>1090597</v>
      </c>
      <c r="G101" s="27">
        <v>997925</v>
      </c>
      <c r="H101" s="27">
        <v>1022835</v>
      </c>
      <c r="I101" s="27">
        <v>917347</v>
      </c>
      <c r="J101" s="27">
        <v>885140</v>
      </c>
      <c r="K101" s="27">
        <v>1010929</v>
      </c>
      <c r="L101" s="27">
        <v>1034098</v>
      </c>
      <c r="M101" s="27">
        <v>1041744</v>
      </c>
      <c r="N101" s="27">
        <v>989232</v>
      </c>
      <c r="O101" s="27">
        <v>938782</v>
      </c>
      <c r="P101" s="27">
        <v>991436</v>
      </c>
    </row>
    <row r="102" spans="1:16">
      <c r="A102" s="15" t="s">
        <v>197</v>
      </c>
      <c r="B102" s="15" t="s">
        <v>198</v>
      </c>
      <c r="C102" s="27">
        <v>702344</v>
      </c>
      <c r="D102" s="27">
        <v>845919</v>
      </c>
      <c r="E102" s="27">
        <v>861142</v>
      </c>
      <c r="F102" s="27">
        <v>1110779</v>
      </c>
      <c r="G102" s="27">
        <v>1001729</v>
      </c>
      <c r="H102" s="27">
        <v>956790</v>
      </c>
      <c r="I102" s="27">
        <v>738458</v>
      </c>
      <c r="J102" s="27">
        <v>663145</v>
      </c>
      <c r="K102" s="27">
        <v>865644</v>
      </c>
      <c r="L102" s="27">
        <v>862473</v>
      </c>
      <c r="M102" s="27">
        <v>941891</v>
      </c>
      <c r="N102" s="27">
        <v>942778</v>
      </c>
      <c r="O102" s="27">
        <v>962572</v>
      </c>
      <c r="P102" s="27">
        <v>980751</v>
      </c>
    </row>
    <row r="103" spans="1:16">
      <c r="A103" s="15" t="s">
        <v>199</v>
      </c>
      <c r="B103" s="15" t="s">
        <v>200</v>
      </c>
      <c r="C103" s="27">
        <v>522354</v>
      </c>
      <c r="D103" s="27">
        <v>460623</v>
      </c>
      <c r="E103" s="27">
        <v>443995</v>
      </c>
      <c r="F103" s="27">
        <v>511922</v>
      </c>
      <c r="G103" s="27">
        <v>373483</v>
      </c>
      <c r="H103" s="27">
        <v>393235</v>
      </c>
      <c r="I103" s="27">
        <v>365041</v>
      </c>
      <c r="J103" s="27">
        <v>386279</v>
      </c>
      <c r="K103" s="27">
        <v>386238</v>
      </c>
      <c r="L103" s="27">
        <v>457976</v>
      </c>
      <c r="M103" s="27">
        <v>504006</v>
      </c>
      <c r="N103" s="27">
        <v>439248</v>
      </c>
      <c r="O103" s="27">
        <v>448078</v>
      </c>
      <c r="P103" s="27">
        <v>504408</v>
      </c>
    </row>
    <row r="104" spans="1:16" s="2" customFormat="1">
      <c r="A104" s="9"/>
      <c r="B104" s="9" t="s">
        <v>201</v>
      </c>
      <c r="C104" s="28">
        <f>SUM(C8:C103)</f>
        <v>49733688.967558116</v>
      </c>
      <c r="D104" s="28">
        <f t="shared" ref="D104" si="0">SUM(D8:D103)</f>
        <v>48191624.018650591</v>
      </c>
      <c r="E104" s="28">
        <f>SUM(E8:E103)</f>
        <v>46827045.762250356</v>
      </c>
      <c r="F104" s="28">
        <f t="shared" ref="F104:N104" si="1">SUM(F8:F103)</f>
        <v>55382412</v>
      </c>
      <c r="G104" s="28">
        <f t="shared" si="1"/>
        <v>50344331</v>
      </c>
      <c r="H104" s="28">
        <f t="shared" si="1"/>
        <v>56306437</v>
      </c>
      <c r="I104" s="28">
        <f t="shared" si="1"/>
        <v>51664408</v>
      </c>
      <c r="J104" s="28">
        <f t="shared" si="1"/>
        <v>52875712.281709477</v>
      </c>
      <c r="K104" s="28">
        <f t="shared" si="1"/>
        <v>56364904</v>
      </c>
      <c r="L104" s="28">
        <f t="shared" si="1"/>
        <v>57490817.363115221</v>
      </c>
      <c r="M104" s="28">
        <f t="shared" si="1"/>
        <v>61102555</v>
      </c>
      <c r="N104" s="28">
        <f t="shared" si="1"/>
        <v>57346304.409889027</v>
      </c>
      <c r="O104" s="28">
        <f t="shared" ref="O104:P104" si="2">SUM(O8:O103)</f>
        <v>57080403</v>
      </c>
      <c r="P104" s="28">
        <f t="shared" si="2"/>
        <v>61197899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sheetPr codeName="Feuil18"/>
  <dimension ref="A1:T104"/>
  <sheetViews>
    <sheetView workbookViewId="0"/>
  </sheetViews>
  <sheetFormatPr baseColWidth="10" defaultColWidth="4.7109375" defaultRowHeight="12"/>
  <cols>
    <col min="1" max="1" width="4.28515625" style="1" bestFit="1" customWidth="1"/>
    <col min="2" max="2" width="26.140625" style="1" bestFit="1" customWidth="1"/>
    <col min="3" max="4" width="6.42578125" style="1" bestFit="1" customWidth="1"/>
    <col min="5" max="5" width="7.85546875" style="4" customWidth="1"/>
    <col min="6" max="6" width="6.42578125" style="4" bestFit="1" customWidth="1"/>
    <col min="7" max="14" width="7.85546875" style="4" bestFit="1" customWidth="1"/>
    <col min="15" max="16" width="7.85546875" style="4" customWidth="1"/>
    <col min="17" max="16384" width="4.7109375" style="1"/>
  </cols>
  <sheetData>
    <row r="1" spans="1:20" s="39" customFormat="1" ht="12.75">
      <c r="B1" s="43"/>
      <c r="C1" s="43"/>
      <c r="D1" s="43"/>
      <c r="E1" s="43"/>
      <c r="F1" s="43"/>
      <c r="G1" s="43"/>
      <c r="H1" s="43"/>
      <c r="I1" s="43"/>
      <c r="J1" s="43"/>
      <c r="K1" s="43"/>
      <c r="L1" s="43"/>
      <c r="M1" s="43"/>
      <c r="N1" s="43"/>
      <c r="O1" s="43"/>
      <c r="P1" s="43"/>
      <c r="Q1" s="43"/>
      <c r="R1" s="43"/>
      <c r="S1" s="43"/>
      <c r="T1" s="43"/>
    </row>
    <row r="2" spans="1:20" s="46" customFormat="1" ht="12.75">
      <c r="A2" s="44" t="s">
        <v>228</v>
      </c>
      <c r="B2" s="45"/>
      <c r="C2" s="45"/>
      <c r="D2" s="45"/>
      <c r="E2" s="45"/>
      <c r="F2" s="45"/>
      <c r="G2" s="45"/>
      <c r="H2" s="45"/>
      <c r="I2" s="45"/>
      <c r="J2" s="45"/>
      <c r="K2" s="45"/>
      <c r="L2" s="45"/>
      <c r="M2" s="45"/>
      <c r="N2" s="45"/>
      <c r="O2" s="45"/>
      <c r="P2" s="45"/>
      <c r="Q2" s="45"/>
      <c r="R2" s="45"/>
      <c r="S2" s="45"/>
      <c r="T2" s="45"/>
    </row>
    <row r="3" spans="1:20" s="39" customFormat="1" ht="12.75">
      <c r="B3" s="43"/>
      <c r="C3" s="43"/>
      <c r="D3" s="43"/>
      <c r="E3" s="43"/>
      <c r="F3" s="43"/>
      <c r="G3" s="43"/>
      <c r="H3" s="43"/>
      <c r="I3" s="43"/>
      <c r="J3" s="43"/>
      <c r="K3" s="43"/>
      <c r="L3" s="43"/>
      <c r="M3" s="43"/>
      <c r="N3" s="43"/>
      <c r="O3" s="43"/>
      <c r="P3" s="43"/>
      <c r="Q3" s="43"/>
      <c r="R3" s="43"/>
      <c r="S3" s="43"/>
      <c r="T3" s="43"/>
    </row>
    <row r="4" spans="1:20" s="39" customFormat="1" ht="12.75">
      <c r="B4" s="43"/>
      <c r="C4" s="43"/>
      <c r="D4" s="43"/>
      <c r="E4" s="43"/>
      <c r="F4" s="43"/>
      <c r="G4" s="43"/>
      <c r="H4" s="43"/>
      <c r="I4" s="43"/>
      <c r="J4" s="43"/>
      <c r="K4" s="43"/>
      <c r="L4" s="43"/>
      <c r="M4" s="43"/>
      <c r="N4" s="43"/>
      <c r="O4" s="43"/>
      <c r="P4" s="43"/>
      <c r="Q4" s="43"/>
      <c r="R4" s="43"/>
      <c r="S4" s="43"/>
      <c r="T4" s="43"/>
    </row>
    <row r="5" spans="1:20" ht="12.75">
      <c r="A5" s="3" t="s">
        <v>236</v>
      </c>
    </row>
    <row r="6" spans="1:20" ht="3" customHeight="1"/>
    <row r="7" spans="1:20" s="2" customFormat="1">
      <c r="A7" s="13"/>
      <c r="B7" s="13"/>
      <c r="C7" s="14" t="s">
        <v>307</v>
      </c>
      <c r="D7" s="14" t="s">
        <v>308</v>
      </c>
      <c r="E7" s="14" t="s">
        <v>0</v>
      </c>
      <c r="F7" s="14" t="s">
        <v>1</v>
      </c>
      <c r="G7" s="14" t="s">
        <v>2</v>
      </c>
      <c r="H7" s="14" t="s">
        <v>3</v>
      </c>
      <c r="I7" s="14" t="s">
        <v>4</v>
      </c>
      <c r="J7" s="14" t="s">
        <v>5</v>
      </c>
      <c r="K7" s="14" t="s">
        <v>6</v>
      </c>
      <c r="L7" s="14" t="s">
        <v>7</v>
      </c>
      <c r="M7" s="14" t="s">
        <v>8</v>
      </c>
      <c r="N7" s="14" t="s">
        <v>229</v>
      </c>
      <c r="O7" s="14" t="s">
        <v>270</v>
      </c>
      <c r="P7" s="14" t="s">
        <v>309</v>
      </c>
    </row>
    <row r="8" spans="1:20">
      <c r="A8" s="15" t="s">
        <v>9</v>
      </c>
      <c r="B8" s="15" t="s">
        <v>10</v>
      </c>
      <c r="C8" s="27">
        <v>1779914</v>
      </c>
      <c r="D8" s="27">
        <v>2064892</v>
      </c>
      <c r="E8" s="27">
        <v>1781177</v>
      </c>
      <c r="F8" s="27">
        <v>2015840</v>
      </c>
      <c r="G8" s="27">
        <v>2091252</v>
      </c>
      <c r="H8" s="27">
        <v>2460510</v>
      </c>
      <c r="I8" s="27">
        <v>2327915</v>
      </c>
      <c r="J8" s="27">
        <v>2876954</v>
      </c>
      <c r="K8" s="27">
        <v>2667720</v>
      </c>
      <c r="L8" s="27">
        <v>2782517</v>
      </c>
      <c r="M8" s="27">
        <v>3197478</v>
      </c>
      <c r="N8" s="27">
        <v>2981135</v>
      </c>
      <c r="O8" s="27">
        <v>2812959</v>
      </c>
      <c r="P8" s="27">
        <v>3263753</v>
      </c>
      <c r="R8" s="36"/>
      <c r="S8" s="36"/>
      <c r="T8" s="36"/>
    </row>
    <row r="9" spans="1:20">
      <c r="A9" s="15" t="s">
        <v>11</v>
      </c>
      <c r="B9" s="15" t="s">
        <v>12</v>
      </c>
      <c r="C9" s="27">
        <v>3969857</v>
      </c>
      <c r="D9" s="27">
        <v>3797810</v>
      </c>
      <c r="E9" s="27">
        <v>3188541</v>
      </c>
      <c r="F9" s="27">
        <v>3395003</v>
      </c>
      <c r="G9" s="27">
        <v>2884594</v>
      </c>
      <c r="H9" s="27">
        <v>3310977</v>
      </c>
      <c r="I9" s="27">
        <v>3635441</v>
      </c>
      <c r="J9" s="27">
        <v>4054048</v>
      </c>
      <c r="K9" s="27">
        <v>4608040</v>
      </c>
      <c r="L9" s="27">
        <v>4847272</v>
      </c>
      <c r="M9" s="27">
        <v>5692940</v>
      </c>
      <c r="N9" s="27">
        <v>5332931</v>
      </c>
      <c r="O9" s="27">
        <v>2741856</v>
      </c>
      <c r="P9" s="27">
        <v>5664323</v>
      </c>
    </row>
    <row r="10" spans="1:20">
      <c r="A10" s="15" t="s">
        <v>13</v>
      </c>
      <c r="B10" s="15" t="s">
        <v>14</v>
      </c>
      <c r="C10" s="27">
        <v>1401838</v>
      </c>
      <c r="D10" s="27">
        <v>1400718</v>
      </c>
      <c r="E10" s="27">
        <v>1219535</v>
      </c>
      <c r="F10" s="27">
        <v>1321722</v>
      </c>
      <c r="G10" s="27">
        <v>1097871</v>
      </c>
      <c r="H10" s="27">
        <v>3027446</v>
      </c>
      <c r="I10" s="27">
        <v>535244</v>
      </c>
      <c r="J10" s="27">
        <v>294980</v>
      </c>
      <c r="K10" s="27">
        <v>93311</v>
      </c>
      <c r="L10" s="27">
        <v>306691</v>
      </c>
      <c r="M10" s="27">
        <v>1126471</v>
      </c>
      <c r="N10" s="27">
        <v>2600287</v>
      </c>
      <c r="O10" s="27">
        <v>4193438</v>
      </c>
      <c r="P10" s="27">
        <v>3507271</v>
      </c>
    </row>
    <row r="11" spans="1:20">
      <c r="A11" s="15" t="s">
        <v>15</v>
      </c>
      <c r="B11" s="15" t="s">
        <v>16</v>
      </c>
      <c r="C11" s="27">
        <v>1373645</v>
      </c>
      <c r="D11" s="27">
        <v>1412360</v>
      </c>
      <c r="E11" s="27">
        <v>1343856</v>
      </c>
      <c r="F11" s="27">
        <v>1644513</v>
      </c>
      <c r="G11" s="27">
        <v>1463621</v>
      </c>
      <c r="H11" s="27">
        <v>2003614</v>
      </c>
      <c r="I11" s="27">
        <v>2064256</v>
      </c>
      <c r="J11" s="27">
        <v>2141036</v>
      </c>
      <c r="K11" s="27">
        <v>2226110</v>
      </c>
      <c r="L11" s="27">
        <v>2403655</v>
      </c>
      <c r="M11" s="27">
        <v>2539292</v>
      </c>
      <c r="N11" s="27">
        <v>2388733</v>
      </c>
      <c r="O11" s="27">
        <v>2163401</v>
      </c>
      <c r="P11" s="27">
        <v>2361468</v>
      </c>
    </row>
    <row r="12" spans="1:20">
      <c r="A12" s="15" t="s">
        <v>17</v>
      </c>
      <c r="B12" s="15" t="s">
        <v>18</v>
      </c>
      <c r="C12" s="27">
        <v>579280</v>
      </c>
      <c r="D12" s="27">
        <v>640266</v>
      </c>
      <c r="E12" s="27">
        <v>542810</v>
      </c>
      <c r="F12" s="27">
        <v>788861</v>
      </c>
      <c r="G12" s="27">
        <v>652017</v>
      </c>
      <c r="H12" s="27">
        <v>726121</v>
      </c>
      <c r="I12" s="27">
        <v>687089</v>
      </c>
      <c r="J12" s="27">
        <v>690202</v>
      </c>
      <c r="K12" s="27">
        <v>677619</v>
      </c>
      <c r="L12" s="27">
        <v>613792</v>
      </c>
      <c r="M12" s="27">
        <v>693445</v>
      </c>
      <c r="N12" s="27">
        <v>627748</v>
      </c>
      <c r="O12" s="27">
        <v>657324</v>
      </c>
      <c r="P12" s="27">
        <v>794344</v>
      </c>
    </row>
    <row r="13" spans="1:20">
      <c r="A13" s="15" t="s">
        <v>19</v>
      </c>
      <c r="B13" s="15" t="s">
        <v>20</v>
      </c>
      <c r="C13" s="27">
        <v>2597809</v>
      </c>
      <c r="D13" s="27">
        <v>2608314</v>
      </c>
      <c r="E13" s="27">
        <v>3045032</v>
      </c>
      <c r="F13" s="27">
        <v>4527077</v>
      </c>
      <c r="G13" s="27">
        <v>3888982</v>
      </c>
      <c r="H13" s="27">
        <v>3973708</v>
      </c>
      <c r="I13" s="27">
        <v>3907202</v>
      </c>
      <c r="J13" s="27">
        <v>4047217</v>
      </c>
      <c r="K13" s="27">
        <v>4285407</v>
      </c>
      <c r="L13" s="27">
        <v>4498656</v>
      </c>
      <c r="M13" s="27">
        <v>4551532</v>
      </c>
      <c r="N13" s="27">
        <v>4115068</v>
      </c>
      <c r="O13" s="27">
        <v>4125302</v>
      </c>
      <c r="P13" s="27">
        <v>4469401</v>
      </c>
    </row>
    <row r="14" spans="1:20">
      <c r="A14" s="15" t="s">
        <v>21</v>
      </c>
      <c r="B14" s="15" t="s">
        <v>22</v>
      </c>
      <c r="C14" s="27">
        <v>1180934</v>
      </c>
      <c r="D14" s="27">
        <v>1597661</v>
      </c>
      <c r="E14" s="27">
        <v>1480162</v>
      </c>
      <c r="F14" s="27">
        <v>1682762</v>
      </c>
      <c r="G14" s="27">
        <v>1494948</v>
      </c>
      <c r="H14" s="27">
        <v>1885210</v>
      </c>
      <c r="I14" s="27">
        <v>1805241</v>
      </c>
      <c r="J14" s="27">
        <v>1868435</v>
      </c>
      <c r="K14" s="27">
        <v>1957106</v>
      </c>
      <c r="L14" s="27">
        <v>1952901</v>
      </c>
      <c r="M14" s="27">
        <v>2279583</v>
      </c>
      <c r="N14" s="27">
        <v>2237066</v>
      </c>
      <c r="O14" s="27">
        <v>2214067</v>
      </c>
      <c r="P14" s="27">
        <v>2440378</v>
      </c>
    </row>
    <row r="15" spans="1:20">
      <c r="A15" s="15" t="s">
        <v>23</v>
      </c>
      <c r="B15" s="15" t="s">
        <v>24</v>
      </c>
      <c r="C15" s="27">
        <v>1424093</v>
      </c>
      <c r="D15" s="27">
        <v>1301372</v>
      </c>
      <c r="E15" s="27">
        <v>1315366</v>
      </c>
      <c r="F15" s="27">
        <v>2769811</v>
      </c>
      <c r="G15" s="27">
        <v>2447954</v>
      </c>
      <c r="H15" s="27">
        <v>2935496</v>
      </c>
      <c r="I15" s="27">
        <v>2887481</v>
      </c>
      <c r="J15" s="27">
        <v>3208738</v>
      </c>
      <c r="K15" s="27">
        <v>3021681</v>
      </c>
      <c r="L15" s="27">
        <v>288894</v>
      </c>
      <c r="M15" s="27">
        <v>3475866</v>
      </c>
      <c r="N15" s="27">
        <v>3207455</v>
      </c>
      <c r="O15" s="27">
        <v>2891506</v>
      </c>
      <c r="P15" s="27">
        <v>3167117</v>
      </c>
    </row>
    <row r="16" spans="1:20">
      <c r="A16" s="15" t="s">
        <v>25</v>
      </c>
      <c r="B16" s="15" t="s">
        <v>26</v>
      </c>
      <c r="C16" s="27">
        <v>314136</v>
      </c>
      <c r="D16" s="27">
        <v>344570</v>
      </c>
      <c r="E16" s="27">
        <v>389101</v>
      </c>
      <c r="F16" s="27">
        <v>528577</v>
      </c>
      <c r="G16" s="27">
        <v>516343</v>
      </c>
      <c r="H16" s="27">
        <v>744920</v>
      </c>
      <c r="I16" s="27">
        <v>290464</v>
      </c>
      <c r="J16" s="27">
        <v>292767</v>
      </c>
      <c r="K16" s="27">
        <v>406273</v>
      </c>
      <c r="L16" s="27">
        <v>394054</v>
      </c>
      <c r="M16" s="27">
        <v>562486</v>
      </c>
      <c r="N16" s="27">
        <v>451599</v>
      </c>
      <c r="O16" s="27">
        <v>416108</v>
      </c>
      <c r="P16" s="27">
        <v>434034</v>
      </c>
    </row>
    <row r="17" spans="1:16">
      <c r="A17" s="15" t="s">
        <v>27</v>
      </c>
      <c r="B17" s="15" t="s">
        <v>28</v>
      </c>
      <c r="C17" s="27">
        <v>745312</v>
      </c>
      <c r="D17" s="27">
        <v>407116</v>
      </c>
      <c r="E17" s="27">
        <v>289746</v>
      </c>
      <c r="F17" s="27">
        <v>392700</v>
      </c>
      <c r="G17" s="27">
        <v>341833</v>
      </c>
      <c r="H17" s="27">
        <v>405404</v>
      </c>
      <c r="I17" s="27">
        <v>307543</v>
      </c>
      <c r="J17" s="27">
        <v>322541</v>
      </c>
      <c r="K17" s="27">
        <v>335466</v>
      </c>
      <c r="L17" s="27">
        <v>326223</v>
      </c>
      <c r="M17" s="27">
        <v>460232</v>
      </c>
      <c r="N17" s="27">
        <v>119245</v>
      </c>
      <c r="O17" s="27">
        <v>402559</v>
      </c>
      <c r="P17" s="27">
        <v>479118</v>
      </c>
    </row>
    <row r="18" spans="1:16">
      <c r="A18" s="15" t="s">
        <v>29</v>
      </c>
      <c r="B18" s="15" t="s">
        <v>30</v>
      </c>
      <c r="C18" s="27">
        <v>62321</v>
      </c>
      <c r="D18" s="27">
        <v>65013</v>
      </c>
      <c r="E18" s="27">
        <v>201015</v>
      </c>
      <c r="F18" s="27">
        <v>309069</v>
      </c>
      <c r="G18" s="27">
        <v>748229</v>
      </c>
      <c r="H18" s="27">
        <v>950989</v>
      </c>
      <c r="I18" s="27">
        <v>917721</v>
      </c>
      <c r="J18" s="27">
        <v>583670</v>
      </c>
      <c r="K18" s="27">
        <v>576917</v>
      </c>
      <c r="L18" s="27">
        <v>660161</v>
      </c>
      <c r="M18" s="27">
        <v>749232</v>
      </c>
      <c r="N18" s="27">
        <v>946448</v>
      </c>
      <c r="O18" s="27">
        <v>974017</v>
      </c>
      <c r="P18" s="27">
        <v>1042954</v>
      </c>
    </row>
    <row r="19" spans="1:16">
      <c r="A19" s="15" t="s">
        <v>31</v>
      </c>
      <c r="B19" s="15" t="s">
        <v>32</v>
      </c>
      <c r="C19" s="27">
        <v>1766789</v>
      </c>
      <c r="D19" s="27">
        <v>1888651</v>
      </c>
      <c r="E19" s="27">
        <v>1640439</v>
      </c>
      <c r="F19" s="27">
        <v>1950970</v>
      </c>
      <c r="G19" s="27">
        <v>1470921</v>
      </c>
      <c r="H19" s="27">
        <v>1714579</v>
      </c>
      <c r="I19" s="27">
        <v>1758671</v>
      </c>
      <c r="J19" s="27">
        <v>1755104</v>
      </c>
      <c r="K19" s="27">
        <v>2056028</v>
      </c>
      <c r="L19" s="27">
        <v>1872672</v>
      </c>
      <c r="M19" s="27">
        <v>2395278</v>
      </c>
      <c r="N19" s="27">
        <v>2273403</v>
      </c>
      <c r="O19" s="27">
        <v>2607885</v>
      </c>
      <c r="P19" s="27">
        <v>3405920</v>
      </c>
    </row>
    <row r="20" spans="1:16">
      <c r="A20" s="15" t="s">
        <v>33</v>
      </c>
      <c r="B20" s="15" t="s">
        <v>34</v>
      </c>
      <c r="C20" s="27">
        <v>7268014</v>
      </c>
      <c r="D20" s="27">
        <v>7362867</v>
      </c>
      <c r="E20" s="27">
        <v>6593985</v>
      </c>
      <c r="F20" s="27">
        <v>7068125</v>
      </c>
      <c r="G20" s="27">
        <v>6561448</v>
      </c>
      <c r="H20" s="27">
        <v>6896373</v>
      </c>
      <c r="I20" s="27">
        <v>6152814</v>
      </c>
      <c r="J20" s="27">
        <v>7434910</v>
      </c>
      <c r="K20" s="27">
        <v>8414197</v>
      </c>
      <c r="L20" s="27">
        <v>9162128</v>
      </c>
      <c r="M20" s="27">
        <v>8110751</v>
      </c>
      <c r="N20" s="27">
        <v>7633147</v>
      </c>
      <c r="O20" s="27">
        <v>7412337</v>
      </c>
      <c r="P20" s="27">
        <v>7831155</v>
      </c>
    </row>
    <row r="21" spans="1:16">
      <c r="A21" s="15" t="s">
        <v>35</v>
      </c>
      <c r="B21" s="15" t="s">
        <v>36</v>
      </c>
      <c r="C21" s="27">
        <v>2141854</v>
      </c>
      <c r="D21" s="27">
        <v>1980777</v>
      </c>
      <c r="E21" s="27">
        <v>1931611</v>
      </c>
      <c r="F21" s="27">
        <v>2962547</v>
      </c>
      <c r="G21" s="27">
        <v>2562172</v>
      </c>
      <c r="H21" s="27">
        <v>3022817</v>
      </c>
      <c r="I21" s="27">
        <v>2856491</v>
      </c>
      <c r="J21" s="27">
        <v>3150367</v>
      </c>
      <c r="K21" s="27">
        <v>3090494</v>
      </c>
      <c r="L21" s="27">
        <v>3215186</v>
      </c>
      <c r="M21" s="27">
        <v>3646160</v>
      </c>
      <c r="N21" s="27">
        <v>3467057</v>
      </c>
      <c r="O21" s="27">
        <v>3201275</v>
      </c>
      <c r="P21" s="27">
        <v>3585864</v>
      </c>
    </row>
    <row r="22" spans="1:16">
      <c r="A22" s="15" t="s">
        <v>37</v>
      </c>
      <c r="B22" s="15" t="s">
        <v>38</v>
      </c>
      <c r="C22" s="27">
        <v>1031885</v>
      </c>
      <c r="D22" s="27">
        <v>985447</v>
      </c>
      <c r="E22" s="27">
        <v>869283</v>
      </c>
      <c r="F22" s="27">
        <v>999962</v>
      </c>
      <c r="G22" s="27">
        <v>812032</v>
      </c>
      <c r="H22" s="27">
        <v>1028945</v>
      </c>
      <c r="I22" s="27">
        <v>972885</v>
      </c>
      <c r="J22" s="27">
        <v>902681</v>
      </c>
      <c r="K22" s="27">
        <v>1004891</v>
      </c>
      <c r="L22" s="27">
        <v>1084432</v>
      </c>
      <c r="M22" s="27">
        <v>1174550</v>
      </c>
      <c r="N22" s="27">
        <v>1113784</v>
      </c>
      <c r="O22" s="27">
        <v>1054281</v>
      </c>
      <c r="P22" s="27">
        <v>1170781</v>
      </c>
    </row>
    <row r="23" spans="1:16">
      <c r="A23" s="15" t="s">
        <v>39</v>
      </c>
      <c r="B23" s="15" t="s">
        <v>40</v>
      </c>
      <c r="C23" s="27">
        <v>412923</v>
      </c>
      <c r="D23" s="27">
        <v>515377</v>
      </c>
      <c r="E23" s="27">
        <v>463795</v>
      </c>
      <c r="F23" s="27">
        <v>1182308</v>
      </c>
      <c r="G23" s="27">
        <v>1014435</v>
      </c>
      <c r="H23" s="27">
        <v>1204017</v>
      </c>
      <c r="I23" s="27">
        <v>1145791</v>
      </c>
      <c r="J23" s="27">
        <v>1122989</v>
      </c>
      <c r="K23" s="27">
        <v>1107007</v>
      </c>
      <c r="L23" s="27">
        <v>1306746</v>
      </c>
      <c r="M23" s="27">
        <v>1399340</v>
      </c>
      <c r="N23" s="27">
        <v>1353070</v>
      </c>
      <c r="O23" s="27">
        <v>1375839</v>
      </c>
      <c r="P23" s="27">
        <v>1516974</v>
      </c>
    </row>
    <row r="24" spans="1:16">
      <c r="A24" s="15" t="s">
        <v>41</v>
      </c>
      <c r="B24" s="15" t="s">
        <v>42</v>
      </c>
      <c r="C24" s="27">
        <v>1360245</v>
      </c>
      <c r="D24" s="27">
        <v>1326364</v>
      </c>
      <c r="E24" s="27">
        <v>1243319</v>
      </c>
      <c r="F24" s="27">
        <v>1561636</v>
      </c>
      <c r="G24" s="27">
        <v>1720150</v>
      </c>
      <c r="H24" s="27">
        <v>2158579</v>
      </c>
      <c r="I24" s="27">
        <v>1840479</v>
      </c>
      <c r="J24" s="27">
        <v>1535797</v>
      </c>
      <c r="K24" s="27">
        <v>1966347</v>
      </c>
      <c r="L24" s="27">
        <v>2059079</v>
      </c>
      <c r="M24" s="27">
        <v>2335207</v>
      </c>
      <c r="N24" s="27">
        <v>2180170</v>
      </c>
      <c r="O24" s="27">
        <v>2055596</v>
      </c>
      <c r="P24" s="27">
        <v>2254004</v>
      </c>
    </row>
    <row r="25" spans="1:16">
      <c r="A25" s="15" t="s">
        <v>43</v>
      </c>
      <c r="B25" s="15" t="s">
        <v>44</v>
      </c>
      <c r="C25" s="27">
        <v>220952</v>
      </c>
      <c r="D25" s="27">
        <v>148867</v>
      </c>
      <c r="E25" s="27">
        <v>223509</v>
      </c>
      <c r="F25" s="27">
        <v>342222</v>
      </c>
      <c r="G25" s="27">
        <v>269493</v>
      </c>
      <c r="H25" s="27">
        <v>933137</v>
      </c>
      <c r="I25" s="27">
        <v>888072</v>
      </c>
      <c r="J25" s="27">
        <v>952189</v>
      </c>
      <c r="K25" s="27">
        <v>931874</v>
      </c>
      <c r="L25" s="27">
        <v>1019813</v>
      </c>
      <c r="M25" s="27">
        <v>1161188</v>
      </c>
      <c r="N25" s="27">
        <v>1130118</v>
      </c>
      <c r="O25" s="27">
        <v>1096908</v>
      </c>
      <c r="P25" s="27">
        <v>1156009</v>
      </c>
    </row>
    <row r="26" spans="1:16">
      <c r="A26" s="15" t="s">
        <v>45</v>
      </c>
      <c r="B26" s="15" t="s">
        <v>46</v>
      </c>
      <c r="C26" s="27">
        <v>895301</v>
      </c>
      <c r="D26" s="27">
        <v>839788</v>
      </c>
      <c r="E26" s="27">
        <v>1012781</v>
      </c>
      <c r="F26" s="27">
        <v>1175582</v>
      </c>
      <c r="G26" s="27">
        <v>989072</v>
      </c>
      <c r="H26" s="27">
        <v>1148893</v>
      </c>
      <c r="I26" s="27">
        <v>1102142</v>
      </c>
      <c r="J26" s="27">
        <v>1098138</v>
      </c>
      <c r="K26" s="27">
        <v>1012579</v>
      </c>
      <c r="L26" s="27">
        <v>1044827</v>
      </c>
      <c r="M26" s="27">
        <v>1225974</v>
      </c>
      <c r="N26" s="27">
        <v>1086487</v>
      </c>
      <c r="O26" s="27">
        <v>1081639</v>
      </c>
      <c r="P26" s="27">
        <v>1182969</v>
      </c>
    </row>
    <row r="27" spans="1:16">
      <c r="A27" s="15" t="s">
        <v>65</v>
      </c>
      <c r="B27" s="15" t="s">
        <v>66</v>
      </c>
      <c r="C27" s="27">
        <v>177389</v>
      </c>
      <c r="D27" s="27">
        <v>172136</v>
      </c>
      <c r="E27" s="27">
        <v>168690</v>
      </c>
      <c r="F27" s="27">
        <v>236417</v>
      </c>
      <c r="G27" s="27">
        <v>164257</v>
      </c>
      <c r="H27" s="27">
        <v>186337</v>
      </c>
      <c r="I27" s="27">
        <v>172118</v>
      </c>
      <c r="J27" s="27" t="s">
        <v>271</v>
      </c>
      <c r="K27" s="27" t="s">
        <v>271</v>
      </c>
      <c r="L27" s="27">
        <v>92781</v>
      </c>
      <c r="M27" s="27">
        <v>182856</v>
      </c>
      <c r="N27" s="27">
        <v>138689</v>
      </c>
      <c r="O27" s="27">
        <v>168400</v>
      </c>
      <c r="P27" s="27">
        <v>171864</v>
      </c>
    </row>
    <row r="28" spans="1:16">
      <c r="A28" s="15" t="s">
        <v>67</v>
      </c>
      <c r="B28" s="15" t="s">
        <v>68</v>
      </c>
      <c r="C28" s="27">
        <v>959079</v>
      </c>
      <c r="D28" s="27">
        <v>872137</v>
      </c>
      <c r="E28" s="27">
        <v>811735</v>
      </c>
      <c r="F28" s="27">
        <v>1012312</v>
      </c>
      <c r="G28" s="27">
        <v>721167</v>
      </c>
      <c r="H28" s="27">
        <v>794344</v>
      </c>
      <c r="I28" s="27">
        <v>330850</v>
      </c>
      <c r="J28" s="27">
        <v>231656</v>
      </c>
      <c r="K28" s="27">
        <v>352917</v>
      </c>
      <c r="L28" s="27">
        <v>485244</v>
      </c>
      <c r="M28" s="27">
        <v>502025</v>
      </c>
      <c r="N28" s="27">
        <v>524054</v>
      </c>
      <c r="O28" s="27">
        <v>487476</v>
      </c>
      <c r="P28" s="27">
        <v>520597</v>
      </c>
    </row>
    <row r="29" spans="1:16">
      <c r="A29" s="15" t="s">
        <v>47</v>
      </c>
      <c r="B29" s="15" t="s">
        <v>48</v>
      </c>
      <c r="C29" s="27">
        <v>1653889</v>
      </c>
      <c r="D29" s="27">
        <v>1495117</v>
      </c>
      <c r="E29" s="27">
        <v>1387436</v>
      </c>
      <c r="F29" s="27">
        <v>1727713</v>
      </c>
      <c r="G29" s="27">
        <v>1314965</v>
      </c>
      <c r="H29" s="27">
        <v>1480578</v>
      </c>
      <c r="I29" s="27">
        <v>1846708</v>
      </c>
      <c r="J29" s="27">
        <v>2150014</v>
      </c>
      <c r="K29" s="27">
        <v>2266407</v>
      </c>
      <c r="L29" s="27">
        <v>2514109</v>
      </c>
      <c r="M29" s="27">
        <v>2708834</v>
      </c>
      <c r="N29" s="27">
        <v>2418050</v>
      </c>
      <c r="O29" s="27">
        <v>2446703</v>
      </c>
      <c r="P29" s="27">
        <v>2776077</v>
      </c>
    </row>
    <row r="30" spans="1:16">
      <c r="A30" s="15" t="s">
        <v>49</v>
      </c>
      <c r="B30" s="15" t="s">
        <v>50</v>
      </c>
      <c r="C30" s="27">
        <v>5562455</v>
      </c>
      <c r="D30" s="27">
        <v>5348895</v>
      </c>
      <c r="E30" s="27">
        <v>5001119</v>
      </c>
      <c r="F30" s="27">
        <v>4783361</v>
      </c>
      <c r="G30" s="27">
        <v>3414229</v>
      </c>
      <c r="H30" s="27">
        <v>4034353</v>
      </c>
      <c r="I30" s="27">
        <v>3928095</v>
      </c>
      <c r="J30" s="27">
        <v>4178541</v>
      </c>
      <c r="K30" s="27">
        <v>4508345</v>
      </c>
      <c r="L30" s="27">
        <v>4537250</v>
      </c>
      <c r="M30" s="27">
        <v>5174071</v>
      </c>
      <c r="N30" s="27">
        <v>4779218</v>
      </c>
      <c r="O30" s="27">
        <v>4485275</v>
      </c>
      <c r="P30" s="27">
        <v>4880121</v>
      </c>
    </row>
    <row r="31" spans="1:16">
      <c r="A31" s="15" t="s">
        <v>51</v>
      </c>
      <c r="B31" s="15" t="s">
        <v>52</v>
      </c>
      <c r="C31" s="27">
        <v>777836</v>
      </c>
      <c r="D31" s="27">
        <v>787308</v>
      </c>
      <c r="E31" s="27">
        <v>670400</v>
      </c>
      <c r="F31" s="27">
        <v>711824</v>
      </c>
      <c r="G31" s="27">
        <v>689466</v>
      </c>
      <c r="H31" s="27">
        <v>825994</v>
      </c>
      <c r="I31" s="27">
        <v>750036</v>
      </c>
      <c r="J31" s="27">
        <v>847977</v>
      </c>
      <c r="K31" s="27">
        <v>816844</v>
      </c>
      <c r="L31" s="27">
        <v>839921</v>
      </c>
      <c r="M31" s="27">
        <v>961903</v>
      </c>
      <c r="N31" s="27">
        <v>867983</v>
      </c>
      <c r="O31" s="27">
        <v>771159</v>
      </c>
      <c r="P31" s="27">
        <v>860881</v>
      </c>
    </row>
    <row r="32" spans="1:16">
      <c r="A32" s="15" t="s">
        <v>53</v>
      </c>
      <c r="B32" s="15" t="s">
        <v>54</v>
      </c>
      <c r="C32" s="27">
        <v>3402608</v>
      </c>
      <c r="D32" s="27">
        <v>3346823</v>
      </c>
      <c r="E32" s="27">
        <v>3326873</v>
      </c>
      <c r="F32" s="27">
        <v>3800665</v>
      </c>
      <c r="G32" s="27">
        <v>2071581</v>
      </c>
      <c r="H32" s="27">
        <v>4676676</v>
      </c>
      <c r="I32" s="27">
        <v>4454045</v>
      </c>
      <c r="J32" s="27">
        <v>4558684</v>
      </c>
      <c r="K32" s="27">
        <v>4862210</v>
      </c>
      <c r="L32" s="27">
        <v>5034261</v>
      </c>
      <c r="M32" s="27">
        <v>5612955</v>
      </c>
      <c r="N32" s="27">
        <v>5165488</v>
      </c>
      <c r="O32" s="27">
        <v>4598360</v>
      </c>
      <c r="P32" s="27">
        <v>4856192</v>
      </c>
    </row>
    <row r="33" spans="1:16">
      <c r="A33" s="15" t="s">
        <v>55</v>
      </c>
      <c r="B33" s="15" t="s">
        <v>56</v>
      </c>
      <c r="C33" s="27">
        <v>1990916</v>
      </c>
      <c r="D33" s="27">
        <v>1324564</v>
      </c>
      <c r="E33" s="27">
        <v>1739496</v>
      </c>
      <c r="F33" s="27">
        <v>1873014</v>
      </c>
      <c r="G33" s="27">
        <v>1337811</v>
      </c>
      <c r="H33" s="27">
        <v>3357161</v>
      </c>
      <c r="I33" s="27">
        <v>3583218</v>
      </c>
      <c r="J33" s="27">
        <v>3978527</v>
      </c>
      <c r="K33" s="27">
        <v>4014963</v>
      </c>
      <c r="L33" s="27">
        <v>4271959</v>
      </c>
      <c r="M33" s="27">
        <v>1741038</v>
      </c>
      <c r="N33" s="27">
        <v>1811813</v>
      </c>
      <c r="O33" s="27">
        <v>1808439</v>
      </c>
      <c r="P33" s="27">
        <v>2571719</v>
      </c>
    </row>
    <row r="34" spans="1:16">
      <c r="A34" s="15" t="s">
        <v>57</v>
      </c>
      <c r="B34" s="15" t="s">
        <v>58</v>
      </c>
      <c r="C34" s="27">
        <v>1484742</v>
      </c>
      <c r="D34" s="27">
        <v>1521551</v>
      </c>
      <c r="E34" s="27">
        <v>1807228</v>
      </c>
      <c r="F34" s="27">
        <v>2276851</v>
      </c>
      <c r="G34" s="27">
        <v>1806383</v>
      </c>
      <c r="H34" s="27">
        <v>2277314</v>
      </c>
      <c r="I34" s="27">
        <v>2241893</v>
      </c>
      <c r="J34" s="27">
        <v>2157778</v>
      </c>
      <c r="K34" s="27">
        <v>2360438</v>
      </c>
      <c r="L34" s="27">
        <v>2509114</v>
      </c>
      <c r="M34" s="27">
        <v>2795430</v>
      </c>
      <c r="N34" s="27">
        <v>2563400</v>
      </c>
      <c r="O34" s="27">
        <v>2705849</v>
      </c>
      <c r="P34" s="27">
        <v>2648627</v>
      </c>
    </row>
    <row r="35" spans="1:16">
      <c r="A35" s="15" t="s">
        <v>59</v>
      </c>
      <c r="B35" s="15" t="s">
        <v>60</v>
      </c>
      <c r="C35" s="27">
        <v>1976264</v>
      </c>
      <c r="D35" s="27">
        <v>5139339</v>
      </c>
      <c r="E35" s="27">
        <v>5036581</v>
      </c>
      <c r="F35" s="27">
        <v>5979165</v>
      </c>
      <c r="G35" s="27">
        <v>5403199</v>
      </c>
      <c r="H35" s="27">
        <v>6094216</v>
      </c>
      <c r="I35" s="27">
        <v>5555060</v>
      </c>
      <c r="J35" s="27">
        <v>6005978</v>
      </c>
      <c r="K35" s="27">
        <v>5593151</v>
      </c>
      <c r="L35" s="27">
        <v>5961625</v>
      </c>
      <c r="M35" s="27">
        <v>6555354</v>
      </c>
      <c r="N35" s="27">
        <v>5328934</v>
      </c>
      <c r="O35" s="27">
        <v>4441414</v>
      </c>
      <c r="P35" s="27">
        <v>653570</v>
      </c>
    </row>
    <row r="36" spans="1:16">
      <c r="A36" s="15" t="s">
        <v>61</v>
      </c>
      <c r="B36" s="15" t="s">
        <v>62</v>
      </c>
      <c r="C36" s="27">
        <v>927911</v>
      </c>
      <c r="D36" s="27">
        <v>831083</v>
      </c>
      <c r="E36" s="27">
        <v>428522</v>
      </c>
      <c r="F36" s="27">
        <v>1382093</v>
      </c>
      <c r="G36" s="27">
        <v>1094827</v>
      </c>
      <c r="H36" s="27">
        <v>1460365</v>
      </c>
      <c r="I36" s="27">
        <v>1385045</v>
      </c>
      <c r="J36" s="27">
        <v>3183490</v>
      </c>
      <c r="K36" s="27">
        <v>5300880</v>
      </c>
      <c r="L36" s="27">
        <v>5739316</v>
      </c>
      <c r="M36" s="27">
        <v>6466673</v>
      </c>
      <c r="N36" s="27">
        <v>6285470</v>
      </c>
      <c r="O36" s="27">
        <v>5883197</v>
      </c>
      <c r="P36" s="27">
        <v>4141535</v>
      </c>
    </row>
    <row r="37" spans="1:16">
      <c r="A37" s="15" t="s">
        <v>63</v>
      </c>
      <c r="B37" s="15" t="s">
        <v>64</v>
      </c>
      <c r="C37" s="27">
        <v>3382261</v>
      </c>
      <c r="D37" s="27">
        <v>3531027</v>
      </c>
      <c r="E37" s="27">
        <v>3500163</v>
      </c>
      <c r="F37" s="27">
        <v>4373870</v>
      </c>
      <c r="G37" s="27">
        <v>3960416</v>
      </c>
      <c r="H37" s="27">
        <v>4400380</v>
      </c>
      <c r="I37" s="27">
        <v>4176485</v>
      </c>
      <c r="J37" s="27">
        <v>4734604</v>
      </c>
      <c r="K37" s="27">
        <v>5576245</v>
      </c>
      <c r="L37" s="27">
        <v>5873257</v>
      </c>
      <c r="M37" s="27">
        <v>5334849</v>
      </c>
      <c r="N37" s="27">
        <v>5139734</v>
      </c>
      <c r="O37" s="27">
        <v>4569424</v>
      </c>
      <c r="P37" s="27">
        <v>4889878</v>
      </c>
    </row>
    <row r="38" spans="1:16">
      <c r="A38" s="15" t="s">
        <v>69</v>
      </c>
      <c r="B38" s="15" t="s">
        <v>70</v>
      </c>
      <c r="C38" s="27">
        <v>2627826</v>
      </c>
      <c r="D38" s="27">
        <v>1869823</v>
      </c>
      <c r="E38" s="27">
        <v>2098941</v>
      </c>
      <c r="F38" s="27">
        <v>2191323</v>
      </c>
      <c r="G38" s="27">
        <v>2228316</v>
      </c>
      <c r="H38" s="27">
        <v>2168734</v>
      </c>
      <c r="I38" s="27">
        <v>2536831</v>
      </c>
      <c r="J38" s="27">
        <v>2200152</v>
      </c>
      <c r="K38" s="27">
        <v>3117574</v>
      </c>
      <c r="L38" s="27">
        <v>3275940</v>
      </c>
      <c r="M38" s="27">
        <v>3571649</v>
      </c>
      <c r="N38" s="27">
        <v>3106994</v>
      </c>
      <c r="O38" s="27">
        <v>3177132</v>
      </c>
      <c r="P38" s="27">
        <v>3212387</v>
      </c>
    </row>
    <row r="39" spans="1:16">
      <c r="A39" s="15" t="s">
        <v>71</v>
      </c>
      <c r="B39" s="15" t="s">
        <v>72</v>
      </c>
      <c r="C39" s="27">
        <v>3544938</v>
      </c>
      <c r="D39" s="27">
        <v>4176302</v>
      </c>
      <c r="E39" s="27">
        <v>3785783</v>
      </c>
      <c r="F39" s="27">
        <v>5192817</v>
      </c>
      <c r="G39" s="27">
        <v>4542954</v>
      </c>
      <c r="H39" s="27">
        <v>5145271</v>
      </c>
      <c r="I39" s="27">
        <v>5287181</v>
      </c>
      <c r="J39" s="27">
        <v>4974673</v>
      </c>
      <c r="K39" s="27">
        <v>5178987</v>
      </c>
      <c r="L39" s="27">
        <v>5563206</v>
      </c>
      <c r="M39" s="27">
        <v>6149802</v>
      </c>
      <c r="N39" s="27">
        <v>5876255</v>
      </c>
      <c r="O39" s="27">
        <v>6058971</v>
      </c>
      <c r="P39" s="27">
        <v>8917557</v>
      </c>
    </row>
    <row r="40" spans="1:16">
      <c r="A40" s="15" t="s">
        <v>73</v>
      </c>
      <c r="B40" s="15" t="s">
        <v>74</v>
      </c>
      <c r="C40" s="27">
        <v>897713</v>
      </c>
      <c r="D40" s="27">
        <v>989968</v>
      </c>
      <c r="E40" s="27">
        <v>907375</v>
      </c>
      <c r="F40" s="27">
        <v>999217</v>
      </c>
      <c r="G40" s="27">
        <v>874893</v>
      </c>
      <c r="H40" s="27">
        <v>1021068</v>
      </c>
      <c r="I40" s="27">
        <v>997703</v>
      </c>
      <c r="J40" s="27">
        <v>1016768</v>
      </c>
      <c r="K40" s="27">
        <v>1089795</v>
      </c>
      <c r="L40" s="27">
        <v>1052564</v>
      </c>
      <c r="M40" s="27">
        <v>1240186</v>
      </c>
      <c r="N40" s="27">
        <v>1570563</v>
      </c>
      <c r="O40" s="27">
        <v>1783961</v>
      </c>
      <c r="P40" s="27">
        <v>1843908</v>
      </c>
    </row>
    <row r="41" spans="1:16">
      <c r="A41" s="15" t="s">
        <v>75</v>
      </c>
      <c r="B41" s="15" t="s">
        <v>76</v>
      </c>
      <c r="C41" s="27">
        <v>5631891</v>
      </c>
      <c r="D41" s="27">
        <v>5692637</v>
      </c>
      <c r="E41" s="27">
        <v>5413837</v>
      </c>
      <c r="F41" s="27">
        <v>7759540</v>
      </c>
      <c r="G41" s="27">
        <v>6928270</v>
      </c>
      <c r="H41" s="27">
        <v>7562378</v>
      </c>
      <c r="I41" s="27">
        <v>7531013</v>
      </c>
      <c r="J41" s="27">
        <v>7687067</v>
      </c>
      <c r="K41" s="27">
        <v>8320905</v>
      </c>
      <c r="L41" s="27">
        <v>8886831</v>
      </c>
      <c r="M41" s="27">
        <v>10137069</v>
      </c>
      <c r="N41" s="27">
        <v>10532033</v>
      </c>
      <c r="O41" s="27">
        <v>9800195</v>
      </c>
      <c r="P41" s="27">
        <v>10549663</v>
      </c>
    </row>
    <row r="42" spans="1:16">
      <c r="A42" s="15" t="s">
        <v>77</v>
      </c>
      <c r="B42" s="15" t="s">
        <v>78</v>
      </c>
      <c r="C42" s="27">
        <v>3786790</v>
      </c>
      <c r="D42" s="27">
        <v>3205633</v>
      </c>
      <c r="E42" s="27">
        <v>3280648</v>
      </c>
      <c r="F42" s="27">
        <v>4266418</v>
      </c>
      <c r="G42" s="27">
        <v>3937001</v>
      </c>
      <c r="H42" s="27">
        <v>4209799</v>
      </c>
      <c r="I42" s="27">
        <v>3670596</v>
      </c>
      <c r="J42" s="27">
        <v>4159052</v>
      </c>
      <c r="K42" s="27">
        <v>4258027</v>
      </c>
      <c r="L42" s="27">
        <v>4513758</v>
      </c>
      <c r="M42" s="27">
        <v>5109103</v>
      </c>
      <c r="N42" s="27">
        <v>4400622</v>
      </c>
      <c r="O42" s="27">
        <v>4167803</v>
      </c>
      <c r="P42" s="27">
        <v>4327443</v>
      </c>
    </row>
    <row r="43" spans="1:16">
      <c r="A43" s="15" t="s">
        <v>79</v>
      </c>
      <c r="B43" s="15" t="s">
        <v>80</v>
      </c>
      <c r="C43" s="27">
        <v>4168615</v>
      </c>
      <c r="D43" s="27">
        <v>4446117</v>
      </c>
      <c r="E43" s="27">
        <v>4471724</v>
      </c>
      <c r="F43" s="27">
        <v>5008312</v>
      </c>
      <c r="G43" s="27">
        <v>4860754</v>
      </c>
      <c r="H43" s="27">
        <v>5646869</v>
      </c>
      <c r="I43" s="27">
        <v>5492119</v>
      </c>
      <c r="J43" s="27">
        <v>6099430</v>
      </c>
      <c r="K43" s="27">
        <v>6588746</v>
      </c>
      <c r="L43" s="27">
        <v>5707809</v>
      </c>
      <c r="M43" s="27">
        <v>7813166</v>
      </c>
      <c r="N43" s="27">
        <v>7400084</v>
      </c>
      <c r="O43" s="27">
        <v>7045267</v>
      </c>
      <c r="P43" s="27">
        <v>7622822</v>
      </c>
    </row>
    <row r="44" spans="1:16">
      <c r="A44" s="15" t="s">
        <v>81</v>
      </c>
      <c r="B44" s="15" t="s">
        <v>82</v>
      </c>
      <c r="C44" s="27">
        <v>391169</v>
      </c>
      <c r="D44" s="27">
        <v>489353</v>
      </c>
      <c r="E44" s="27">
        <v>520737</v>
      </c>
      <c r="F44" s="27">
        <v>668869</v>
      </c>
      <c r="G44" s="27">
        <v>1627429</v>
      </c>
      <c r="H44" s="27">
        <v>1816068</v>
      </c>
      <c r="I44" s="27">
        <v>1746567</v>
      </c>
      <c r="J44" s="27">
        <v>758083</v>
      </c>
      <c r="K44" s="27">
        <v>1986042</v>
      </c>
      <c r="L44" s="27">
        <v>2150796</v>
      </c>
      <c r="M44" s="27">
        <v>2445163</v>
      </c>
      <c r="N44" s="27">
        <v>2296497</v>
      </c>
      <c r="O44" s="27">
        <v>2099430</v>
      </c>
      <c r="P44" s="27">
        <v>2332515</v>
      </c>
    </row>
    <row r="45" spans="1:16">
      <c r="A45" s="15" t="s">
        <v>83</v>
      </c>
      <c r="B45" s="15" t="s">
        <v>84</v>
      </c>
      <c r="C45" s="27">
        <v>1652853</v>
      </c>
      <c r="D45" s="27">
        <v>1725984</v>
      </c>
      <c r="E45" s="27">
        <v>1890069</v>
      </c>
      <c r="F45" s="27">
        <v>2280497</v>
      </c>
      <c r="G45" s="27">
        <v>1743669</v>
      </c>
      <c r="H45" s="27">
        <v>2114720</v>
      </c>
      <c r="I45" s="27">
        <v>2379557</v>
      </c>
      <c r="J45" s="27">
        <v>2215223</v>
      </c>
      <c r="K45" s="27">
        <v>2284933</v>
      </c>
      <c r="L45" s="27">
        <v>2435992</v>
      </c>
      <c r="M45" s="27">
        <v>2736702</v>
      </c>
      <c r="N45" s="27">
        <v>2502245</v>
      </c>
      <c r="O45" s="27">
        <v>2476544</v>
      </c>
      <c r="P45" s="27">
        <v>3025885</v>
      </c>
    </row>
    <row r="46" spans="1:16">
      <c r="A46" s="15" t="s">
        <v>85</v>
      </c>
      <c r="B46" s="15" t="s">
        <v>86</v>
      </c>
      <c r="C46" s="27">
        <v>6029488</v>
      </c>
      <c r="D46" s="27">
        <v>5467914</v>
      </c>
      <c r="E46" s="27">
        <v>7729084</v>
      </c>
      <c r="F46" s="27">
        <v>7897177</v>
      </c>
      <c r="G46" s="27">
        <v>7172873</v>
      </c>
      <c r="H46" s="27">
        <v>6714490</v>
      </c>
      <c r="I46" s="27">
        <v>6013384</v>
      </c>
      <c r="J46" s="27">
        <v>5268048</v>
      </c>
      <c r="K46" s="27">
        <v>3722416</v>
      </c>
      <c r="L46" s="27">
        <v>3499766</v>
      </c>
      <c r="M46" s="27">
        <v>3874429</v>
      </c>
      <c r="N46" s="27">
        <v>3605832</v>
      </c>
      <c r="O46" s="27">
        <v>6080489</v>
      </c>
      <c r="P46" s="27">
        <v>5144268</v>
      </c>
    </row>
    <row r="47" spans="1:16">
      <c r="A47" s="15" t="s">
        <v>87</v>
      </c>
      <c r="B47" s="15" t="s">
        <v>88</v>
      </c>
      <c r="C47" s="27">
        <v>1022235</v>
      </c>
      <c r="D47" s="27">
        <v>800172</v>
      </c>
      <c r="E47" s="27">
        <v>680390</v>
      </c>
      <c r="F47" s="27">
        <v>1240931</v>
      </c>
      <c r="G47" s="27">
        <v>1066691</v>
      </c>
      <c r="H47" s="27">
        <v>1264920</v>
      </c>
      <c r="I47" s="27">
        <v>1198900</v>
      </c>
      <c r="J47" s="27">
        <v>1182077</v>
      </c>
      <c r="K47" s="27">
        <v>1197428</v>
      </c>
      <c r="L47" s="27">
        <v>1201389</v>
      </c>
      <c r="M47" s="27">
        <v>1641116</v>
      </c>
      <c r="N47" s="27">
        <v>1376341</v>
      </c>
      <c r="O47" s="27">
        <v>1575432</v>
      </c>
      <c r="P47" s="27">
        <v>1735452</v>
      </c>
    </row>
    <row r="48" spans="1:16">
      <c r="A48" s="15" t="s">
        <v>89</v>
      </c>
      <c r="B48" s="15" t="s">
        <v>90</v>
      </c>
      <c r="C48" s="27">
        <v>2446219</v>
      </c>
      <c r="D48" s="27">
        <v>2490456</v>
      </c>
      <c r="E48" s="27">
        <v>2918351</v>
      </c>
      <c r="F48" s="27">
        <v>3642555</v>
      </c>
      <c r="G48" s="27">
        <v>3080052</v>
      </c>
      <c r="H48" s="27">
        <v>3544412</v>
      </c>
      <c r="I48" s="27">
        <v>3440696</v>
      </c>
      <c r="J48" s="27">
        <v>3516252</v>
      </c>
      <c r="K48" s="27">
        <v>3819774</v>
      </c>
      <c r="L48" s="27">
        <v>4132551</v>
      </c>
      <c r="M48" s="27">
        <v>4621261</v>
      </c>
      <c r="N48" s="27">
        <v>4207218</v>
      </c>
      <c r="O48" s="27">
        <v>3897708</v>
      </c>
      <c r="P48" s="27">
        <v>4045072</v>
      </c>
    </row>
    <row r="49" spans="1:16">
      <c r="A49" s="15" t="s">
        <v>91</v>
      </c>
      <c r="B49" s="15" t="s">
        <v>92</v>
      </c>
      <c r="C49" s="27">
        <v>1560486</v>
      </c>
      <c r="D49" s="27">
        <v>1564732</v>
      </c>
      <c r="E49" s="27">
        <v>1378631</v>
      </c>
      <c r="F49" s="27">
        <v>1569941</v>
      </c>
      <c r="G49" s="27">
        <v>1363327</v>
      </c>
      <c r="H49" s="27">
        <v>1579245</v>
      </c>
      <c r="I49" s="27">
        <v>1491950</v>
      </c>
      <c r="J49" s="27">
        <v>985304</v>
      </c>
      <c r="K49" s="27">
        <v>1058637</v>
      </c>
      <c r="L49" s="27">
        <v>1921960</v>
      </c>
      <c r="M49" s="27">
        <v>2169302</v>
      </c>
      <c r="N49" s="27">
        <v>2019164</v>
      </c>
      <c r="O49" s="27">
        <v>1839669</v>
      </c>
      <c r="P49" s="27">
        <v>2020682</v>
      </c>
    </row>
    <row r="50" spans="1:16">
      <c r="A50" s="15" t="s">
        <v>93</v>
      </c>
      <c r="B50" s="15" t="s">
        <v>94</v>
      </c>
      <c r="C50" s="27">
        <v>2569397</v>
      </c>
      <c r="D50" s="27">
        <v>3074970</v>
      </c>
      <c r="E50" s="27">
        <v>2646415</v>
      </c>
      <c r="F50" s="27">
        <v>2999579</v>
      </c>
      <c r="G50" s="27">
        <v>3026935</v>
      </c>
      <c r="H50" s="27">
        <v>3316370</v>
      </c>
      <c r="I50" s="27">
        <v>3394591</v>
      </c>
      <c r="J50" s="27">
        <v>3526229</v>
      </c>
      <c r="K50" s="27">
        <v>3908080</v>
      </c>
      <c r="L50" s="27">
        <v>4051787</v>
      </c>
      <c r="M50" s="27">
        <v>4354847</v>
      </c>
      <c r="N50" s="27">
        <v>4054104</v>
      </c>
      <c r="O50" s="27">
        <v>3969451</v>
      </c>
      <c r="P50" s="27">
        <v>4366634</v>
      </c>
    </row>
    <row r="51" spans="1:16">
      <c r="A51" s="15" t="s">
        <v>95</v>
      </c>
      <c r="B51" s="15" t="s">
        <v>96</v>
      </c>
      <c r="C51" s="27">
        <v>645667</v>
      </c>
      <c r="D51" s="27">
        <v>623619</v>
      </c>
      <c r="E51" s="27">
        <v>535146</v>
      </c>
      <c r="F51" s="27">
        <v>647473</v>
      </c>
      <c r="G51" s="27">
        <v>513431</v>
      </c>
      <c r="H51" s="27">
        <v>633686</v>
      </c>
      <c r="I51" s="27">
        <v>839452</v>
      </c>
      <c r="J51" s="27">
        <v>671390</v>
      </c>
      <c r="K51" s="27">
        <v>1645845</v>
      </c>
      <c r="L51" s="27">
        <v>2203189</v>
      </c>
      <c r="M51" s="27">
        <v>2402787</v>
      </c>
      <c r="N51" s="27">
        <v>2181726</v>
      </c>
      <c r="O51" s="27">
        <v>2132814</v>
      </c>
      <c r="P51" s="27">
        <v>2227787</v>
      </c>
    </row>
    <row r="52" spans="1:16">
      <c r="A52" s="15" t="s">
        <v>97</v>
      </c>
      <c r="B52" s="15" t="s">
        <v>98</v>
      </c>
      <c r="C52" s="27">
        <v>3568219</v>
      </c>
      <c r="D52" s="27">
        <v>3559932</v>
      </c>
      <c r="E52" s="27">
        <v>3483520</v>
      </c>
      <c r="F52" s="27">
        <v>4631090</v>
      </c>
      <c r="G52" s="27">
        <v>4124254</v>
      </c>
      <c r="H52" s="27">
        <v>4700508</v>
      </c>
      <c r="I52" s="27">
        <v>4305237</v>
      </c>
      <c r="J52" s="27">
        <v>4849063</v>
      </c>
      <c r="K52" s="27">
        <v>5108081</v>
      </c>
      <c r="L52" s="27">
        <v>6624501</v>
      </c>
      <c r="M52" s="27">
        <v>6306790</v>
      </c>
      <c r="N52" s="27">
        <v>6906809</v>
      </c>
      <c r="O52" s="27">
        <v>6881334</v>
      </c>
      <c r="P52" s="27">
        <v>7560804</v>
      </c>
    </row>
    <row r="53" spans="1:16">
      <c r="A53" s="15" t="s">
        <v>99</v>
      </c>
      <c r="B53" s="15" t="s">
        <v>100</v>
      </c>
      <c r="C53" s="27">
        <v>1907156</v>
      </c>
      <c r="D53" s="27">
        <v>924800</v>
      </c>
      <c r="E53" s="27">
        <v>861077</v>
      </c>
      <c r="F53" s="27">
        <v>1090598</v>
      </c>
      <c r="G53" s="27">
        <v>906197</v>
      </c>
      <c r="H53" s="27">
        <v>941830</v>
      </c>
      <c r="I53" s="27">
        <v>419049</v>
      </c>
      <c r="J53" s="27">
        <v>2178595</v>
      </c>
      <c r="K53" s="27">
        <v>2685784</v>
      </c>
      <c r="L53" s="27">
        <v>2808563</v>
      </c>
      <c r="M53" s="27">
        <v>3223283</v>
      </c>
      <c r="N53" s="27">
        <v>2707107</v>
      </c>
      <c r="O53" s="27">
        <v>2870730</v>
      </c>
      <c r="P53" s="27">
        <v>3068519</v>
      </c>
    </row>
    <row r="54" spans="1:16">
      <c r="A54" s="15" t="s">
        <v>101</v>
      </c>
      <c r="B54" s="15" t="s">
        <v>102</v>
      </c>
      <c r="C54" s="27">
        <v>1011196</v>
      </c>
      <c r="D54" s="27">
        <v>1205719</v>
      </c>
      <c r="E54" s="27">
        <v>913423</v>
      </c>
      <c r="F54" s="27">
        <v>1225308</v>
      </c>
      <c r="G54" s="27">
        <v>955946</v>
      </c>
      <c r="H54" s="27">
        <v>1335654</v>
      </c>
      <c r="I54" s="27">
        <v>1373842</v>
      </c>
      <c r="J54" s="27">
        <v>1374312</v>
      </c>
      <c r="K54" s="27">
        <v>1341848</v>
      </c>
      <c r="L54" s="27">
        <v>1404365</v>
      </c>
      <c r="M54" s="27">
        <v>1533090</v>
      </c>
      <c r="N54" s="27">
        <v>1389301</v>
      </c>
      <c r="O54" s="27">
        <v>1226110</v>
      </c>
      <c r="P54" s="27">
        <v>1342716</v>
      </c>
    </row>
    <row r="55" spans="1:16">
      <c r="A55" s="15" t="s">
        <v>103</v>
      </c>
      <c r="B55" s="15" t="s">
        <v>104</v>
      </c>
      <c r="C55" s="27">
        <v>764742</v>
      </c>
      <c r="D55" s="27">
        <v>887084</v>
      </c>
      <c r="E55" s="27">
        <v>828739</v>
      </c>
      <c r="F55" s="27">
        <v>875721</v>
      </c>
      <c r="G55" s="27">
        <v>919467</v>
      </c>
      <c r="H55" s="27">
        <v>2396591</v>
      </c>
      <c r="I55" s="27">
        <v>2315512</v>
      </c>
      <c r="J55" s="27">
        <v>1058958</v>
      </c>
      <c r="K55" s="27">
        <v>1054566</v>
      </c>
      <c r="L55" s="27">
        <v>1317211</v>
      </c>
      <c r="M55" s="27">
        <v>1547588</v>
      </c>
      <c r="N55" s="27">
        <v>1462340</v>
      </c>
      <c r="O55" s="27">
        <v>1376240</v>
      </c>
      <c r="P55" s="27">
        <v>1638181</v>
      </c>
    </row>
    <row r="56" spans="1:16">
      <c r="A56" s="15" t="s">
        <v>105</v>
      </c>
      <c r="B56" s="15" t="s">
        <v>106</v>
      </c>
      <c r="C56" s="27">
        <v>414526</v>
      </c>
      <c r="D56" s="27">
        <v>414656</v>
      </c>
      <c r="E56" s="27">
        <v>438113</v>
      </c>
      <c r="F56" s="27">
        <v>425568</v>
      </c>
      <c r="G56" s="27">
        <v>374075</v>
      </c>
      <c r="H56" s="27">
        <v>514664</v>
      </c>
      <c r="I56" s="27">
        <v>525883</v>
      </c>
      <c r="J56" s="27">
        <v>383146</v>
      </c>
      <c r="K56" s="27">
        <v>543098</v>
      </c>
      <c r="L56" s="27">
        <v>557313</v>
      </c>
      <c r="M56" s="27">
        <v>612284</v>
      </c>
      <c r="N56" s="27">
        <v>568254</v>
      </c>
      <c r="O56" s="27">
        <v>527726</v>
      </c>
      <c r="P56" s="27">
        <v>683470</v>
      </c>
    </row>
    <row r="57" spans="1:16">
      <c r="A57" s="15" t="s">
        <v>107</v>
      </c>
      <c r="B57" s="15" t="s">
        <v>108</v>
      </c>
      <c r="C57" s="27">
        <v>2641029</v>
      </c>
      <c r="D57" s="27">
        <v>2756727</v>
      </c>
      <c r="E57" s="27">
        <v>2239960</v>
      </c>
      <c r="F57" s="27">
        <v>2387182</v>
      </c>
      <c r="G57" s="27">
        <v>3128849</v>
      </c>
      <c r="H57" s="27">
        <v>3746856</v>
      </c>
      <c r="I57" s="27">
        <v>3684758</v>
      </c>
      <c r="J57" s="27">
        <v>3871645</v>
      </c>
      <c r="K57" s="27">
        <v>4159734</v>
      </c>
      <c r="L57" s="27">
        <v>3490924</v>
      </c>
      <c r="M57" s="27">
        <v>3769903</v>
      </c>
      <c r="N57" s="27">
        <v>5763050</v>
      </c>
      <c r="O57" s="27">
        <v>5474753</v>
      </c>
      <c r="P57" s="27">
        <v>5594671</v>
      </c>
    </row>
    <row r="58" spans="1:16">
      <c r="A58" s="15" t="s">
        <v>109</v>
      </c>
      <c r="B58" s="15" t="s">
        <v>110</v>
      </c>
      <c r="C58" s="27">
        <v>2923890</v>
      </c>
      <c r="D58" s="27">
        <v>2435161</v>
      </c>
      <c r="E58" s="27">
        <v>2643704</v>
      </c>
      <c r="F58" s="27">
        <v>2708585</v>
      </c>
      <c r="G58" s="27">
        <v>2162957</v>
      </c>
      <c r="H58" s="27">
        <v>2816409</v>
      </c>
      <c r="I58" s="27">
        <v>1692628</v>
      </c>
      <c r="J58" s="27">
        <v>2384488</v>
      </c>
      <c r="K58" s="27">
        <v>3066687</v>
      </c>
      <c r="L58" s="27">
        <v>3609194</v>
      </c>
      <c r="M58" s="27">
        <v>4333843</v>
      </c>
      <c r="N58" s="27">
        <v>4058522</v>
      </c>
      <c r="O58" s="27">
        <v>3659965</v>
      </c>
      <c r="P58" s="27">
        <v>4208642</v>
      </c>
    </row>
    <row r="59" spans="1:16">
      <c r="A59" s="15" t="s">
        <v>111</v>
      </c>
      <c r="B59" s="15" t="s">
        <v>112</v>
      </c>
      <c r="C59" s="27">
        <v>3055687</v>
      </c>
      <c r="D59" s="27">
        <v>3051624</v>
      </c>
      <c r="E59" s="27">
        <v>2827414</v>
      </c>
      <c r="F59" s="27">
        <v>2956379</v>
      </c>
      <c r="G59" s="27">
        <v>2018436</v>
      </c>
      <c r="H59" s="27">
        <v>2070152</v>
      </c>
      <c r="I59" s="27">
        <v>3304583</v>
      </c>
      <c r="J59" s="27">
        <v>3599764</v>
      </c>
      <c r="K59" s="27">
        <v>3725699</v>
      </c>
      <c r="L59" s="27">
        <v>3675056</v>
      </c>
      <c r="M59" s="27">
        <v>4286082</v>
      </c>
      <c r="N59" s="27">
        <v>2094454</v>
      </c>
      <c r="O59" s="27">
        <v>2064640</v>
      </c>
      <c r="P59" s="27">
        <v>2262264</v>
      </c>
    </row>
    <row r="60" spans="1:16">
      <c r="A60" s="15" t="s">
        <v>113</v>
      </c>
      <c r="B60" s="15" t="s">
        <v>114</v>
      </c>
      <c r="C60" s="27">
        <v>988831</v>
      </c>
      <c r="D60" s="27">
        <v>917840</v>
      </c>
      <c r="E60" s="27">
        <v>800565</v>
      </c>
      <c r="F60" s="27">
        <v>863981</v>
      </c>
      <c r="G60" s="27">
        <v>481313</v>
      </c>
      <c r="H60" s="27">
        <v>675878</v>
      </c>
      <c r="I60" s="27">
        <v>935493</v>
      </c>
      <c r="J60" s="27">
        <v>1036227</v>
      </c>
      <c r="K60" s="27">
        <v>1062629</v>
      </c>
      <c r="L60" s="27">
        <v>1191424</v>
      </c>
      <c r="M60" s="27">
        <v>1316381</v>
      </c>
      <c r="N60" s="27">
        <v>1493371</v>
      </c>
      <c r="O60" s="27">
        <v>2538956</v>
      </c>
      <c r="P60" s="27">
        <v>2860474</v>
      </c>
    </row>
    <row r="61" spans="1:16">
      <c r="A61" s="15" t="s">
        <v>115</v>
      </c>
      <c r="B61" s="15" t="s">
        <v>116</v>
      </c>
      <c r="C61" s="27">
        <v>2369065</v>
      </c>
      <c r="D61" s="27">
        <v>2257169</v>
      </c>
      <c r="E61" s="27">
        <v>2998675</v>
      </c>
      <c r="F61" s="27">
        <v>3476820</v>
      </c>
      <c r="G61" s="27">
        <v>2681139</v>
      </c>
      <c r="H61" s="27">
        <v>3419207</v>
      </c>
      <c r="I61" s="27">
        <v>3180327</v>
      </c>
      <c r="J61" s="27">
        <v>3547546</v>
      </c>
      <c r="K61" s="27">
        <v>3534238</v>
      </c>
      <c r="L61" s="27">
        <v>3883313</v>
      </c>
      <c r="M61" s="27">
        <v>4305598</v>
      </c>
      <c r="N61" s="27">
        <v>3835096</v>
      </c>
      <c r="O61" s="27">
        <v>3707904</v>
      </c>
      <c r="P61" s="27">
        <v>4061364</v>
      </c>
    </row>
    <row r="62" spans="1:16">
      <c r="A62" s="15" t="s">
        <v>117</v>
      </c>
      <c r="B62" s="15" t="s">
        <v>118</v>
      </c>
      <c r="C62" s="27">
        <v>932783</v>
      </c>
      <c r="D62" s="27">
        <v>893330</v>
      </c>
      <c r="E62" s="27">
        <v>2091690</v>
      </c>
      <c r="F62" s="27">
        <v>3321116</v>
      </c>
      <c r="G62" s="27">
        <v>3294696</v>
      </c>
      <c r="H62" s="27">
        <v>2825715</v>
      </c>
      <c r="I62" s="27">
        <v>2702246</v>
      </c>
      <c r="J62" s="27">
        <v>3330615</v>
      </c>
      <c r="K62" s="27">
        <v>3440556</v>
      </c>
      <c r="L62" s="27">
        <v>3489243</v>
      </c>
      <c r="M62" s="27">
        <v>4100017</v>
      </c>
      <c r="N62" s="27">
        <v>3895035</v>
      </c>
      <c r="O62" s="27">
        <v>3658968</v>
      </c>
      <c r="P62" s="27">
        <v>3824615</v>
      </c>
    </row>
    <row r="63" spans="1:16">
      <c r="A63" s="15" t="s">
        <v>119</v>
      </c>
      <c r="B63" s="15" t="s">
        <v>120</v>
      </c>
      <c r="C63" s="27">
        <v>610094</v>
      </c>
      <c r="D63" s="27">
        <v>1130966</v>
      </c>
      <c r="E63" s="27">
        <v>1099573</v>
      </c>
      <c r="F63" s="27">
        <v>1326311</v>
      </c>
      <c r="G63" s="27">
        <v>1133080</v>
      </c>
      <c r="H63" s="27">
        <v>1371446</v>
      </c>
      <c r="I63" s="27">
        <v>1282065</v>
      </c>
      <c r="J63" s="27">
        <v>1352413</v>
      </c>
      <c r="K63" s="27">
        <v>1387280</v>
      </c>
      <c r="L63" s="27">
        <v>1320031</v>
      </c>
      <c r="M63" s="27">
        <v>1522438</v>
      </c>
      <c r="N63" s="27">
        <v>1220386</v>
      </c>
      <c r="O63" s="27">
        <v>1108628</v>
      </c>
      <c r="P63" s="27">
        <v>1363854</v>
      </c>
    </row>
    <row r="64" spans="1:16">
      <c r="A64" s="15" t="s">
        <v>121</v>
      </c>
      <c r="B64" s="15" t="s">
        <v>122</v>
      </c>
      <c r="C64" s="27">
        <v>3485678</v>
      </c>
      <c r="D64" s="27">
        <v>3591623</v>
      </c>
      <c r="E64" s="27">
        <v>3214815</v>
      </c>
      <c r="F64" s="27">
        <v>4611153</v>
      </c>
      <c r="G64" s="27">
        <v>3416909</v>
      </c>
      <c r="H64" s="27">
        <v>3163075</v>
      </c>
      <c r="I64" s="27">
        <v>3558399</v>
      </c>
      <c r="J64" s="27">
        <v>3697186</v>
      </c>
      <c r="K64" s="27">
        <v>4060651</v>
      </c>
      <c r="L64" s="27">
        <v>4034844</v>
      </c>
      <c r="M64" s="27">
        <v>4747046</v>
      </c>
      <c r="N64" s="27">
        <v>4340647</v>
      </c>
      <c r="O64" s="27">
        <v>3985038</v>
      </c>
      <c r="P64" s="27">
        <v>4199077</v>
      </c>
    </row>
    <row r="65" spans="1:16">
      <c r="A65" s="15" t="s">
        <v>123</v>
      </c>
      <c r="B65" s="15" t="s">
        <v>124</v>
      </c>
      <c r="C65" s="27">
        <v>2583480</v>
      </c>
      <c r="D65" s="27">
        <v>2526017</v>
      </c>
      <c r="E65" s="27">
        <v>2218878</v>
      </c>
      <c r="F65" s="27">
        <v>2207608</v>
      </c>
      <c r="G65" s="27">
        <v>2325916</v>
      </c>
      <c r="H65" s="27">
        <v>2684713</v>
      </c>
      <c r="I65" s="27">
        <v>2361892</v>
      </c>
      <c r="J65" s="27">
        <v>2535168</v>
      </c>
      <c r="K65" s="27">
        <v>2736820</v>
      </c>
      <c r="L65" s="27">
        <v>2839918</v>
      </c>
      <c r="M65" s="27">
        <v>3173004</v>
      </c>
      <c r="N65" s="27">
        <v>2848756</v>
      </c>
      <c r="O65" s="27">
        <v>2628037</v>
      </c>
      <c r="P65" s="27">
        <v>3157099</v>
      </c>
    </row>
    <row r="66" spans="1:16">
      <c r="A66" s="15" t="s">
        <v>125</v>
      </c>
      <c r="B66" s="15" t="s">
        <v>126</v>
      </c>
      <c r="C66" s="27">
        <v>1948460</v>
      </c>
      <c r="D66" s="27">
        <v>1852664</v>
      </c>
      <c r="E66" s="27">
        <v>1695988</v>
      </c>
      <c r="F66" s="27">
        <v>1920012</v>
      </c>
      <c r="G66" s="27">
        <v>1598118</v>
      </c>
      <c r="H66" s="27">
        <v>1860227</v>
      </c>
      <c r="I66" s="27">
        <v>1757133</v>
      </c>
      <c r="J66" s="27">
        <v>1218178</v>
      </c>
      <c r="K66" s="27">
        <v>1668459</v>
      </c>
      <c r="L66" s="27">
        <v>1751061</v>
      </c>
      <c r="M66" s="27">
        <v>1740047</v>
      </c>
      <c r="N66" s="27">
        <v>2018486</v>
      </c>
      <c r="O66" s="27">
        <v>2279375</v>
      </c>
      <c r="P66" s="27">
        <v>2614062</v>
      </c>
    </row>
    <row r="67" spans="1:16">
      <c r="A67" s="15" t="s">
        <v>127</v>
      </c>
      <c r="B67" s="15" t="s">
        <v>128</v>
      </c>
      <c r="C67" s="27">
        <v>6027828</v>
      </c>
      <c r="D67" s="27">
        <v>4313630</v>
      </c>
      <c r="E67" s="27">
        <v>4051442</v>
      </c>
      <c r="F67" s="27">
        <v>4706555</v>
      </c>
      <c r="G67" s="27">
        <v>6087469</v>
      </c>
      <c r="H67" s="27">
        <v>6983046</v>
      </c>
      <c r="I67" s="27">
        <v>5403523</v>
      </c>
      <c r="J67" s="27">
        <v>5835587</v>
      </c>
      <c r="K67" s="27">
        <v>8119242</v>
      </c>
      <c r="L67" s="27">
        <v>8416914</v>
      </c>
      <c r="M67" s="27">
        <v>9022140</v>
      </c>
      <c r="N67" s="27">
        <v>6893942</v>
      </c>
      <c r="O67" s="27">
        <v>8007985</v>
      </c>
      <c r="P67" s="27">
        <v>8267093</v>
      </c>
    </row>
    <row r="68" spans="1:16">
      <c r="A68" s="15" t="s">
        <v>129</v>
      </c>
      <c r="B68" s="15" t="s">
        <v>130</v>
      </c>
      <c r="C68" s="27">
        <v>2715026</v>
      </c>
      <c r="D68" s="27">
        <v>3178199</v>
      </c>
      <c r="E68" s="27">
        <v>3541468</v>
      </c>
      <c r="F68" s="27">
        <v>4162987</v>
      </c>
      <c r="G68" s="27">
        <v>3880075</v>
      </c>
      <c r="H68" s="27">
        <v>4422308</v>
      </c>
      <c r="I68" s="27">
        <v>4176564</v>
      </c>
      <c r="J68" s="27">
        <v>4233266</v>
      </c>
      <c r="K68" s="27">
        <v>4864454</v>
      </c>
      <c r="L68" s="27">
        <v>5044578</v>
      </c>
      <c r="M68" s="27">
        <v>5264349</v>
      </c>
      <c r="N68" s="27">
        <v>4850442</v>
      </c>
      <c r="O68" s="27">
        <v>7344447</v>
      </c>
      <c r="P68" s="27">
        <v>8677105</v>
      </c>
    </row>
    <row r="69" spans="1:16">
      <c r="A69" s="15" t="s">
        <v>131</v>
      </c>
      <c r="B69" s="15" t="s">
        <v>132</v>
      </c>
      <c r="C69" s="27">
        <v>1242677</v>
      </c>
      <c r="D69" s="27">
        <v>1838422</v>
      </c>
      <c r="E69" s="27">
        <v>1721854</v>
      </c>
      <c r="F69" s="27">
        <v>2069315</v>
      </c>
      <c r="G69" s="27">
        <v>1727397</v>
      </c>
      <c r="H69" s="27">
        <v>2096345</v>
      </c>
      <c r="I69" s="27">
        <v>1917055</v>
      </c>
      <c r="J69" s="27">
        <v>2031257</v>
      </c>
      <c r="K69" s="27">
        <v>2012253</v>
      </c>
      <c r="L69" s="27">
        <v>2031313</v>
      </c>
      <c r="M69" s="27">
        <v>2498151</v>
      </c>
      <c r="N69" s="27">
        <v>2241928</v>
      </c>
      <c r="O69" s="27">
        <v>1941432</v>
      </c>
      <c r="P69" s="27">
        <v>1591404</v>
      </c>
    </row>
    <row r="70" spans="1:16">
      <c r="A70" s="15" t="s">
        <v>133</v>
      </c>
      <c r="B70" s="15" t="s">
        <v>134</v>
      </c>
      <c r="C70" s="27">
        <v>3523041</v>
      </c>
      <c r="D70" s="27">
        <v>3308657</v>
      </c>
      <c r="E70" s="27">
        <v>3186875</v>
      </c>
      <c r="F70" s="27">
        <v>3589519</v>
      </c>
      <c r="G70" s="27">
        <v>3172021</v>
      </c>
      <c r="H70" s="27">
        <v>4791882</v>
      </c>
      <c r="I70" s="27">
        <v>4735920</v>
      </c>
      <c r="J70" s="27">
        <v>5338887</v>
      </c>
      <c r="K70" s="27">
        <v>5176896</v>
      </c>
      <c r="L70" s="27">
        <v>5648506</v>
      </c>
      <c r="M70" s="27">
        <v>6303170</v>
      </c>
      <c r="N70" s="27">
        <v>5758278</v>
      </c>
      <c r="O70" s="27">
        <v>5076131</v>
      </c>
      <c r="P70" s="27">
        <v>5712990</v>
      </c>
    </row>
    <row r="71" spans="1:16">
      <c r="A71" s="15" t="s">
        <v>135</v>
      </c>
      <c r="B71" s="15" t="s">
        <v>136</v>
      </c>
      <c r="C71" s="27">
        <v>2434735</v>
      </c>
      <c r="D71" s="27">
        <v>1956002</v>
      </c>
      <c r="E71" s="27">
        <v>1874764</v>
      </c>
      <c r="F71" s="27">
        <v>1896698</v>
      </c>
      <c r="G71" s="27">
        <v>2418742</v>
      </c>
      <c r="H71" s="27">
        <v>2690104</v>
      </c>
      <c r="I71" s="27">
        <v>2106740</v>
      </c>
      <c r="J71" s="27">
        <v>2384335</v>
      </c>
      <c r="K71" s="27">
        <v>2364220</v>
      </c>
      <c r="L71" s="27">
        <v>2262489</v>
      </c>
      <c r="M71" s="27">
        <v>1547258</v>
      </c>
      <c r="N71" s="27">
        <v>1890554</v>
      </c>
      <c r="O71" s="27">
        <v>1938939</v>
      </c>
      <c r="P71" s="27">
        <v>2017228</v>
      </c>
    </row>
    <row r="72" spans="1:16">
      <c r="A72" s="15" t="s">
        <v>137</v>
      </c>
      <c r="B72" s="15" t="s">
        <v>138</v>
      </c>
      <c r="C72" s="27">
        <v>1620993</v>
      </c>
      <c r="D72" s="27">
        <v>1767015</v>
      </c>
      <c r="E72" s="27">
        <v>2156422</v>
      </c>
      <c r="F72" s="27">
        <v>3106415</v>
      </c>
      <c r="G72" s="27">
        <v>2879644</v>
      </c>
      <c r="H72" s="27">
        <v>3116996</v>
      </c>
      <c r="I72" s="27">
        <v>3040200</v>
      </c>
      <c r="J72" s="27">
        <v>3028113</v>
      </c>
      <c r="K72" s="27">
        <v>3044444</v>
      </c>
      <c r="L72" s="27">
        <v>3820892</v>
      </c>
      <c r="M72" s="27">
        <v>4322297</v>
      </c>
      <c r="N72" s="27">
        <v>3828595</v>
      </c>
      <c r="O72" s="27">
        <v>3823694</v>
      </c>
      <c r="P72" s="27">
        <v>3950180</v>
      </c>
    </row>
    <row r="73" spans="1:16">
      <c r="A73" s="15" t="s">
        <v>139</v>
      </c>
      <c r="B73" s="15" t="s">
        <v>140</v>
      </c>
      <c r="C73" s="27">
        <v>412875</v>
      </c>
      <c r="D73" s="27">
        <v>485721</v>
      </c>
      <c r="E73" s="27">
        <v>460490</v>
      </c>
      <c r="F73" s="27">
        <v>470491</v>
      </c>
      <c r="G73" s="27">
        <v>419545</v>
      </c>
      <c r="H73" s="27">
        <v>457811</v>
      </c>
      <c r="I73" s="27">
        <v>500855</v>
      </c>
      <c r="J73" s="27">
        <v>420566</v>
      </c>
      <c r="K73" s="27">
        <v>445760</v>
      </c>
      <c r="L73" s="27">
        <v>484366</v>
      </c>
      <c r="M73" s="27">
        <v>625657</v>
      </c>
      <c r="N73" s="27">
        <v>515436</v>
      </c>
      <c r="O73" s="27">
        <v>399827</v>
      </c>
      <c r="P73" s="27">
        <v>624011</v>
      </c>
    </row>
    <row r="74" spans="1:16">
      <c r="A74" s="15" t="s">
        <v>141</v>
      </c>
      <c r="B74" s="15" t="s">
        <v>142</v>
      </c>
      <c r="C74" s="27">
        <v>616139</v>
      </c>
      <c r="D74" s="27">
        <v>884330</v>
      </c>
      <c r="E74" s="27">
        <v>909457</v>
      </c>
      <c r="F74" s="27">
        <v>940635</v>
      </c>
      <c r="G74" s="27">
        <v>766540</v>
      </c>
      <c r="H74" s="27">
        <v>876651</v>
      </c>
      <c r="I74" s="27">
        <v>952199</v>
      </c>
      <c r="J74" s="27">
        <v>837156</v>
      </c>
      <c r="K74" s="27">
        <v>500232</v>
      </c>
      <c r="L74" s="27">
        <v>1397072</v>
      </c>
      <c r="M74" s="27">
        <v>1501614</v>
      </c>
      <c r="N74" s="27">
        <v>1319908</v>
      </c>
      <c r="O74" s="27">
        <v>1234312</v>
      </c>
      <c r="P74" s="27">
        <v>1246338</v>
      </c>
    </row>
    <row r="75" spans="1:16">
      <c r="A75" s="15" t="s">
        <v>143</v>
      </c>
      <c r="B75" s="15" t="s">
        <v>144</v>
      </c>
      <c r="C75" s="27">
        <v>2060710</v>
      </c>
      <c r="D75" s="27">
        <v>2323949</v>
      </c>
      <c r="E75" s="27">
        <v>2004821</v>
      </c>
      <c r="F75" s="27">
        <v>2195703</v>
      </c>
      <c r="G75" s="27">
        <v>1967857</v>
      </c>
      <c r="H75" s="27">
        <v>2291892</v>
      </c>
      <c r="I75" s="27">
        <v>2148436</v>
      </c>
      <c r="J75" s="27">
        <v>2101430</v>
      </c>
      <c r="K75" s="27">
        <v>2145713</v>
      </c>
      <c r="L75" s="27">
        <v>2082379</v>
      </c>
      <c r="M75" s="27">
        <v>2692624</v>
      </c>
      <c r="N75" s="27">
        <v>3212105</v>
      </c>
      <c r="O75" s="27">
        <v>3207343</v>
      </c>
      <c r="P75" s="27">
        <v>6797476</v>
      </c>
    </row>
    <row r="76" spans="1:16">
      <c r="A76" s="15" t="s">
        <v>145</v>
      </c>
      <c r="B76" s="15" t="s">
        <v>146</v>
      </c>
      <c r="C76" s="27">
        <v>2908999</v>
      </c>
      <c r="D76" s="27">
        <v>3499555</v>
      </c>
      <c r="E76" s="27">
        <v>3213974</v>
      </c>
      <c r="F76" s="27">
        <v>3817527</v>
      </c>
      <c r="G76" s="27">
        <v>3420534</v>
      </c>
      <c r="H76" s="27">
        <v>3520217</v>
      </c>
      <c r="I76" s="27">
        <v>2007379</v>
      </c>
      <c r="J76" s="27">
        <v>1994555</v>
      </c>
      <c r="K76" s="27">
        <v>2893191</v>
      </c>
      <c r="L76" s="27">
        <v>2969471</v>
      </c>
      <c r="M76" s="27">
        <v>2400564</v>
      </c>
      <c r="N76" s="27">
        <v>2302651</v>
      </c>
      <c r="O76" s="27">
        <v>2362654</v>
      </c>
      <c r="P76" s="27">
        <v>2766794</v>
      </c>
    </row>
    <row r="77" spans="1:16">
      <c r="A77" s="15" t="s">
        <v>147</v>
      </c>
      <c r="B77" s="15" t="s">
        <v>148</v>
      </c>
      <c r="C77" s="27">
        <v>6063746</v>
      </c>
      <c r="D77" s="27">
        <v>6177962</v>
      </c>
      <c r="E77" s="27">
        <v>5767101</v>
      </c>
      <c r="F77" s="27">
        <v>6810402</v>
      </c>
      <c r="G77" s="27">
        <v>6058466</v>
      </c>
      <c r="H77" s="27">
        <v>6268807</v>
      </c>
      <c r="I77" s="27">
        <v>7233782</v>
      </c>
      <c r="J77" s="27">
        <v>7355599</v>
      </c>
      <c r="K77" s="27">
        <v>6314527</v>
      </c>
      <c r="L77" s="27">
        <v>6698983</v>
      </c>
      <c r="M77" s="27">
        <v>6789074</v>
      </c>
      <c r="N77" s="27">
        <v>6467887</v>
      </c>
      <c r="O77" s="27">
        <v>6248273</v>
      </c>
      <c r="P77" s="27">
        <v>6455112</v>
      </c>
    </row>
    <row r="78" spans="1:16">
      <c r="A78" s="15" t="s">
        <v>149</v>
      </c>
      <c r="B78" s="15" t="s">
        <v>150</v>
      </c>
      <c r="C78" s="27">
        <v>664882</v>
      </c>
      <c r="D78" s="27">
        <v>814493</v>
      </c>
      <c r="E78" s="27">
        <v>576462</v>
      </c>
      <c r="F78" s="27">
        <v>695815</v>
      </c>
      <c r="G78" s="27">
        <v>417753</v>
      </c>
      <c r="H78" s="27">
        <v>2016010</v>
      </c>
      <c r="I78" s="27">
        <v>1948824</v>
      </c>
      <c r="J78" s="27">
        <v>1991370</v>
      </c>
      <c r="K78" s="27">
        <v>2401725</v>
      </c>
      <c r="L78" s="27">
        <v>2493091</v>
      </c>
      <c r="M78" s="27">
        <v>2742012</v>
      </c>
      <c r="N78" s="27">
        <v>2548354</v>
      </c>
      <c r="O78" s="27">
        <v>2268661</v>
      </c>
      <c r="P78" s="27">
        <v>2558258</v>
      </c>
    </row>
    <row r="79" spans="1:16">
      <c r="A79" s="15" t="s">
        <v>151</v>
      </c>
      <c r="B79" s="15" t="s">
        <v>152</v>
      </c>
      <c r="C79" s="27">
        <v>3601509</v>
      </c>
      <c r="D79" s="27">
        <v>2100077</v>
      </c>
      <c r="E79" s="27">
        <v>2642321</v>
      </c>
      <c r="F79" s="27">
        <v>3765174</v>
      </c>
      <c r="G79" s="27">
        <v>3236272</v>
      </c>
      <c r="H79" s="27">
        <v>2985908</v>
      </c>
      <c r="I79" s="27">
        <v>2907173</v>
      </c>
      <c r="J79" s="27">
        <v>2842478</v>
      </c>
      <c r="K79" s="27">
        <v>3043499</v>
      </c>
      <c r="L79" s="27">
        <v>3270373</v>
      </c>
      <c r="M79" s="27">
        <v>3627411</v>
      </c>
      <c r="N79" s="27">
        <v>3250564</v>
      </c>
      <c r="O79" s="27">
        <v>4663232</v>
      </c>
      <c r="P79" s="27">
        <v>4900237</v>
      </c>
    </row>
    <row r="80" spans="1:16">
      <c r="A80" s="15" t="s">
        <v>153</v>
      </c>
      <c r="B80" s="15" t="s">
        <v>154</v>
      </c>
      <c r="C80" s="27">
        <v>730993</v>
      </c>
      <c r="D80" s="27">
        <v>763860</v>
      </c>
      <c r="E80" s="27">
        <v>759811</v>
      </c>
      <c r="F80" s="27">
        <v>808943</v>
      </c>
      <c r="G80" s="27">
        <v>783199</v>
      </c>
      <c r="H80" s="27">
        <v>929270</v>
      </c>
      <c r="I80" s="27">
        <v>1003781</v>
      </c>
      <c r="J80" s="27">
        <v>917808</v>
      </c>
      <c r="K80" s="27">
        <v>1193187</v>
      </c>
      <c r="L80" s="27">
        <v>1286005</v>
      </c>
      <c r="M80" s="27">
        <v>1521741</v>
      </c>
      <c r="N80" s="27">
        <v>1252391</v>
      </c>
      <c r="O80" s="27">
        <v>1088968</v>
      </c>
      <c r="P80" s="27">
        <v>734247</v>
      </c>
    </row>
    <row r="81" spans="1:16">
      <c r="A81" s="15" t="s">
        <v>155</v>
      </c>
      <c r="B81" s="15" t="s">
        <v>156</v>
      </c>
      <c r="C81" s="27">
        <v>1591079</v>
      </c>
      <c r="D81" s="27">
        <v>1719481</v>
      </c>
      <c r="E81" s="27">
        <v>2065413</v>
      </c>
      <c r="F81" s="27">
        <v>2597469</v>
      </c>
      <c r="G81" s="27">
        <v>2179923</v>
      </c>
      <c r="H81" s="27">
        <v>1946415</v>
      </c>
      <c r="I81" s="27">
        <v>2077498</v>
      </c>
      <c r="J81" s="27">
        <v>2110629</v>
      </c>
      <c r="K81" s="27">
        <v>2452337</v>
      </c>
      <c r="L81" s="27">
        <v>2399233</v>
      </c>
      <c r="M81" s="27">
        <v>2628224</v>
      </c>
      <c r="N81" s="27">
        <v>2642945</v>
      </c>
      <c r="O81" s="27">
        <v>2644981</v>
      </c>
      <c r="P81" s="27">
        <v>2125276</v>
      </c>
    </row>
    <row r="82" spans="1:16">
      <c r="A82" s="15" t="s">
        <v>157</v>
      </c>
      <c r="B82" s="15" t="s">
        <v>158</v>
      </c>
      <c r="C82" s="27">
        <v>3535895</v>
      </c>
      <c r="D82" s="27">
        <v>3592451</v>
      </c>
      <c r="E82" s="27">
        <v>4359214</v>
      </c>
      <c r="F82" s="27">
        <v>5611522</v>
      </c>
      <c r="G82" s="27">
        <v>5041345</v>
      </c>
      <c r="H82" s="27">
        <v>5489721</v>
      </c>
      <c r="I82" s="27">
        <v>2965052</v>
      </c>
      <c r="J82" s="27">
        <v>5682210</v>
      </c>
      <c r="K82" s="27">
        <v>6127606</v>
      </c>
      <c r="L82" s="27">
        <v>6250786</v>
      </c>
      <c r="M82" s="27">
        <v>3297868</v>
      </c>
      <c r="N82" s="27">
        <v>2872554</v>
      </c>
      <c r="O82" s="27">
        <v>2989746</v>
      </c>
      <c r="P82" s="27">
        <v>5818796</v>
      </c>
    </row>
    <row r="83" spans="1:16">
      <c r="A83" s="15" t="s">
        <v>159</v>
      </c>
      <c r="B83" s="15" t="s">
        <v>160</v>
      </c>
      <c r="C83" s="27">
        <v>27243701.280495536</v>
      </c>
      <c r="D83" s="27">
        <v>25366065.162579883</v>
      </c>
      <c r="E83" s="27">
        <v>23403062.382577699</v>
      </c>
      <c r="F83" s="27">
        <v>25955902.839999996</v>
      </c>
      <c r="G83" s="27">
        <v>24883283.460000005</v>
      </c>
      <c r="H83" s="27">
        <v>24341846.009999998</v>
      </c>
      <c r="I83" s="27">
        <v>23323687.220000003</v>
      </c>
      <c r="J83" s="27">
        <v>25497637.23436331</v>
      </c>
      <c r="K83" s="27">
        <v>26265531.989999991</v>
      </c>
      <c r="L83" s="27">
        <v>25742083.825242981</v>
      </c>
      <c r="M83" s="27">
        <v>26202574.330000009</v>
      </c>
      <c r="N83" s="27">
        <v>26508951.593682732</v>
      </c>
      <c r="O83" s="27">
        <v>25279417.100000001</v>
      </c>
      <c r="P83" s="27">
        <v>22915577.885490529</v>
      </c>
    </row>
    <row r="84" spans="1:16">
      <c r="A84" s="15" t="s">
        <v>161</v>
      </c>
      <c r="B84" s="15" t="s">
        <v>162</v>
      </c>
      <c r="C84" s="27">
        <v>1745527</v>
      </c>
      <c r="D84" s="27">
        <v>2268967</v>
      </c>
      <c r="E84" s="27">
        <v>2447547</v>
      </c>
      <c r="F84" s="27">
        <v>3249894</v>
      </c>
      <c r="G84" s="27">
        <v>2908910</v>
      </c>
      <c r="H84" s="27">
        <v>3277372</v>
      </c>
      <c r="I84" s="27">
        <v>3020271</v>
      </c>
      <c r="J84" s="27">
        <v>2843801</v>
      </c>
      <c r="K84" s="27">
        <v>3031869</v>
      </c>
      <c r="L84" s="27">
        <v>2969540</v>
      </c>
      <c r="M84" s="27">
        <v>3635578</v>
      </c>
      <c r="N84" s="27">
        <v>3473991</v>
      </c>
      <c r="O84" s="27">
        <v>3539478</v>
      </c>
      <c r="P84" s="27">
        <v>3987433</v>
      </c>
    </row>
    <row r="85" spans="1:16">
      <c r="A85" s="15" t="s">
        <v>163</v>
      </c>
      <c r="B85" s="15" t="s">
        <v>164</v>
      </c>
      <c r="C85" s="27">
        <v>5105767</v>
      </c>
      <c r="D85" s="27">
        <v>3440495</v>
      </c>
      <c r="E85" s="27">
        <v>3261076</v>
      </c>
      <c r="F85" s="27">
        <v>4596814</v>
      </c>
      <c r="G85" s="27">
        <v>4509922</v>
      </c>
      <c r="H85" s="27">
        <v>4660756</v>
      </c>
      <c r="I85" s="27">
        <v>6098598</v>
      </c>
      <c r="J85" s="27">
        <v>5359225</v>
      </c>
      <c r="K85" s="27">
        <v>3964442</v>
      </c>
      <c r="L85" s="27">
        <v>5723173</v>
      </c>
      <c r="M85" s="27">
        <v>5407912</v>
      </c>
      <c r="N85" s="27">
        <v>4731924</v>
      </c>
      <c r="O85" s="27">
        <v>4994173</v>
      </c>
      <c r="P85" s="27">
        <v>3153227</v>
      </c>
    </row>
    <row r="86" spans="1:16">
      <c r="A86" s="15" t="s">
        <v>165</v>
      </c>
      <c r="B86" s="15" t="s">
        <v>166</v>
      </c>
      <c r="C86" s="27">
        <v>7668558</v>
      </c>
      <c r="D86" s="27">
        <v>6035361</v>
      </c>
      <c r="E86" s="27">
        <v>5781864</v>
      </c>
      <c r="F86" s="27">
        <v>6361855</v>
      </c>
      <c r="G86" s="27">
        <v>6034999</v>
      </c>
      <c r="H86" s="27">
        <v>6713918</v>
      </c>
      <c r="I86" s="27">
        <v>4145790</v>
      </c>
      <c r="J86" s="27">
        <v>3776619</v>
      </c>
      <c r="K86" s="27">
        <v>4026662</v>
      </c>
      <c r="L86" s="27">
        <v>4173111</v>
      </c>
      <c r="M86" s="27">
        <v>4393214</v>
      </c>
      <c r="N86" s="27">
        <v>3562749</v>
      </c>
      <c r="O86" s="27">
        <v>3873324</v>
      </c>
      <c r="P86" s="27">
        <v>3339256</v>
      </c>
    </row>
    <row r="87" spans="1:16">
      <c r="A87" s="15" t="s">
        <v>167</v>
      </c>
      <c r="B87" s="15" t="s">
        <v>168</v>
      </c>
      <c r="C87" s="27">
        <v>900592</v>
      </c>
      <c r="D87" s="27">
        <v>945760</v>
      </c>
      <c r="E87" s="27">
        <v>907338</v>
      </c>
      <c r="F87" s="27">
        <v>958875</v>
      </c>
      <c r="G87" s="27">
        <v>915360</v>
      </c>
      <c r="H87" s="27">
        <v>1072164</v>
      </c>
      <c r="I87" s="27">
        <v>1017667</v>
      </c>
      <c r="J87" s="27">
        <v>1109623</v>
      </c>
      <c r="K87" s="27">
        <v>1008049</v>
      </c>
      <c r="L87" s="27">
        <v>1035769</v>
      </c>
      <c r="M87" s="27">
        <v>1270519</v>
      </c>
      <c r="N87" s="27">
        <v>1137092</v>
      </c>
      <c r="O87" s="27">
        <v>1272355</v>
      </c>
      <c r="P87" s="27">
        <v>1887335</v>
      </c>
    </row>
    <row r="88" spans="1:16">
      <c r="A88" s="15" t="s">
        <v>169</v>
      </c>
      <c r="B88" s="15" t="s">
        <v>170</v>
      </c>
      <c r="C88" s="27">
        <v>841551</v>
      </c>
      <c r="D88" s="27">
        <v>246079</v>
      </c>
      <c r="E88" s="27">
        <v>762181</v>
      </c>
      <c r="F88" s="27">
        <v>290508</v>
      </c>
      <c r="G88" s="27">
        <v>542201</v>
      </c>
      <c r="H88" s="27">
        <v>858794</v>
      </c>
      <c r="I88" s="27">
        <v>1019835</v>
      </c>
      <c r="J88" s="27">
        <v>321837</v>
      </c>
      <c r="K88" s="27">
        <v>309218</v>
      </c>
      <c r="L88" s="27">
        <v>318257</v>
      </c>
      <c r="M88" s="27">
        <v>1156377</v>
      </c>
      <c r="N88" s="27">
        <v>334863</v>
      </c>
      <c r="O88" s="27">
        <v>918630</v>
      </c>
      <c r="P88" s="27">
        <v>1038912</v>
      </c>
    </row>
    <row r="89" spans="1:16">
      <c r="A89" s="15" t="s">
        <v>171</v>
      </c>
      <c r="B89" s="15" t="s">
        <v>172</v>
      </c>
      <c r="C89" s="27">
        <v>851009</v>
      </c>
      <c r="D89" s="27">
        <v>1026475</v>
      </c>
      <c r="E89" s="27">
        <v>1595672</v>
      </c>
      <c r="F89" s="27">
        <v>2015231</v>
      </c>
      <c r="G89" s="27">
        <v>2367881</v>
      </c>
      <c r="H89" s="27">
        <v>2444750</v>
      </c>
      <c r="I89" s="27">
        <v>2122488</v>
      </c>
      <c r="J89" s="27">
        <v>2330254</v>
      </c>
      <c r="K89" s="27">
        <v>2728249</v>
      </c>
      <c r="L89" s="27">
        <v>3183237</v>
      </c>
      <c r="M89" s="27">
        <v>3456848</v>
      </c>
      <c r="N89" s="27">
        <v>2977460</v>
      </c>
      <c r="O89" s="27">
        <v>2892985</v>
      </c>
      <c r="P89" s="27">
        <v>2625986</v>
      </c>
    </row>
    <row r="90" spans="1:16">
      <c r="A90" s="15" t="s">
        <v>173</v>
      </c>
      <c r="B90" s="15" t="s">
        <v>174</v>
      </c>
      <c r="C90" s="27">
        <v>592952</v>
      </c>
      <c r="D90" s="27">
        <v>741227</v>
      </c>
      <c r="E90" s="27">
        <v>559563</v>
      </c>
      <c r="F90" s="27">
        <v>820645</v>
      </c>
      <c r="G90" s="27">
        <v>755911</v>
      </c>
      <c r="H90" s="27">
        <v>871979</v>
      </c>
      <c r="I90" s="27">
        <v>569023</v>
      </c>
      <c r="J90" s="27">
        <v>380875</v>
      </c>
      <c r="K90" s="27">
        <v>456249</v>
      </c>
      <c r="L90" s="27">
        <v>459309</v>
      </c>
      <c r="M90" s="27">
        <v>554061</v>
      </c>
      <c r="N90" s="27">
        <v>525004</v>
      </c>
      <c r="O90" s="27">
        <v>473749</v>
      </c>
      <c r="P90" s="27">
        <v>613378</v>
      </c>
    </row>
    <row r="91" spans="1:16">
      <c r="A91" s="15" t="s">
        <v>175</v>
      </c>
      <c r="B91" s="15" t="s">
        <v>176</v>
      </c>
      <c r="C91" s="27">
        <v>3504992</v>
      </c>
      <c r="D91" s="27">
        <v>3984561</v>
      </c>
      <c r="E91" s="27">
        <v>3581690</v>
      </c>
      <c r="F91" s="27">
        <v>4502790</v>
      </c>
      <c r="G91" s="27">
        <v>4087089</v>
      </c>
      <c r="H91" s="27">
        <v>4587399</v>
      </c>
      <c r="I91" s="27">
        <v>3991255</v>
      </c>
      <c r="J91" s="27">
        <v>4262999</v>
      </c>
      <c r="K91" s="27">
        <v>5546939</v>
      </c>
      <c r="L91" s="27">
        <v>5749877</v>
      </c>
      <c r="M91" s="27">
        <v>6662459</v>
      </c>
      <c r="N91" s="27">
        <v>6125466</v>
      </c>
      <c r="O91" s="27">
        <v>5129176</v>
      </c>
      <c r="P91" s="27">
        <v>2632878</v>
      </c>
    </row>
    <row r="92" spans="1:16">
      <c r="A92" s="15" t="s">
        <v>177</v>
      </c>
      <c r="B92" s="15" t="s">
        <v>178</v>
      </c>
      <c r="C92" s="27">
        <v>3303313</v>
      </c>
      <c r="D92" s="27">
        <v>3732181</v>
      </c>
      <c r="E92" s="27">
        <v>3607515</v>
      </c>
      <c r="F92" s="27">
        <v>4253244</v>
      </c>
      <c r="G92" s="27">
        <v>3714602</v>
      </c>
      <c r="H92" s="27">
        <v>4120405</v>
      </c>
      <c r="I92" s="27">
        <v>4092204</v>
      </c>
      <c r="J92" s="27">
        <v>4274038</v>
      </c>
      <c r="K92" s="27">
        <v>4100871</v>
      </c>
      <c r="L92" s="27">
        <v>3825191</v>
      </c>
      <c r="M92" s="27">
        <v>3966581</v>
      </c>
      <c r="N92" s="27">
        <v>3648527</v>
      </c>
      <c r="O92" s="27">
        <v>3757623</v>
      </c>
      <c r="P92" s="27">
        <v>4367619</v>
      </c>
    </row>
    <row r="93" spans="1:16">
      <c r="A93" s="15" t="s">
        <v>179</v>
      </c>
      <c r="B93" s="15" t="s">
        <v>180</v>
      </c>
      <c r="C93" s="27">
        <v>2810055</v>
      </c>
      <c r="D93" s="27">
        <v>4783871</v>
      </c>
      <c r="E93" s="27">
        <v>2195454</v>
      </c>
      <c r="F93" s="27">
        <v>2878039</v>
      </c>
      <c r="G93" s="27">
        <v>5587148</v>
      </c>
      <c r="H93" s="27">
        <v>7075656</v>
      </c>
      <c r="I93" s="27">
        <v>4274147</v>
      </c>
      <c r="J93" s="27">
        <v>5504763</v>
      </c>
      <c r="K93" s="27">
        <v>7214712</v>
      </c>
      <c r="L93" s="27">
        <v>6546427</v>
      </c>
      <c r="M93" s="27">
        <v>4653083</v>
      </c>
      <c r="N93" s="27">
        <v>4287112</v>
      </c>
      <c r="O93" s="27">
        <v>4118285</v>
      </c>
      <c r="P93" s="27">
        <v>4803390</v>
      </c>
    </row>
    <row r="94" spans="1:16">
      <c r="A94" s="15" t="s">
        <v>181</v>
      </c>
      <c r="B94" s="15" t="s">
        <v>182</v>
      </c>
      <c r="C94" s="27">
        <v>657965</v>
      </c>
      <c r="D94" s="27">
        <v>793292</v>
      </c>
      <c r="E94" s="27">
        <v>813708</v>
      </c>
      <c r="F94" s="27">
        <v>990274</v>
      </c>
      <c r="G94" s="27">
        <v>843450</v>
      </c>
      <c r="H94" s="27">
        <v>1014851</v>
      </c>
      <c r="I94" s="27">
        <v>896578</v>
      </c>
      <c r="J94" s="27">
        <v>853281</v>
      </c>
      <c r="K94" s="27">
        <v>905507</v>
      </c>
      <c r="L94" s="27">
        <v>985729</v>
      </c>
      <c r="M94" s="27">
        <v>1036918</v>
      </c>
      <c r="N94" s="27">
        <v>1042182</v>
      </c>
      <c r="O94" s="27">
        <v>1021053</v>
      </c>
      <c r="P94" s="27">
        <v>1287408</v>
      </c>
    </row>
    <row r="95" spans="1:16">
      <c r="A95" s="15" t="s">
        <v>183</v>
      </c>
      <c r="B95" s="15" t="s">
        <v>184</v>
      </c>
      <c r="C95" s="27">
        <v>4069965</v>
      </c>
      <c r="D95" s="27">
        <v>664748</v>
      </c>
      <c r="E95" s="27">
        <v>721899</v>
      </c>
      <c r="F95" s="27">
        <v>906847</v>
      </c>
      <c r="G95" s="27">
        <v>647825</v>
      </c>
      <c r="H95" s="27">
        <v>778934</v>
      </c>
      <c r="I95" s="27">
        <v>780351</v>
      </c>
      <c r="J95" s="27">
        <v>805466</v>
      </c>
      <c r="K95" s="27">
        <v>769346</v>
      </c>
      <c r="L95" s="27">
        <v>771873</v>
      </c>
      <c r="M95" s="27">
        <v>915927</v>
      </c>
      <c r="N95" s="27">
        <v>806249</v>
      </c>
      <c r="O95" s="27">
        <v>780156</v>
      </c>
      <c r="P95" s="27">
        <v>846217</v>
      </c>
    </row>
    <row r="96" spans="1:16">
      <c r="A96" s="15" t="s">
        <v>185</v>
      </c>
      <c r="B96" s="15" t="s">
        <v>186</v>
      </c>
      <c r="C96" s="27">
        <v>2230601</v>
      </c>
      <c r="D96" s="27">
        <v>2190088</v>
      </c>
      <c r="E96" s="27">
        <v>1981100</v>
      </c>
      <c r="F96" s="27">
        <v>2476824</v>
      </c>
      <c r="G96" s="27">
        <v>2274495</v>
      </c>
      <c r="H96" s="27">
        <v>2399059</v>
      </c>
      <c r="I96" s="27">
        <v>2347948</v>
      </c>
      <c r="J96" s="27">
        <v>2360456</v>
      </c>
      <c r="K96" s="27">
        <v>2600728</v>
      </c>
      <c r="L96" s="27">
        <v>2536670</v>
      </c>
      <c r="M96" s="27">
        <v>2944468</v>
      </c>
      <c r="N96" s="27">
        <v>3041788</v>
      </c>
      <c r="O96" s="27">
        <v>3143531</v>
      </c>
      <c r="P96" s="27">
        <v>3395644</v>
      </c>
    </row>
    <row r="97" spans="1:16">
      <c r="A97" s="15" t="s">
        <v>187</v>
      </c>
      <c r="B97" s="15" t="s">
        <v>188</v>
      </c>
      <c r="C97" s="27">
        <v>2128524</v>
      </c>
      <c r="D97" s="27">
        <v>2622416</v>
      </c>
      <c r="E97" s="27">
        <v>2479206</v>
      </c>
      <c r="F97" s="27">
        <v>2847968</v>
      </c>
      <c r="G97" s="27">
        <v>2028205</v>
      </c>
      <c r="H97" s="27">
        <v>2346522</v>
      </c>
      <c r="I97" s="27">
        <v>2174526</v>
      </c>
      <c r="J97" s="27">
        <v>2347300</v>
      </c>
      <c r="K97" s="27">
        <v>2467837</v>
      </c>
      <c r="L97" s="27">
        <v>2545691</v>
      </c>
      <c r="M97" s="27">
        <v>2799432</v>
      </c>
      <c r="N97" s="27">
        <v>2550208</v>
      </c>
      <c r="O97" s="27">
        <v>2343309</v>
      </c>
      <c r="P97" s="27">
        <v>2885822</v>
      </c>
    </row>
    <row r="98" spans="1:16">
      <c r="A98" s="15" t="s">
        <v>189</v>
      </c>
      <c r="B98" s="15" t="s">
        <v>190</v>
      </c>
      <c r="C98" s="27">
        <v>1596260</v>
      </c>
      <c r="D98" s="27">
        <v>458856</v>
      </c>
      <c r="E98" s="27">
        <v>2874709</v>
      </c>
      <c r="F98" s="27">
        <v>3778840</v>
      </c>
      <c r="G98" s="27">
        <v>3174159</v>
      </c>
      <c r="H98" s="27">
        <v>3194908</v>
      </c>
      <c r="I98" s="27">
        <v>2681141</v>
      </c>
      <c r="J98" s="27">
        <v>2952460</v>
      </c>
      <c r="K98" s="27">
        <v>2919861</v>
      </c>
      <c r="L98" s="27">
        <v>3164220</v>
      </c>
      <c r="M98" s="27">
        <v>3120903</v>
      </c>
      <c r="N98" s="27">
        <v>3080601</v>
      </c>
      <c r="O98" s="27">
        <v>3090586</v>
      </c>
      <c r="P98" s="27">
        <v>3251279</v>
      </c>
    </row>
    <row r="99" spans="1:16">
      <c r="A99" s="15" t="s">
        <v>191</v>
      </c>
      <c r="B99" s="15" t="s">
        <v>192</v>
      </c>
      <c r="C99" s="27">
        <v>4389877</v>
      </c>
      <c r="D99" s="27">
        <v>4961242</v>
      </c>
      <c r="E99" s="27">
        <v>4300636</v>
      </c>
      <c r="F99" s="27">
        <v>4063530</v>
      </c>
      <c r="G99" s="27">
        <v>3790625</v>
      </c>
      <c r="H99" s="27">
        <v>4158627</v>
      </c>
      <c r="I99" s="27">
        <v>3453149</v>
      </c>
      <c r="J99" s="27">
        <v>3649979</v>
      </c>
      <c r="K99" s="27">
        <v>3671089</v>
      </c>
      <c r="L99" s="27">
        <v>4433035</v>
      </c>
      <c r="M99" s="27">
        <v>4959301</v>
      </c>
      <c r="N99" s="27">
        <v>4911424</v>
      </c>
      <c r="O99" s="27">
        <v>4685298</v>
      </c>
      <c r="P99" s="27">
        <v>4803372</v>
      </c>
    </row>
    <row r="100" spans="1:16">
      <c r="A100" s="15" t="s">
        <v>193</v>
      </c>
      <c r="B100" s="15" t="s">
        <v>194</v>
      </c>
      <c r="C100" s="27">
        <v>5855729</v>
      </c>
      <c r="D100" s="27">
        <v>6210703</v>
      </c>
      <c r="E100" s="27">
        <v>6090278</v>
      </c>
      <c r="F100" s="27">
        <v>6934981</v>
      </c>
      <c r="G100" s="27">
        <v>6397099</v>
      </c>
      <c r="H100" s="27">
        <v>6767671</v>
      </c>
      <c r="I100" s="27">
        <v>5613925</v>
      </c>
      <c r="J100" s="27">
        <v>6034026</v>
      </c>
      <c r="K100" s="27">
        <v>6917291</v>
      </c>
      <c r="L100" s="27">
        <v>6861970</v>
      </c>
      <c r="M100" s="27">
        <v>7199483</v>
      </c>
      <c r="N100" s="27">
        <v>6637685</v>
      </c>
      <c r="O100" s="27">
        <v>6561133</v>
      </c>
      <c r="P100" s="27">
        <v>6671588</v>
      </c>
    </row>
    <row r="101" spans="1:16">
      <c r="A101" s="15" t="s">
        <v>195</v>
      </c>
      <c r="B101" s="15" t="s">
        <v>196</v>
      </c>
      <c r="C101" s="27">
        <v>3125886</v>
      </c>
      <c r="D101" s="27">
        <v>3177011</v>
      </c>
      <c r="E101" s="27">
        <v>3012537</v>
      </c>
      <c r="F101" s="27">
        <v>3970658</v>
      </c>
      <c r="G101" s="27">
        <v>3623041</v>
      </c>
      <c r="H101" s="27">
        <v>3734793</v>
      </c>
      <c r="I101" s="27">
        <v>3354778</v>
      </c>
      <c r="J101" s="27">
        <v>3265358</v>
      </c>
      <c r="K101" s="27">
        <v>3885037</v>
      </c>
      <c r="L101" s="27">
        <v>4046608</v>
      </c>
      <c r="M101" s="27">
        <v>4146968</v>
      </c>
      <c r="N101" s="27">
        <v>3941779</v>
      </c>
      <c r="O101" s="27">
        <v>3719101</v>
      </c>
      <c r="P101" s="27">
        <v>3893095</v>
      </c>
    </row>
    <row r="102" spans="1:16">
      <c r="A102" s="15" t="s">
        <v>197</v>
      </c>
      <c r="B102" s="15" t="s">
        <v>198</v>
      </c>
      <c r="C102" s="27">
        <v>3172454</v>
      </c>
      <c r="D102" s="27">
        <v>4064206</v>
      </c>
      <c r="E102" s="27">
        <v>4209130</v>
      </c>
      <c r="F102" s="27">
        <v>5614769</v>
      </c>
      <c r="G102" s="27">
        <v>5054172</v>
      </c>
      <c r="H102" s="27">
        <v>4936035</v>
      </c>
      <c r="I102" s="27">
        <v>3743255</v>
      </c>
      <c r="J102" s="27">
        <v>3148839</v>
      </c>
      <c r="K102" s="27">
        <v>4333071</v>
      </c>
      <c r="L102" s="27">
        <v>4261094</v>
      </c>
      <c r="M102" s="27">
        <v>4746422</v>
      </c>
      <c r="N102" s="27">
        <v>4932779</v>
      </c>
      <c r="O102" s="27">
        <v>4974465</v>
      </c>
      <c r="P102" s="27">
        <v>5009267</v>
      </c>
    </row>
    <row r="103" spans="1:16">
      <c r="A103" s="15" t="s">
        <v>199</v>
      </c>
      <c r="B103" s="15" t="s">
        <v>200</v>
      </c>
      <c r="C103" s="27">
        <v>2129440</v>
      </c>
      <c r="D103" s="27">
        <v>1891286</v>
      </c>
      <c r="E103" s="27">
        <v>1833080</v>
      </c>
      <c r="F103" s="27">
        <v>2129238</v>
      </c>
      <c r="G103" s="27">
        <v>1551560</v>
      </c>
      <c r="H103" s="27">
        <v>1641496</v>
      </c>
      <c r="I103" s="27">
        <v>1502232</v>
      </c>
      <c r="J103" s="27">
        <v>1593743</v>
      </c>
      <c r="K103" s="27">
        <v>1651947</v>
      </c>
      <c r="L103" s="27">
        <v>1974299</v>
      </c>
      <c r="M103" s="27">
        <v>2228394</v>
      </c>
      <c r="N103" s="27">
        <v>1910242</v>
      </c>
      <c r="O103" s="27">
        <v>1958712</v>
      </c>
      <c r="P103" s="27">
        <v>2234709</v>
      </c>
    </row>
    <row r="104" spans="1:16" s="2" customFormat="1">
      <c r="A104" s="9"/>
      <c r="B104" s="9" t="s">
        <v>201</v>
      </c>
      <c r="C104" s="28">
        <f>SUM(C8:C103)</f>
        <v>242678420.28049552</v>
      </c>
      <c r="D104" s="28">
        <f t="shared" ref="D104" si="0">SUM(D8:D103)</f>
        <v>238409896.16257989</v>
      </c>
      <c r="E104" s="28">
        <f>SUM(E8:E103)</f>
        <v>234977705.38257769</v>
      </c>
      <c r="F104" s="28">
        <f t="shared" ref="F104:N104" si="1">SUM(F8:F103)</f>
        <v>282011549.84000003</v>
      </c>
      <c r="G104" s="28">
        <f t="shared" si="1"/>
        <v>257642334.46000001</v>
      </c>
      <c r="H104" s="28">
        <f t="shared" si="1"/>
        <v>293261726.00999999</v>
      </c>
      <c r="I104" s="28">
        <f t="shared" si="1"/>
        <v>269273911.22000003</v>
      </c>
      <c r="J104" s="28">
        <f t="shared" si="1"/>
        <v>282814889.23436332</v>
      </c>
      <c r="K104" s="28">
        <f t="shared" si="1"/>
        <v>305718577.99000001</v>
      </c>
      <c r="L104" s="28">
        <f t="shared" si="1"/>
        <v>318156649.825243</v>
      </c>
      <c r="M104" s="28">
        <f t="shared" si="1"/>
        <v>341838545.32999998</v>
      </c>
      <c r="N104" s="28">
        <f t="shared" si="1"/>
        <v>322015686.59368277</v>
      </c>
      <c r="O104" s="28">
        <f t="shared" ref="O104:P104" si="2">SUM(O8:O103)</f>
        <v>319704427.10000002</v>
      </c>
      <c r="P104" s="28">
        <f t="shared" si="2"/>
        <v>338396722.88549054</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sheetPr codeName="Feuil2"/>
  <dimension ref="A1:P63"/>
  <sheetViews>
    <sheetView showGridLines="0" workbookViewId="0">
      <selection activeCell="A2" sqref="A2"/>
    </sheetView>
  </sheetViews>
  <sheetFormatPr baseColWidth="10" defaultRowHeight="12.75"/>
  <cols>
    <col min="1" max="1" width="5.7109375" customWidth="1"/>
  </cols>
  <sheetData>
    <row r="1" spans="1:16" s="39" customFormat="1">
      <c r="B1" s="43"/>
      <c r="C1" s="43"/>
      <c r="D1" s="43"/>
      <c r="E1" s="43"/>
      <c r="F1" s="43"/>
      <c r="G1" s="43"/>
      <c r="H1" s="43"/>
      <c r="I1" s="43"/>
      <c r="J1" s="43"/>
      <c r="K1" s="43"/>
      <c r="L1" s="43"/>
      <c r="M1" s="43"/>
      <c r="N1" s="43"/>
      <c r="O1" s="43"/>
      <c r="P1" s="43"/>
    </row>
    <row r="2" spans="1:16" s="46" customFormat="1">
      <c r="A2" s="44" t="s">
        <v>228</v>
      </c>
      <c r="B2" s="45"/>
      <c r="C2" s="45"/>
      <c r="D2" s="45"/>
      <c r="E2" s="45"/>
      <c r="F2" s="45"/>
      <c r="G2" s="45"/>
      <c r="H2" s="45"/>
      <c r="I2" s="45"/>
      <c r="J2" s="45"/>
      <c r="K2" s="45"/>
      <c r="L2" s="45"/>
      <c r="M2" s="45"/>
      <c r="N2" s="45"/>
      <c r="O2" s="45"/>
      <c r="P2" s="45"/>
    </row>
    <row r="3" spans="1:16" s="39" customFormat="1">
      <c r="B3" s="43"/>
      <c r="C3" s="43"/>
      <c r="D3" s="43"/>
      <c r="E3" s="43"/>
      <c r="F3" s="43"/>
      <c r="G3" s="43"/>
      <c r="H3" s="43"/>
      <c r="I3" s="43"/>
      <c r="J3" s="43"/>
      <c r="K3" s="43"/>
      <c r="L3" s="43"/>
      <c r="M3" s="43"/>
      <c r="N3" s="43"/>
      <c r="O3" s="43"/>
      <c r="P3" s="43"/>
    </row>
    <row r="4" spans="1:16" s="39" customFormat="1">
      <c r="B4" s="43"/>
      <c r="C4" s="43"/>
      <c r="D4" s="43"/>
      <c r="E4" s="43"/>
      <c r="F4" s="43"/>
      <c r="G4" s="43"/>
      <c r="H4" s="43"/>
      <c r="I4" s="43"/>
      <c r="J4" s="43"/>
      <c r="K4" s="43"/>
      <c r="L4" s="43"/>
      <c r="M4" s="43"/>
      <c r="N4" s="43"/>
      <c r="O4" s="43"/>
      <c r="P4" s="43"/>
    </row>
    <row r="5" spans="1:16" s="47" customFormat="1" ht="15.75">
      <c r="A5" s="47" t="s">
        <v>225</v>
      </c>
    </row>
    <row r="6" spans="1:16" s="39" customFormat="1"/>
    <row r="7" spans="1:16" s="39" customFormat="1"/>
    <row r="8" spans="1:16" s="39" customFormat="1"/>
    <row r="9" spans="1:16" s="39" customFormat="1"/>
    <row r="10" spans="1:16" s="39" customFormat="1"/>
    <row r="11" spans="1:16" s="39" customFormat="1"/>
    <row r="12" spans="1:16" s="39" customFormat="1"/>
    <row r="13" spans="1:16" s="39" customFormat="1"/>
    <row r="14" spans="1:16" s="39" customFormat="1"/>
    <row r="15" spans="1:16" s="39" customFormat="1"/>
    <row r="16" spans="1:16" s="39" customFormat="1"/>
    <row r="17" spans="1:1" s="39" customFormat="1"/>
    <row r="18" spans="1:1" s="39" customFormat="1"/>
    <row r="19" spans="1:1" s="39" customFormat="1"/>
    <row r="20" spans="1:1" s="39" customFormat="1"/>
    <row r="21" spans="1:1" s="39" customFormat="1"/>
    <row r="22" spans="1:1" s="39" customFormat="1"/>
    <row r="23" spans="1:1" s="39" customFormat="1"/>
    <row r="24" spans="1:1" s="39" customFormat="1"/>
    <row r="25" spans="1:1" s="39" customFormat="1"/>
    <row r="26" spans="1:1" s="39" customFormat="1"/>
    <row r="27" spans="1:1" s="39" customFormat="1"/>
    <row r="28" spans="1:1" s="39" customFormat="1"/>
    <row r="29" spans="1:1" s="47" customFormat="1" ht="15.75">
      <c r="A29" s="47" t="s">
        <v>226</v>
      </c>
    </row>
    <row r="30" spans="1:1" s="39" customFormat="1"/>
    <row r="31" spans="1:1" s="39" customFormat="1"/>
    <row r="32" spans="1:1" s="39" customFormat="1"/>
    <row r="33" spans="1:1" s="39" customFormat="1"/>
    <row r="34" spans="1:1" s="39" customFormat="1"/>
    <row r="35" spans="1:1" s="39" customFormat="1"/>
    <row r="36" spans="1:1" s="39" customFormat="1"/>
    <row r="37" spans="1:1" s="39" customFormat="1"/>
    <row r="38" spans="1:1" s="39" customFormat="1"/>
    <row r="39" spans="1:1" s="39" customFormat="1"/>
    <row r="40" spans="1:1" s="39" customFormat="1"/>
    <row r="41" spans="1:1" s="39" customFormat="1"/>
    <row r="42" spans="1:1" s="39" customFormat="1"/>
    <row r="43" spans="1:1" s="39" customFormat="1"/>
    <row r="44" spans="1:1" s="39" customFormat="1"/>
    <row r="45" spans="1:1" s="47" customFormat="1" ht="15.75">
      <c r="A45" s="47" t="s">
        <v>227</v>
      </c>
    </row>
    <row r="46" spans="1:1" s="39" customFormat="1"/>
    <row r="47" spans="1:1" s="39" customFormat="1"/>
    <row r="48" spans="1:1" s="39" customFormat="1"/>
    <row r="49" s="39" customFormat="1"/>
    <row r="50" s="39" customFormat="1"/>
    <row r="51" s="39" customFormat="1"/>
    <row r="52" s="39" customFormat="1"/>
    <row r="53" s="39" customFormat="1"/>
    <row r="54" s="39" customFormat="1"/>
    <row r="55" s="39" customFormat="1"/>
    <row r="56" s="39" customFormat="1"/>
    <row r="57" s="39" customFormat="1"/>
    <row r="58" s="39" customFormat="1"/>
    <row r="59" s="39" customFormat="1"/>
    <row r="60" s="39" customFormat="1"/>
    <row r="61" s="39" customFormat="1"/>
    <row r="62" s="39" customFormat="1"/>
    <row r="63" s="39" customFormat="1"/>
  </sheetData>
  <hyperlinks>
    <hyperlink ref="A2" location="Sommaire!A1" display="Retour au menu &quot;Exploitation des films&quot;"/>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sheetPr codeName="Feuil19"/>
  <dimension ref="A1:T104"/>
  <sheetViews>
    <sheetView workbookViewId="0"/>
  </sheetViews>
  <sheetFormatPr baseColWidth="10" defaultColWidth="4.7109375" defaultRowHeight="12"/>
  <cols>
    <col min="1" max="1" width="4.28515625" style="1" bestFit="1" customWidth="1"/>
    <col min="2" max="2" width="26.140625" style="1" bestFit="1" customWidth="1"/>
    <col min="3" max="4" width="5" style="1" bestFit="1" customWidth="1"/>
    <col min="5" max="14" width="5" style="4" bestFit="1" customWidth="1"/>
    <col min="15" max="16" width="5" style="4" customWidth="1"/>
    <col min="17" max="16384" width="4.7109375" style="1"/>
  </cols>
  <sheetData>
    <row r="1" spans="1:20" s="39" customFormat="1" ht="12.75">
      <c r="B1" s="43"/>
      <c r="C1" s="43"/>
      <c r="D1" s="43"/>
      <c r="E1" s="43"/>
      <c r="F1" s="43"/>
      <c r="G1" s="43"/>
      <c r="H1" s="43"/>
      <c r="I1" s="43"/>
      <c r="J1" s="43"/>
      <c r="K1" s="43"/>
      <c r="L1" s="43"/>
      <c r="M1" s="43"/>
      <c r="N1" s="43"/>
      <c r="O1" s="43"/>
      <c r="P1" s="43"/>
      <c r="Q1" s="43"/>
      <c r="R1" s="43"/>
      <c r="S1" s="43"/>
      <c r="T1" s="43"/>
    </row>
    <row r="2" spans="1:20" s="46" customFormat="1" ht="12.75">
      <c r="A2" s="44" t="s">
        <v>228</v>
      </c>
      <c r="B2" s="45"/>
      <c r="C2" s="45"/>
      <c r="D2" s="45"/>
      <c r="E2" s="45"/>
      <c r="F2" s="45"/>
      <c r="G2" s="45"/>
      <c r="H2" s="45"/>
      <c r="I2" s="45"/>
      <c r="J2" s="45"/>
      <c r="K2" s="45"/>
      <c r="L2" s="45"/>
      <c r="M2" s="45"/>
      <c r="N2" s="45"/>
      <c r="O2" s="45"/>
      <c r="P2" s="45"/>
      <c r="Q2" s="45"/>
      <c r="R2" s="45"/>
      <c r="S2" s="45"/>
      <c r="T2" s="45"/>
    </row>
    <row r="3" spans="1:20" s="39" customFormat="1" ht="12.75">
      <c r="B3" s="43"/>
      <c r="C3" s="43"/>
      <c r="D3" s="43"/>
      <c r="E3" s="43"/>
      <c r="F3" s="43"/>
      <c r="G3" s="43"/>
      <c r="H3" s="43"/>
      <c r="I3" s="43"/>
      <c r="J3" s="43"/>
      <c r="K3" s="43"/>
      <c r="L3" s="43"/>
      <c r="M3" s="43"/>
      <c r="N3" s="43"/>
      <c r="O3" s="43"/>
      <c r="P3" s="43"/>
      <c r="Q3" s="43"/>
      <c r="R3" s="43"/>
      <c r="S3" s="43"/>
      <c r="T3" s="43"/>
    </row>
    <row r="4" spans="1:20" s="39" customFormat="1" ht="12.75">
      <c r="B4" s="43"/>
      <c r="C4" s="43"/>
      <c r="D4" s="43"/>
      <c r="E4" s="43"/>
      <c r="F4" s="43"/>
      <c r="G4" s="43"/>
      <c r="H4" s="43"/>
      <c r="I4" s="43"/>
      <c r="J4" s="43"/>
      <c r="K4" s="43"/>
      <c r="L4" s="43"/>
      <c r="M4" s="43"/>
      <c r="N4" s="43"/>
      <c r="O4" s="43"/>
      <c r="P4" s="43"/>
      <c r="Q4" s="43"/>
      <c r="R4" s="43"/>
      <c r="S4" s="43"/>
      <c r="T4" s="43"/>
    </row>
    <row r="5" spans="1:20" ht="12.75">
      <c r="A5" s="3" t="s">
        <v>235</v>
      </c>
    </row>
    <row r="6" spans="1:20" ht="3" customHeight="1"/>
    <row r="7" spans="1:20" s="2" customFormat="1">
      <c r="A7" s="5"/>
      <c r="B7" s="5"/>
      <c r="C7" s="6" t="s">
        <v>307</v>
      </c>
      <c r="D7" s="6" t="s">
        <v>308</v>
      </c>
      <c r="E7" s="6" t="s">
        <v>0</v>
      </c>
      <c r="F7" s="6" t="s">
        <v>1</v>
      </c>
      <c r="G7" s="6" t="s">
        <v>2</v>
      </c>
      <c r="H7" s="6" t="s">
        <v>3</v>
      </c>
      <c r="I7" s="6" t="s">
        <v>4</v>
      </c>
      <c r="J7" s="6" t="s">
        <v>5</v>
      </c>
      <c r="K7" s="6" t="s">
        <v>6</v>
      </c>
      <c r="L7" s="6" t="s">
        <v>7</v>
      </c>
      <c r="M7" s="6" t="s">
        <v>8</v>
      </c>
      <c r="N7" s="6" t="s">
        <v>229</v>
      </c>
      <c r="O7" s="6" t="s">
        <v>270</v>
      </c>
      <c r="P7" s="6" t="s">
        <v>309</v>
      </c>
    </row>
    <row r="8" spans="1:20">
      <c r="A8" s="7" t="s">
        <v>9</v>
      </c>
      <c r="B8" s="7" t="s">
        <v>10</v>
      </c>
      <c r="C8" s="33">
        <v>4.9690646819226183</v>
      </c>
      <c r="D8" s="33">
        <v>5.1033879370854054</v>
      </c>
      <c r="E8" s="33">
        <v>5.13158129766264</v>
      </c>
      <c r="F8" s="33">
        <v>5.1501742409532669</v>
      </c>
      <c r="G8" s="33">
        <v>5.2990176080517122</v>
      </c>
      <c r="H8" s="33">
        <v>5.4515785252326969</v>
      </c>
      <c r="I8" s="33">
        <v>5.5207033936490619</v>
      </c>
      <c r="J8" s="33">
        <v>5.6501375733282533</v>
      </c>
      <c r="K8" s="33">
        <v>5.7311655165894697</v>
      </c>
      <c r="L8" s="33">
        <v>5.8795424866984751</v>
      </c>
      <c r="M8" s="33">
        <v>6.0353801230301123</v>
      </c>
      <c r="N8" s="33">
        <v>6.1485083169194912</v>
      </c>
      <c r="O8" s="33">
        <v>6.0733672594745265</v>
      </c>
      <c r="P8" s="33">
        <v>5.8064598196018435</v>
      </c>
      <c r="Q8" s="37"/>
      <c r="R8" s="37"/>
      <c r="S8" s="37"/>
      <c r="T8" s="37"/>
    </row>
    <row r="9" spans="1:20">
      <c r="A9" s="7" t="s">
        <v>11</v>
      </c>
      <c r="B9" s="7" t="s">
        <v>12</v>
      </c>
      <c r="C9" s="33">
        <v>5.4448283240022715</v>
      </c>
      <c r="D9" s="33">
        <v>5.5410044630807365</v>
      </c>
      <c r="E9" s="33">
        <v>5.6977404108181515</v>
      </c>
      <c r="F9" s="33">
        <v>5.7959140122712789</v>
      </c>
      <c r="G9" s="33">
        <v>5.8253443192374492</v>
      </c>
      <c r="H9" s="33">
        <v>5.9984727430838634</v>
      </c>
      <c r="I9" s="33">
        <v>6.0022668810820274</v>
      </c>
      <c r="J9" s="33">
        <v>6.1056686863027707</v>
      </c>
      <c r="K9" s="33">
        <v>6.1691742107193823</v>
      </c>
      <c r="L9" s="33">
        <v>6.3487684316134425</v>
      </c>
      <c r="M9" s="33">
        <v>6.4367589960675771</v>
      </c>
      <c r="N9" s="33">
        <v>6.4690438961785688</v>
      </c>
      <c r="O9" s="33">
        <v>6.0612121734632298</v>
      </c>
      <c r="P9" s="33">
        <v>6.2726718020500192</v>
      </c>
    </row>
    <row r="10" spans="1:20">
      <c r="A10" s="7" t="s">
        <v>13</v>
      </c>
      <c r="B10" s="7" t="s">
        <v>14</v>
      </c>
      <c r="C10" s="33">
        <v>5.4507836893083086</v>
      </c>
      <c r="D10" s="33">
        <v>5.6058543144953115</v>
      </c>
      <c r="E10" s="33">
        <v>5.6074957582891534</v>
      </c>
      <c r="F10" s="33">
        <v>5.6700471030346709</v>
      </c>
      <c r="G10" s="33">
        <v>5.6502457476647541</v>
      </c>
      <c r="H10" s="33">
        <v>5.9713881086881058</v>
      </c>
      <c r="I10" s="33">
        <v>5.8754747634415683</v>
      </c>
      <c r="J10" s="33">
        <v>5.6782613717299659</v>
      </c>
      <c r="K10" s="33">
        <v>4.6209577576387861</v>
      </c>
      <c r="L10" s="33">
        <v>5.6524567805669212</v>
      </c>
      <c r="M10" s="33">
        <v>6.52833654977369</v>
      </c>
      <c r="N10" s="33">
        <v>6.3897593292476156</v>
      </c>
      <c r="O10" s="33">
        <v>6.3448592036240443</v>
      </c>
      <c r="P10" s="33">
        <v>6.31452624907954</v>
      </c>
    </row>
    <row r="11" spans="1:20">
      <c r="A11" s="7" t="s">
        <v>15</v>
      </c>
      <c r="B11" s="7" t="s">
        <v>16</v>
      </c>
      <c r="C11" s="33">
        <v>4.9147390829889623</v>
      </c>
      <c r="D11" s="33">
        <v>5.0584691644550457</v>
      </c>
      <c r="E11" s="33">
        <v>5.0516914078211874</v>
      </c>
      <c r="F11" s="33">
        <v>5.2203281685982841</v>
      </c>
      <c r="G11" s="33">
        <v>5.0740187343562582</v>
      </c>
      <c r="H11" s="33">
        <v>5.1039558183314186</v>
      </c>
      <c r="I11" s="33">
        <v>5.3432592427697632</v>
      </c>
      <c r="J11" s="33">
        <v>5.4271316532574918</v>
      </c>
      <c r="K11" s="33">
        <v>5.4698534073094862</v>
      </c>
      <c r="L11" s="33">
        <v>5.7100317612655092</v>
      </c>
      <c r="M11" s="33">
        <v>5.8016427339296524</v>
      </c>
      <c r="N11" s="33">
        <v>5.7961511583892227</v>
      </c>
      <c r="O11" s="33">
        <v>5.9528128224530512</v>
      </c>
      <c r="P11" s="33">
        <v>5.8146334256694363</v>
      </c>
    </row>
    <row r="12" spans="1:20">
      <c r="A12" s="7" t="s">
        <v>17</v>
      </c>
      <c r="B12" s="7" t="s">
        <v>18</v>
      </c>
      <c r="C12" s="33">
        <v>5.0472240616178166</v>
      </c>
      <c r="D12" s="33">
        <v>5.0944143857415662</v>
      </c>
      <c r="E12" s="33">
        <v>5.0836806368531962</v>
      </c>
      <c r="F12" s="33">
        <v>5.1523509702365011</v>
      </c>
      <c r="G12" s="33">
        <v>5.212633110549711</v>
      </c>
      <c r="H12" s="33">
        <v>5.3783553567196014</v>
      </c>
      <c r="I12" s="33">
        <v>5.4438845443813237</v>
      </c>
      <c r="J12" s="33">
        <v>5.5196289335839097</v>
      </c>
      <c r="K12" s="33">
        <v>5.5155099017557001</v>
      </c>
      <c r="L12" s="33">
        <v>5.6789474658129935</v>
      </c>
      <c r="M12" s="33">
        <v>5.6257352165694492</v>
      </c>
      <c r="N12" s="33">
        <v>5.9071601313647442</v>
      </c>
      <c r="O12" s="33">
        <v>5.8811466609405194</v>
      </c>
      <c r="P12" s="33">
        <v>5.8899195491788081</v>
      </c>
    </row>
    <row r="13" spans="1:20">
      <c r="A13" s="7" t="s">
        <v>19</v>
      </c>
      <c r="B13" s="7" t="s">
        <v>20</v>
      </c>
      <c r="C13" s="33">
        <v>5.3862034218797943</v>
      </c>
      <c r="D13" s="33">
        <v>5.6082884308573542</v>
      </c>
      <c r="E13" s="33">
        <v>5.6464244323502415</v>
      </c>
      <c r="F13" s="33">
        <v>5.6614221970996805</v>
      </c>
      <c r="G13" s="33">
        <v>5.7676753594988375</v>
      </c>
      <c r="H13" s="33">
        <v>5.8555543439499456</v>
      </c>
      <c r="I13" s="33">
        <v>5.8842428815185288</v>
      </c>
      <c r="J13" s="33">
        <v>5.8954362709395483</v>
      </c>
      <c r="K13" s="33">
        <v>5.9091456890085157</v>
      </c>
      <c r="L13" s="33">
        <v>6.0638348634488191</v>
      </c>
      <c r="M13" s="33">
        <v>6.0648116810263275</v>
      </c>
      <c r="N13" s="33">
        <v>6.1498782000508125</v>
      </c>
      <c r="O13" s="33">
        <v>6.0879912280313393</v>
      </c>
      <c r="P13" s="33">
        <v>5.9810441064099429</v>
      </c>
    </row>
    <row r="14" spans="1:20">
      <c r="A14" s="7" t="s">
        <v>21</v>
      </c>
      <c r="B14" s="7" t="s">
        <v>22</v>
      </c>
      <c r="C14" s="33">
        <v>4.6077317455734432</v>
      </c>
      <c r="D14" s="33">
        <v>4.9100483733166147</v>
      </c>
      <c r="E14" s="33">
        <v>4.9061860898330423</v>
      </c>
      <c r="F14" s="33">
        <v>4.9563555178548286</v>
      </c>
      <c r="G14" s="33">
        <v>4.9426957970746157</v>
      </c>
      <c r="H14" s="33">
        <v>5.038445605548354</v>
      </c>
      <c r="I14" s="33">
        <v>5.1585388853328453</v>
      </c>
      <c r="J14" s="33">
        <v>5.2927621049411222</v>
      </c>
      <c r="K14" s="33">
        <v>5.3135157442048619</v>
      </c>
      <c r="L14" s="33">
        <v>5.3423343327351516</v>
      </c>
      <c r="M14" s="33">
        <v>5.5136572635163734</v>
      </c>
      <c r="N14" s="33">
        <v>5.6720740365111562</v>
      </c>
      <c r="O14" s="33">
        <v>5.6272718723710327</v>
      </c>
      <c r="P14" s="33">
        <v>5.4445986345990809</v>
      </c>
    </row>
    <row r="15" spans="1:20">
      <c r="A15" s="7" t="s">
        <v>23</v>
      </c>
      <c r="B15" s="7" t="s">
        <v>24</v>
      </c>
      <c r="C15" s="33">
        <v>5.2574583473313865</v>
      </c>
      <c r="D15" s="33">
        <v>5.228262310625083</v>
      </c>
      <c r="E15" s="33">
        <v>5.4653658698732306</v>
      </c>
      <c r="F15" s="33">
        <v>5.8986491810540347</v>
      </c>
      <c r="G15" s="33">
        <v>5.8506665774391378</v>
      </c>
      <c r="H15" s="33">
        <v>6.1719096257111739</v>
      </c>
      <c r="I15" s="33">
        <v>6.0899975745304609</v>
      </c>
      <c r="J15" s="33">
        <v>6.2374143233145558</v>
      </c>
      <c r="K15" s="33">
        <v>6.2534141823863578</v>
      </c>
      <c r="L15" s="33">
        <v>5.6314619883040935</v>
      </c>
      <c r="M15" s="33">
        <v>6.7493330019378863</v>
      </c>
      <c r="N15" s="33">
        <v>6.7064669439199767</v>
      </c>
      <c r="O15" s="33">
        <v>6.6664960563659541</v>
      </c>
      <c r="P15" s="33">
        <v>6.3572727564694453</v>
      </c>
    </row>
    <row r="16" spans="1:20">
      <c r="A16" s="7" t="s">
        <v>25</v>
      </c>
      <c r="B16" s="7" t="s">
        <v>26</v>
      </c>
      <c r="C16" s="33">
        <v>4.1356539140051085</v>
      </c>
      <c r="D16" s="33">
        <v>4.110685611347721</v>
      </c>
      <c r="E16" s="33">
        <v>4.2038159444246377</v>
      </c>
      <c r="F16" s="33">
        <v>4.5203793657852431</v>
      </c>
      <c r="G16" s="33">
        <v>4.9379154035211874</v>
      </c>
      <c r="H16" s="33">
        <v>4.8494870058851101</v>
      </c>
      <c r="I16" s="33">
        <v>4.457567293821552</v>
      </c>
      <c r="J16" s="33">
        <v>4.4310968503579486</v>
      </c>
      <c r="K16" s="33">
        <v>4.472057415214592</v>
      </c>
      <c r="L16" s="33">
        <v>4.5174655217874786</v>
      </c>
      <c r="M16" s="33">
        <v>4.9272155502413302</v>
      </c>
      <c r="N16" s="33">
        <v>4.937666739558277</v>
      </c>
      <c r="O16" s="33">
        <v>5.0380540723790155</v>
      </c>
      <c r="P16" s="33">
        <v>4.9592550274223033</v>
      </c>
    </row>
    <row r="17" spans="1:16">
      <c r="A17" s="7" t="s">
        <v>27</v>
      </c>
      <c r="B17" s="7" t="s">
        <v>28</v>
      </c>
      <c r="C17" s="33">
        <v>5.2052016258572769</v>
      </c>
      <c r="D17" s="33">
        <v>4.9414477836578143</v>
      </c>
      <c r="E17" s="33">
        <v>5.0310986091576808</v>
      </c>
      <c r="F17" s="33">
        <v>5.0733812206087538</v>
      </c>
      <c r="G17" s="33">
        <v>5.1243947411815851</v>
      </c>
      <c r="H17" s="33">
        <v>5.2401473534544047</v>
      </c>
      <c r="I17" s="33">
        <v>5.2352200187249975</v>
      </c>
      <c r="J17" s="33">
        <v>5.3330191798941797</v>
      </c>
      <c r="K17" s="33">
        <v>5.3756269529685126</v>
      </c>
      <c r="L17" s="33">
        <v>5.4487648444154937</v>
      </c>
      <c r="M17" s="33">
        <v>5.6798430191659772</v>
      </c>
      <c r="N17" s="33">
        <v>5.877902104796175</v>
      </c>
      <c r="O17" s="33">
        <v>5.5593625277927385</v>
      </c>
      <c r="P17" s="33">
        <v>5.56189127381215</v>
      </c>
    </row>
    <row r="18" spans="1:16">
      <c r="A18" s="7" t="s">
        <v>29</v>
      </c>
      <c r="B18" s="7" t="s">
        <v>30</v>
      </c>
      <c r="C18" s="33">
        <v>3.7685795488903668</v>
      </c>
      <c r="D18" s="33">
        <v>3.7736823775249593</v>
      </c>
      <c r="E18" s="33">
        <v>4.2625853513719836</v>
      </c>
      <c r="F18" s="33">
        <v>4.4108605680034252</v>
      </c>
      <c r="G18" s="33">
        <v>5.2900805995475118</v>
      </c>
      <c r="H18" s="33">
        <v>5.3113930979016679</v>
      </c>
      <c r="I18" s="33">
        <v>5.2829420772073634</v>
      </c>
      <c r="J18" s="33">
        <v>4.9404106922178395</v>
      </c>
      <c r="K18" s="33">
        <v>4.9566296942255974</v>
      </c>
      <c r="L18" s="33">
        <v>4.9242962211514074</v>
      </c>
      <c r="M18" s="33">
        <v>5.1068911457978325</v>
      </c>
      <c r="N18" s="33">
        <v>5.1859027747337043</v>
      </c>
      <c r="O18" s="33">
        <v>5.1384942469916064</v>
      </c>
      <c r="P18" s="33">
        <v>5.1799863913818704</v>
      </c>
    </row>
    <row r="19" spans="1:16">
      <c r="A19" s="7" t="s">
        <v>31</v>
      </c>
      <c r="B19" s="7" t="s">
        <v>32</v>
      </c>
      <c r="C19" s="33">
        <v>5.0315513382050563</v>
      </c>
      <c r="D19" s="33">
        <v>5.1431049507107458</v>
      </c>
      <c r="E19" s="33">
        <v>5.2448899986891284</v>
      </c>
      <c r="F19" s="33">
        <v>5.279084114880698</v>
      </c>
      <c r="G19" s="33">
        <v>5.2685681333008585</v>
      </c>
      <c r="H19" s="33">
        <v>5.3377093580723489</v>
      </c>
      <c r="I19" s="33">
        <v>5.3479265685675275</v>
      </c>
      <c r="J19" s="33">
        <v>5.455835221779771</v>
      </c>
      <c r="K19" s="33">
        <v>5.64040184572504</v>
      </c>
      <c r="L19" s="33">
        <v>5.8182450864034898</v>
      </c>
      <c r="M19" s="33">
        <v>5.7465248955189505</v>
      </c>
      <c r="N19" s="33">
        <v>5.8717711629108287</v>
      </c>
      <c r="O19" s="33">
        <v>6.1071586643279838</v>
      </c>
      <c r="P19" s="33">
        <v>6.136505316868039</v>
      </c>
    </row>
    <row r="20" spans="1:16">
      <c r="A20" s="7" t="s">
        <v>33</v>
      </c>
      <c r="B20" s="7" t="s">
        <v>34</v>
      </c>
      <c r="C20" s="33">
        <v>4.8627317955676164</v>
      </c>
      <c r="D20" s="33">
        <v>5.097953373274831</v>
      </c>
      <c r="E20" s="33">
        <v>5.0924741031579748</v>
      </c>
      <c r="F20" s="33">
        <v>5.0154263498233496</v>
      </c>
      <c r="G20" s="33">
        <v>4.9261192623563126</v>
      </c>
      <c r="H20" s="33">
        <v>5.0501235734135923</v>
      </c>
      <c r="I20" s="33">
        <v>4.97571827833164</v>
      </c>
      <c r="J20" s="33">
        <v>5.1634941061838369</v>
      </c>
      <c r="K20" s="33">
        <v>5.417675347578812</v>
      </c>
      <c r="L20" s="33">
        <v>5.5971341509604553</v>
      </c>
      <c r="M20" s="33">
        <v>5.7235175980105737</v>
      </c>
      <c r="N20" s="33">
        <v>5.752118099644691</v>
      </c>
      <c r="O20" s="33">
        <v>5.7671528428312229</v>
      </c>
      <c r="P20" s="33">
        <v>5.6534185865361639</v>
      </c>
    </row>
    <row r="21" spans="1:16">
      <c r="A21" s="7" t="s">
        <v>35</v>
      </c>
      <c r="B21" s="7" t="s">
        <v>36</v>
      </c>
      <c r="C21" s="33">
        <v>3.8812320036821668</v>
      </c>
      <c r="D21" s="33">
        <v>3.8180488171582887</v>
      </c>
      <c r="E21" s="33">
        <v>3.8541031918480875</v>
      </c>
      <c r="F21" s="33">
        <v>4.1936167441913135</v>
      </c>
      <c r="G21" s="33">
        <v>4.1094298829484543</v>
      </c>
      <c r="H21" s="33">
        <v>4.2524277444449918</v>
      </c>
      <c r="I21" s="33">
        <v>4.3088423183500089</v>
      </c>
      <c r="J21" s="33">
        <v>4.3988541970652593</v>
      </c>
      <c r="K21" s="33">
        <v>4.3735241715336164</v>
      </c>
      <c r="L21" s="33">
        <v>4.4801900661190421</v>
      </c>
      <c r="M21" s="33">
        <v>4.5172424473310908</v>
      </c>
      <c r="N21" s="33">
        <v>4.5884637832300825</v>
      </c>
      <c r="O21" s="33">
        <v>4.5584675409742692</v>
      </c>
      <c r="P21" s="33">
        <v>4.6529900422755617</v>
      </c>
    </row>
    <row r="22" spans="1:16">
      <c r="A22" s="7" t="s">
        <v>37</v>
      </c>
      <c r="B22" s="7" t="s">
        <v>38</v>
      </c>
      <c r="C22" s="33">
        <v>5.2531945222216567</v>
      </c>
      <c r="D22" s="33">
        <v>5.4491852048461924</v>
      </c>
      <c r="E22" s="33">
        <v>5.6925640941684952</v>
      </c>
      <c r="F22" s="33">
        <v>5.6211746452904006</v>
      </c>
      <c r="G22" s="33">
        <v>5.5809375880578136</v>
      </c>
      <c r="H22" s="33">
        <v>5.4757330637007078</v>
      </c>
      <c r="I22" s="33">
        <v>5.4097253113879002</v>
      </c>
      <c r="J22" s="33">
        <v>5.4840220653455001</v>
      </c>
      <c r="K22" s="33">
        <v>5.4075240001721987</v>
      </c>
      <c r="L22" s="33">
        <v>5.5669851178406242</v>
      </c>
      <c r="M22" s="33">
        <v>5.7472867306694848</v>
      </c>
      <c r="N22" s="33">
        <v>5.8788531374039357</v>
      </c>
      <c r="O22" s="33">
        <v>5.8327164694361917</v>
      </c>
      <c r="P22" s="33">
        <v>5.5979124630640795</v>
      </c>
    </row>
    <row r="23" spans="1:16">
      <c r="A23" s="7" t="s">
        <v>39</v>
      </c>
      <c r="B23" s="7" t="s">
        <v>40</v>
      </c>
      <c r="C23" s="33">
        <v>3.9776420610532601</v>
      </c>
      <c r="D23" s="33">
        <v>4.1797604275646174</v>
      </c>
      <c r="E23" s="33">
        <v>4.1850444857519262</v>
      </c>
      <c r="F23" s="33">
        <v>4.910936656282451</v>
      </c>
      <c r="G23" s="33">
        <v>4.8583353687447017</v>
      </c>
      <c r="H23" s="33">
        <v>4.89226999748076</v>
      </c>
      <c r="I23" s="33">
        <v>4.8331948352153606</v>
      </c>
      <c r="J23" s="33">
        <v>4.970055454501197</v>
      </c>
      <c r="K23" s="33">
        <v>5.0160949019216918</v>
      </c>
      <c r="L23" s="33">
        <v>5.0151250570883592</v>
      </c>
      <c r="M23" s="33">
        <v>5.206710894972038</v>
      </c>
      <c r="N23" s="33">
        <v>5.4807454724417424</v>
      </c>
      <c r="O23" s="33">
        <v>5.4647963966254114</v>
      </c>
      <c r="P23" s="33">
        <v>5.4006750069423184</v>
      </c>
    </row>
    <row r="24" spans="1:16">
      <c r="A24" s="7" t="s">
        <v>41</v>
      </c>
      <c r="B24" s="7" t="s">
        <v>42</v>
      </c>
      <c r="C24" s="33">
        <v>4.5536395773912348</v>
      </c>
      <c r="D24" s="33">
        <v>4.6043274354408146</v>
      </c>
      <c r="E24" s="33">
        <v>4.6332337114493125</v>
      </c>
      <c r="F24" s="33">
        <v>4.7716615791709058</v>
      </c>
      <c r="G24" s="33">
        <v>4.8232110812023326</v>
      </c>
      <c r="H24" s="33">
        <v>4.9165100775087858</v>
      </c>
      <c r="I24" s="33">
        <v>4.9492936990913421</v>
      </c>
      <c r="J24" s="33">
        <v>5.0339145825821889</v>
      </c>
      <c r="K24" s="33">
        <v>5.0147841167019456</v>
      </c>
      <c r="L24" s="33">
        <v>5.1301268156563768</v>
      </c>
      <c r="M24" s="33">
        <v>5.3234040322065894</v>
      </c>
      <c r="N24" s="33">
        <v>5.3383464169755976</v>
      </c>
      <c r="O24" s="33">
        <v>5.4186034864073349</v>
      </c>
      <c r="P24" s="33">
        <v>5.4200247195009927</v>
      </c>
    </row>
    <row r="25" spans="1:16">
      <c r="A25" s="7" t="s">
        <v>43</v>
      </c>
      <c r="B25" s="7" t="s">
        <v>44</v>
      </c>
      <c r="C25" s="33">
        <v>3.9783215398188658</v>
      </c>
      <c r="D25" s="33">
        <v>4.9027466736925307</v>
      </c>
      <c r="E25" s="33">
        <v>4.3646429338592823</v>
      </c>
      <c r="F25" s="33">
        <v>4.5876107618268831</v>
      </c>
      <c r="G25" s="33">
        <v>4.604042095192538</v>
      </c>
      <c r="H25" s="33">
        <v>5.4197323637715336</v>
      </c>
      <c r="I25" s="33">
        <v>5.4100919275545074</v>
      </c>
      <c r="J25" s="33">
        <v>5.4465265265265268</v>
      </c>
      <c r="K25" s="33">
        <v>5.421907000558555</v>
      </c>
      <c r="L25" s="33">
        <v>5.3147924245108973</v>
      </c>
      <c r="M25" s="33">
        <v>5.3775882110488995</v>
      </c>
      <c r="N25" s="33">
        <v>5.6798411820877517</v>
      </c>
      <c r="O25" s="33">
        <v>5.6569350970836236</v>
      </c>
      <c r="P25" s="33">
        <v>5.5103150769817439</v>
      </c>
    </row>
    <row r="26" spans="1:16">
      <c r="A26" s="7" t="s">
        <v>45</v>
      </c>
      <c r="B26" s="7" t="s">
        <v>46</v>
      </c>
      <c r="C26" s="33">
        <v>4.5731353499443239</v>
      </c>
      <c r="D26" s="33">
        <v>4.7074373864884862</v>
      </c>
      <c r="E26" s="33">
        <v>4.5380982466517006</v>
      </c>
      <c r="F26" s="33">
        <v>4.5084467557171397</v>
      </c>
      <c r="G26" s="33">
        <v>4.4641875454172064</v>
      </c>
      <c r="H26" s="33">
        <v>4.6831277565362006</v>
      </c>
      <c r="I26" s="33">
        <v>4.7352429399406235</v>
      </c>
      <c r="J26" s="33">
        <v>4.8137978195973226</v>
      </c>
      <c r="K26" s="33">
        <v>4.8386478647100146</v>
      </c>
      <c r="L26" s="33">
        <v>4.9680092814926464</v>
      </c>
      <c r="M26" s="33">
        <v>5.1862784912939741</v>
      </c>
      <c r="N26" s="33">
        <v>5.1298023125699368</v>
      </c>
      <c r="O26" s="33">
        <v>5.105683266462119</v>
      </c>
      <c r="P26" s="33">
        <v>5.1171569836099611</v>
      </c>
    </row>
    <row r="27" spans="1:16">
      <c r="A27" s="7" t="s">
        <v>65</v>
      </c>
      <c r="B27" s="7" t="s">
        <v>66</v>
      </c>
      <c r="C27" s="33">
        <v>6.0443301076734359</v>
      </c>
      <c r="D27" s="33">
        <v>6.2138473756407482</v>
      </c>
      <c r="E27" s="33">
        <v>6.010689470871192</v>
      </c>
      <c r="F27" s="33">
        <v>6.0750591016548467</v>
      </c>
      <c r="G27" s="33">
        <v>5.9138433843384339</v>
      </c>
      <c r="H27" s="33">
        <v>5.8709159078735942</v>
      </c>
      <c r="I27" s="33">
        <v>5.846200876328929</v>
      </c>
      <c r="J27" s="33" t="s">
        <v>271</v>
      </c>
      <c r="K27" s="33" t="s">
        <v>271</v>
      </c>
      <c r="L27" s="33">
        <v>6.1068255117488315</v>
      </c>
      <c r="M27" s="33">
        <v>6.4128498281545907</v>
      </c>
      <c r="N27" s="33">
        <v>6.2078241797591875</v>
      </c>
      <c r="O27" s="33">
        <v>6.648505665442773</v>
      </c>
      <c r="P27" s="33">
        <v>6.3039284011297365</v>
      </c>
    </row>
    <row r="28" spans="1:16">
      <c r="A28" s="7" t="s">
        <v>67</v>
      </c>
      <c r="B28" s="7" t="s">
        <v>68</v>
      </c>
      <c r="C28" s="33">
        <v>5.9513198555419038</v>
      </c>
      <c r="D28" s="33">
        <v>6.3477542524000494</v>
      </c>
      <c r="E28" s="33">
        <v>6.2837999984517605</v>
      </c>
      <c r="F28" s="33">
        <v>6.2643456952085099</v>
      </c>
      <c r="G28" s="33">
        <v>6.1906997905435563</v>
      </c>
      <c r="H28" s="33">
        <v>6.1291975308641975</v>
      </c>
      <c r="I28" s="33">
        <v>5.7093306183023005</v>
      </c>
      <c r="J28" s="33">
        <v>5.6878805735611868</v>
      </c>
      <c r="K28" s="33">
        <v>6.1889204545454541</v>
      </c>
      <c r="L28" s="33">
        <v>6.8999232147427696</v>
      </c>
      <c r="M28" s="33">
        <v>6.7393142887826878</v>
      </c>
      <c r="N28" s="33">
        <v>6.7482294161580265</v>
      </c>
      <c r="O28" s="33">
        <v>6.5505119729097796</v>
      </c>
      <c r="P28" s="33">
        <v>6.4962564576106221</v>
      </c>
    </row>
    <row r="29" spans="1:16">
      <c r="A29" s="7" t="s">
        <v>47</v>
      </c>
      <c r="B29" s="7" t="s">
        <v>48</v>
      </c>
      <c r="C29" s="33">
        <v>4.3757497347652041</v>
      </c>
      <c r="D29" s="33">
        <v>4.396381429020904</v>
      </c>
      <c r="E29" s="33">
        <v>4.417066741375578</v>
      </c>
      <c r="F29" s="33">
        <v>4.4816411549406112</v>
      </c>
      <c r="G29" s="33">
        <v>4.4429296410422747</v>
      </c>
      <c r="H29" s="33">
        <v>4.5963553955047809</v>
      </c>
      <c r="I29" s="33">
        <v>4.7574109615508471</v>
      </c>
      <c r="J29" s="33">
        <v>4.9999627912168672</v>
      </c>
      <c r="K29" s="33">
        <v>5.1532205255068169</v>
      </c>
      <c r="L29" s="33">
        <v>5.3555491649625084</v>
      </c>
      <c r="M29" s="33">
        <v>5.456353546645718</v>
      </c>
      <c r="N29" s="33">
        <v>5.5997878701561561</v>
      </c>
      <c r="O29" s="33">
        <v>5.5763404100144722</v>
      </c>
      <c r="P29" s="33">
        <v>5.5435946897989501</v>
      </c>
    </row>
    <row r="30" spans="1:16">
      <c r="A30" s="7" t="s">
        <v>49</v>
      </c>
      <c r="B30" s="7" t="s">
        <v>50</v>
      </c>
      <c r="C30" s="33">
        <v>5.2672219428796527</v>
      </c>
      <c r="D30" s="33">
        <v>5.3964702820061667</v>
      </c>
      <c r="E30" s="33">
        <v>5.5017629204744098</v>
      </c>
      <c r="F30" s="33">
        <v>5.4443608509088426</v>
      </c>
      <c r="G30" s="33">
        <v>5.2920327234625617</v>
      </c>
      <c r="H30" s="33">
        <v>5.4088862074744428</v>
      </c>
      <c r="I30" s="33">
        <v>5.4295352386007396</v>
      </c>
      <c r="J30" s="33">
        <v>5.4750633848492196</v>
      </c>
      <c r="K30" s="33">
        <v>5.558110978648279</v>
      </c>
      <c r="L30" s="33">
        <v>5.7094159275999878</v>
      </c>
      <c r="M30" s="33">
        <v>5.7441299438917</v>
      </c>
      <c r="N30" s="33">
        <v>5.7944243182556656</v>
      </c>
      <c r="O30" s="33">
        <v>5.7196133089855543</v>
      </c>
      <c r="P30" s="33">
        <v>5.6242419562656885</v>
      </c>
    </row>
    <row r="31" spans="1:16">
      <c r="A31" s="7" t="s">
        <v>51</v>
      </c>
      <c r="B31" s="7" t="s">
        <v>52</v>
      </c>
      <c r="C31" s="33">
        <v>4.3070022923841904</v>
      </c>
      <c r="D31" s="33">
        <v>4.422358155132029</v>
      </c>
      <c r="E31" s="33">
        <v>4.4402938118041346</v>
      </c>
      <c r="F31" s="33">
        <v>4.6119019080631052</v>
      </c>
      <c r="G31" s="33">
        <v>4.2839940350441159</v>
      </c>
      <c r="H31" s="33">
        <v>4.3275213496096816</v>
      </c>
      <c r="I31" s="33">
        <v>4.4064036659518848</v>
      </c>
      <c r="J31" s="33">
        <v>4.6627497773036701</v>
      </c>
      <c r="K31" s="33">
        <v>4.7560335140233709</v>
      </c>
      <c r="L31" s="33">
        <v>4.888804167515497</v>
      </c>
      <c r="M31" s="33">
        <v>5.0739168046925274</v>
      </c>
      <c r="N31" s="33">
        <v>5.2441349726610884</v>
      </c>
      <c r="O31" s="33">
        <v>5.294167318861474</v>
      </c>
      <c r="P31" s="33">
        <v>5.2228417157070925</v>
      </c>
    </row>
    <row r="32" spans="1:16">
      <c r="A32" s="7" t="s">
        <v>53</v>
      </c>
      <c r="B32" s="7" t="s">
        <v>54</v>
      </c>
      <c r="C32" s="33">
        <v>5.0629150454197136</v>
      </c>
      <c r="D32" s="33">
        <v>5.2049233994441773</v>
      </c>
      <c r="E32" s="33">
        <v>5.3147822725195937</v>
      </c>
      <c r="F32" s="33">
        <v>5.2752797838068917</v>
      </c>
      <c r="G32" s="33">
        <v>4.943859615627856</v>
      </c>
      <c r="H32" s="33">
        <v>5.6066176338362492</v>
      </c>
      <c r="I32" s="33">
        <v>5.6858285919993259</v>
      </c>
      <c r="J32" s="33">
        <v>5.8000221380523858</v>
      </c>
      <c r="K32" s="33">
        <v>6.0115601933705074</v>
      </c>
      <c r="L32" s="33">
        <v>6.1586598452707761</v>
      </c>
      <c r="M32" s="33">
        <v>6.2216225563059693</v>
      </c>
      <c r="N32" s="33">
        <v>6.2258348339010183</v>
      </c>
      <c r="O32" s="33">
        <v>6.205798282810016</v>
      </c>
      <c r="P32" s="33">
        <v>6.0381922943974855</v>
      </c>
    </row>
    <row r="33" spans="1:16">
      <c r="A33" s="7" t="s">
        <v>55</v>
      </c>
      <c r="B33" s="7" t="s">
        <v>56</v>
      </c>
      <c r="C33" s="33">
        <v>4.7461184362655935</v>
      </c>
      <c r="D33" s="33">
        <v>4.7840128867748026</v>
      </c>
      <c r="E33" s="33">
        <v>4.9700453719471076</v>
      </c>
      <c r="F33" s="33">
        <v>5.0628841735369647</v>
      </c>
      <c r="G33" s="33">
        <v>4.8835556431653417</v>
      </c>
      <c r="H33" s="33">
        <v>4.7691620343471168</v>
      </c>
      <c r="I33" s="33">
        <v>4.8857555416477476</v>
      </c>
      <c r="J33" s="33">
        <v>5.1690797970060203</v>
      </c>
      <c r="K33" s="33">
        <v>5.1705964849922541</v>
      </c>
      <c r="L33" s="33">
        <v>5.4428804223878826</v>
      </c>
      <c r="M33" s="33">
        <v>4.8494853975460632</v>
      </c>
      <c r="N33" s="33">
        <v>4.903511027272506</v>
      </c>
      <c r="O33" s="33">
        <v>5.0323601271141634</v>
      </c>
      <c r="P33" s="33">
        <v>5.2238433975754814</v>
      </c>
    </row>
    <row r="34" spans="1:16">
      <c r="A34" s="7" t="s">
        <v>57</v>
      </c>
      <c r="B34" s="7" t="s">
        <v>58</v>
      </c>
      <c r="C34" s="33">
        <v>4.3732165368710012</v>
      </c>
      <c r="D34" s="33">
        <v>4.5332961902520266</v>
      </c>
      <c r="E34" s="33">
        <v>4.5715572194677732</v>
      </c>
      <c r="F34" s="33">
        <v>4.7245904360727513</v>
      </c>
      <c r="G34" s="33">
        <v>4.7189058430447473</v>
      </c>
      <c r="H34" s="33">
        <v>4.8065184034512667</v>
      </c>
      <c r="I34" s="33">
        <v>4.8529183839573307</v>
      </c>
      <c r="J34" s="33">
        <v>4.9000651743925951</v>
      </c>
      <c r="K34" s="33">
        <v>5.0153364326327328</v>
      </c>
      <c r="L34" s="33">
        <v>5.100322795719908</v>
      </c>
      <c r="M34" s="33">
        <v>5.2007903241110247</v>
      </c>
      <c r="N34" s="33">
        <v>5.2051161780144044</v>
      </c>
      <c r="O34" s="33">
        <v>5.1530263816918334</v>
      </c>
      <c r="P34" s="33">
        <v>5.1884318307811954</v>
      </c>
    </row>
    <row r="35" spans="1:16">
      <c r="A35" s="7" t="s">
        <v>59</v>
      </c>
      <c r="B35" s="7" t="s">
        <v>60</v>
      </c>
      <c r="C35" s="33">
        <v>4.9800647624327494</v>
      </c>
      <c r="D35" s="33">
        <v>5.472697417811129</v>
      </c>
      <c r="E35" s="33">
        <v>5.5808042921584118</v>
      </c>
      <c r="F35" s="33">
        <v>5.6528486583481925</v>
      </c>
      <c r="G35" s="33">
        <v>5.7607147159889927</v>
      </c>
      <c r="H35" s="33">
        <v>5.7442314652832236</v>
      </c>
      <c r="I35" s="33">
        <v>5.8252282615420592</v>
      </c>
      <c r="J35" s="33">
        <v>5.9511618482160813</v>
      </c>
      <c r="K35" s="33">
        <v>6.1657520625443709</v>
      </c>
      <c r="L35" s="33">
        <v>6.2778199578152822</v>
      </c>
      <c r="M35" s="33">
        <v>6.2904565828400241</v>
      </c>
      <c r="N35" s="33">
        <v>6.3092755431739045</v>
      </c>
      <c r="O35" s="33">
        <v>6.2821809767095811</v>
      </c>
      <c r="P35" s="33">
        <v>4.700792611879109</v>
      </c>
    </row>
    <row r="36" spans="1:16">
      <c r="A36" s="7" t="s">
        <v>61</v>
      </c>
      <c r="B36" s="7" t="s">
        <v>62</v>
      </c>
      <c r="C36" s="33">
        <v>5.1167706110385067</v>
      </c>
      <c r="D36" s="33">
        <v>5.0675174692991547</v>
      </c>
      <c r="E36" s="33">
        <v>4.6713541326007801</v>
      </c>
      <c r="F36" s="33">
        <v>5.1356775516877482</v>
      </c>
      <c r="G36" s="33">
        <v>5.2970032125716058</v>
      </c>
      <c r="H36" s="33">
        <v>5.3554232110572855</v>
      </c>
      <c r="I36" s="33">
        <v>5.3659164958798078</v>
      </c>
      <c r="J36" s="33">
        <v>6.6437035398414768</v>
      </c>
      <c r="K36" s="33">
        <v>6.6180094834065359</v>
      </c>
      <c r="L36" s="33">
        <v>6.781600530304015</v>
      </c>
      <c r="M36" s="33">
        <v>6.8481781569452638</v>
      </c>
      <c r="N36" s="33">
        <v>6.8913808812194581</v>
      </c>
      <c r="O36" s="33">
        <v>6.7420305633068418</v>
      </c>
      <c r="P36" s="33">
        <v>6.5363072504024498</v>
      </c>
    </row>
    <row r="37" spans="1:16">
      <c r="A37" s="7" t="s">
        <v>63</v>
      </c>
      <c r="B37" s="7" t="s">
        <v>64</v>
      </c>
      <c r="C37" s="33">
        <v>4.7884522543771597</v>
      </c>
      <c r="D37" s="33">
        <v>4.8308226290364287</v>
      </c>
      <c r="E37" s="33">
        <v>4.8842118923625648</v>
      </c>
      <c r="F37" s="33">
        <v>5.0242778391057579</v>
      </c>
      <c r="G37" s="33">
        <v>4.9545641629980475</v>
      </c>
      <c r="H37" s="33">
        <v>4.9821507219531966</v>
      </c>
      <c r="I37" s="33">
        <v>5.0015628068729967</v>
      </c>
      <c r="J37" s="33">
        <v>5.2262994815209751</v>
      </c>
      <c r="K37" s="33">
        <v>5.3772283996987493</v>
      </c>
      <c r="L37" s="33">
        <v>5.4637540943802918</v>
      </c>
      <c r="M37" s="33">
        <v>5.3864947112918662</v>
      </c>
      <c r="N37" s="33">
        <v>5.359327067253651</v>
      </c>
      <c r="O37" s="33">
        <v>5.2402492700570882</v>
      </c>
      <c r="P37" s="33">
        <v>5.0695268219908911</v>
      </c>
    </row>
    <row r="38" spans="1:16">
      <c r="A38" s="7" t="s">
        <v>69</v>
      </c>
      <c r="B38" s="7" t="s">
        <v>70</v>
      </c>
      <c r="C38" s="33">
        <v>4.8804435034544236</v>
      </c>
      <c r="D38" s="33">
        <v>4.8090052646875012</v>
      </c>
      <c r="E38" s="33">
        <v>4.8518760806649963</v>
      </c>
      <c r="F38" s="33">
        <v>4.9135887454817793</v>
      </c>
      <c r="G38" s="33">
        <v>4.9187592710319983</v>
      </c>
      <c r="H38" s="33">
        <v>4.9779968048771535</v>
      </c>
      <c r="I38" s="33">
        <v>5.1180147155247377</v>
      </c>
      <c r="J38" s="33">
        <v>5.0314144387044548</v>
      </c>
      <c r="K38" s="33">
        <v>5.3573375308888069</v>
      </c>
      <c r="L38" s="33">
        <v>5.5854040285208635</v>
      </c>
      <c r="M38" s="33">
        <v>5.7069682346925728</v>
      </c>
      <c r="N38" s="33">
        <v>5.6912365412162087</v>
      </c>
      <c r="O38" s="33">
        <v>5.560833197687546</v>
      </c>
      <c r="P38" s="33">
        <v>5.6309852686490771</v>
      </c>
    </row>
    <row r="39" spans="1:16">
      <c r="A39" s="7" t="s">
        <v>71</v>
      </c>
      <c r="B39" s="7" t="s">
        <v>72</v>
      </c>
      <c r="C39" s="33">
        <v>4.1629289682684147</v>
      </c>
      <c r="D39" s="33">
        <v>4.2248882144663629</v>
      </c>
      <c r="E39" s="33">
        <v>4.1810142798767487</v>
      </c>
      <c r="F39" s="33">
        <v>4.1965345246426802</v>
      </c>
      <c r="G39" s="33">
        <v>4.3303221895276254</v>
      </c>
      <c r="H39" s="33">
        <v>4.4156509202006466</v>
      </c>
      <c r="I39" s="33">
        <v>4.4323492575000296</v>
      </c>
      <c r="J39" s="33">
        <v>4.5124083512707687</v>
      </c>
      <c r="K39" s="33">
        <v>4.69396435695971</v>
      </c>
      <c r="L39" s="33">
        <v>4.7624276095861386</v>
      </c>
      <c r="M39" s="33">
        <v>4.8002201147406627</v>
      </c>
      <c r="N39" s="33">
        <v>4.85928450223438</v>
      </c>
      <c r="O39" s="33">
        <v>4.8836400097689392</v>
      </c>
      <c r="P39" s="33">
        <v>5.0583727090695607</v>
      </c>
    </row>
    <row r="40" spans="1:16">
      <c r="A40" s="7" t="s">
        <v>73</v>
      </c>
      <c r="B40" s="7" t="s">
        <v>74</v>
      </c>
      <c r="C40" s="33">
        <v>4.0195264576561085</v>
      </c>
      <c r="D40" s="33">
        <v>4.1484958073694749</v>
      </c>
      <c r="E40" s="33">
        <v>4.0053102501511857</v>
      </c>
      <c r="F40" s="33">
        <v>4.0985783195786638</v>
      </c>
      <c r="G40" s="33">
        <v>4.052494325814072</v>
      </c>
      <c r="H40" s="33">
        <v>4.1974348433774562</v>
      </c>
      <c r="I40" s="33">
        <v>4.2781496425952685</v>
      </c>
      <c r="J40" s="33">
        <v>4.4372640665435998</v>
      </c>
      <c r="K40" s="33">
        <v>4.4901301558656659</v>
      </c>
      <c r="L40" s="33">
        <v>4.5643985550925184</v>
      </c>
      <c r="M40" s="33">
        <v>4.6880495346674627</v>
      </c>
      <c r="N40" s="33">
        <v>4.9724019806494102</v>
      </c>
      <c r="O40" s="33">
        <v>5.1445672297745455</v>
      </c>
      <c r="P40" s="33">
        <v>5.0642204858488622</v>
      </c>
    </row>
    <row r="41" spans="1:16">
      <c r="A41" s="7" t="s">
        <v>75</v>
      </c>
      <c r="B41" s="7" t="s">
        <v>76</v>
      </c>
      <c r="C41" s="33">
        <v>4.5232947764250824</v>
      </c>
      <c r="D41" s="33">
        <v>4.6004452849096094</v>
      </c>
      <c r="E41" s="33">
        <v>4.6098041753447241</v>
      </c>
      <c r="F41" s="33">
        <v>4.8182253970304059</v>
      </c>
      <c r="G41" s="33">
        <v>4.9684179274874465</v>
      </c>
      <c r="H41" s="33">
        <v>5.0851344245451378</v>
      </c>
      <c r="I41" s="33">
        <v>5.0943567125863742</v>
      </c>
      <c r="J41" s="33">
        <v>5.2712268404389473</v>
      </c>
      <c r="K41" s="33">
        <v>5.3913555905581196</v>
      </c>
      <c r="L41" s="33">
        <v>5.5816578724729906</v>
      </c>
      <c r="M41" s="33">
        <v>5.7245508542437733</v>
      </c>
      <c r="N41" s="33">
        <v>5.6755224729939311</v>
      </c>
      <c r="O41" s="33">
        <v>5.6145166742098294</v>
      </c>
      <c r="P41" s="33">
        <v>5.5354545382994855</v>
      </c>
    </row>
    <row r="42" spans="1:16">
      <c r="A42" s="7" t="s">
        <v>77</v>
      </c>
      <c r="B42" s="7" t="s">
        <v>78</v>
      </c>
      <c r="C42" s="33">
        <v>4.7115610726581174</v>
      </c>
      <c r="D42" s="33">
        <v>4.647818566434732</v>
      </c>
      <c r="E42" s="33">
        <v>4.7211720009210225</v>
      </c>
      <c r="F42" s="33">
        <v>4.7995792623591678</v>
      </c>
      <c r="G42" s="33">
        <v>4.8428277087907698</v>
      </c>
      <c r="H42" s="33">
        <v>4.9288721593237401</v>
      </c>
      <c r="I42" s="33">
        <v>4.9349897148388662</v>
      </c>
      <c r="J42" s="33">
        <v>5.0646523590098296</v>
      </c>
      <c r="K42" s="33">
        <v>5.0471187867078369</v>
      </c>
      <c r="L42" s="33">
        <v>5.0419924198504749</v>
      </c>
      <c r="M42" s="33">
        <v>5.0899545908292998</v>
      </c>
      <c r="N42" s="33">
        <v>5.0510218839026022</v>
      </c>
      <c r="O42" s="33">
        <v>5.0188371835382064</v>
      </c>
      <c r="P42" s="33">
        <v>5.0224379136094486</v>
      </c>
    </row>
    <row r="43" spans="1:16">
      <c r="A43" s="7" t="s">
        <v>79</v>
      </c>
      <c r="B43" s="7" t="s">
        <v>80</v>
      </c>
      <c r="C43" s="33">
        <v>4.3776292879840879</v>
      </c>
      <c r="D43" s="33">
        <v>4.496664000024273</v>
      </c>
      <c r="E43" s="33">
        <v>4.4801107673564911</v>
      </c>
      <c r="F43" s="33">
        <v>4.547277205923077</v>
      </c>
      <c r="G43" s="33">
        <v>4.6288442730746855</v>
      </c>
      <c r="H43" s="33">
        <v>4.7705922954034143</v>
      </c>
      <c r="I43" s="33">
        <v>4.8864268466503074</v>
      </c>
      <c r="J43" s="33">
        <v>5.0472875741544794</v>
      </c>
      <c r="K43" s="33">
        <v>5.0864089834278117</v>
      </c>
      <c r="L43" s="33">
        <v>5.1346810372978515</v>
      </c>
      <c r="M43" s="33">
        <v>5.3517071603676589</v>
      </c>
      <c r="N43" s="33">
        <v>5.2576645577039898</v>
      </c>
      <c r="O43" s="33">
        <v>5.1743548275745574</v>
      </c>
      <c r="P43" s="33">
        <v>5.1159913530143308</v>
      </c>
    </row>
    <row r="44" spans="1:16">
      <c r="A44" s="7" t="s">
        <v>81</v>
      </c>
      <c r="B44" s="7" t="s">
        <v>82</v>
      </c>
      <c r="C44" s="33">
        <v>4.4608165127152466</v>
      </c>
      <c r="D44" s="33">
        <v>4.4877066845189511</v>
      </c>
      <c r="E44" s="33">
        <v>4.383271184585988</v>
      </c>
      <c r="F44" s="33">
        <v>4.6312870437046474</v>
      </c>
      <c r="G44" s="33">
        <v>5.2375050687744187</v>
      </c>
      <c r="H44" s="33">
        <v>5.2540206507682559</v>
      </c>
      <c r="I44" s="33">
        <v>5.2746136678676159</v>
      </c>
      <c r="J44" s="33">
        <v>4.8688696210661533</v>
      </c>
      <c r="K44" s="33">
        <v>5.3583401907485602</v>
      </c>
      <c r="L44" s="33">
        <v>5.5899968291757416</v>
      </c>
      <c r="M44" s="33">
        <v>5.7195457416200792</v>
      </c>
      <c r="N44" s="33">
        <v>5.7331301208789567</v>
      </c>
      <c r="O44" s="33">
        <v>5.6868768131841341</v>
      </c>
      <c r="P44" s="33">
        <v>5.6677034103196489</v>
      </c>
    </row>
    <row r="45" spans="1:16">
      <c r="A45" s="7" t="s">
        <v>83</v>
      </c>
      <c r="B45" s="7" t="s">
        <v>84</v>
      </c>
      <c r="C45" s="33">
        <v>3.9275279323635224</v>
      </c>
      <c r="D45" s="33">
        <v>4.0672157223145167</v>
      </c>
      <c r="E45" s="33">
        <v>4.189669848335055</v>
      </c>
      <c r="F45" s="33">
        <v>4.3508563404680727</v>
      </c>
      <c r="G45" s="33">
        <v>4.2188023972379023</v>
      </c>
      <c r="H45" s="33">
        <v>4.4119997246046934</v>
      </c>
      <c r="I45" s="33">
        <v>4.5860281264514686</v>
      </c>
      <c r="J45" s="33">
        <v>4.610917303249173</v>
      </c>
      <c r="K45" s="33">
        <v>4.6931841055576324</v>
      </c>
      <c r="L45" s="33">
        <v>4.8008450776395373</v>
      </c>
      <c r="M45" s="33">
        <v>4.8705471553049717</v>
      </c>
      <c r="N45" s="33">
        <v>4.8177816884459652</v>
      </c>
      <c r="O45" s="33">
        <v>4.918940713566422</v>
      </c>
      <c r="P45" s="33">
        <v>5.1775686062468562</v>
      </c>
    </row>
    <row r="46" spans="1:16">
      <c r="A46" s="7" t="s">
        <v>85</v>
      </c>
      <c r="B46" s="7" t="s">
        <v>86</v>
      </c>
      <c r="C46" s="33">
        <v>4.9427583261399022</v>
      </c>
      <c r="D46" s="33">
        <v>5.0919783317455574</v>
      </c>
      <c r="E46" s="33">
        <v>5.4016486415654761</v>
      </c>
      <c r="F46" s="33">
        <v>5.2890897973152624</v>
      </c>
      <c r="G46" s="33">
        <v>5.333665221626525</v>
      </c>
      <c r="H46" s="33">
        <v>5.3125966764276065</v>
      </c>
      <c r="I46" s="33">
        <v>5.3464040549347276</v>
      </c>
      <c r="J46" s="33">
        <v>5.5129266906730043</v>
      </c>
      <c r="K46" s="33">
        <v>5.1069303534802684</v>
      </c>
      <c r="L46" s="33">
        <v>5.2272606426674555</v>
      </c>
      <c r="M46" s="33">
        <v>5.3187593864198579</v>
      </c>
      <c r="N46" s="33">
        <v>5.2877562063640804</v>
      </c>
      <c r="O46" s="33">
        <v>5.6705110510118439</v>
      </c>
      <c r="P46" s="33">
        <v>5.3369312169312169</v>
      </c>
    </row>
    <row r="47" spans="1:16">
      <c r="A47" s="7" t="s">
        <v>87</v>
      </c>
      <c r="B47" s="7" t="s">
        <v>88</v>
      </c>
      <c r="C47" s="33">
        <v>4.8304075605434145</v>
      </c>
      <c r="D47" s="33">
        <v>4.6570906424239604</v>
      </c>
      <c r="E47" s="33">
        <v>4.5262471644015143</v>
      </c>
      <c r="F47" s="33">
        <v>4.920482797178396</v>
      </c>
      <c r="G47" s="33">
        <v>4.8529189641680768</v>
      </c>
      <c r="H47" s="33">
        <v>4.926142138898733</v>
      </c>
      <c r="I47" s="33">
        <v>5.1174027548350471</v>
      </c>
      <c r="J47" s="33">
        <v>5.1889634162401341</v>
      </c>
      <c r="K47" s="33">
        <v>5.2083373204701049</v>
      </c>
      <c r="L47" s="33">
        <v>5.2939784519796413</v>
      </c>
      <c r="M47" s="33">
        <v>5.5816664909410614</v>
      </c>
      <c r="N47" s="33">
        <v>5.5332293429712029</v>
      </c>
      <c r="O47" s="33">
        <v>5.6636396971592502</v>
      </c>
      <c r="P47" s="33">
        <v>5.6016293752340127</v>
      </c>
    </row>
    <row r="48" spans="1:16">
      <c r="A48" s="7" t="s">
        <v>89</v>
      </c>
      <c r="B48" s="7" t="s">
        <v>90</v>
      </c>
      <c r="C48" s="33">
        <v>4.877279415576389</v>
      </c>
      <c r="D48" s="33">
        <v>4.9870061214804489</v>
      </c>
      <c r="E48" s="33">
        <v>5.1967067739597601</v>
      </c>
      <c r="F48" s="33">
        <v>5.2606073472641643</v>
      </c>
      <c r="G48" s="33">
        <v>5.3119273175047468</v>
      </c>
      <c r="H48" s="33">
        <v>5.4729979710261292</v>
      </c>
      <c r="I48" s="33">
        <v>5.5427689551738695</v>
      </c>
      <c r="J48" s="33">
        <v>5.5849870550675833</v>
      </c>
      <c r="K48" s="33">
        <v>5.7966089348935528</v>
      </c>
      <c r="L48" s="33">
        <v>5.990263495864486</v>
      </c>
      <c r="M48" s="33">
        <v>5.9666899071671118</v>
      </c>
      <c r="N48" s="33">
        <v>6.0229682661707677</v>
      </c>
      <c r="O48" s="33">
        <v>5.9629984900152833</v>
      </c>
      <c r="P48" s="33">
        <v>5.7824246010984268</v>
      </c>
    </row>
    <row r="49" spans="1:16">
      <c r="A49" s="7" t="s">
        <v>91</v>
      </c>
      <c r="B49" s="7" t="s">
        <v>92</v>
      </c>
      <c r="C49" s="33">
        <v>4.9507490434705366</v>
      </c>
      <c r="D49" s="33">
        <v>5.0609422403922659</v>
      </c>
      <c r="E49" s="33">
        <v>5.1578291661834195</v>
      </c>
      <c r="F49" s="33">
        <v>5.1086391310431454</v>
      </c>
      <c r="G49" s="33">
        <v>5.0812393312113784</v>
      </c>
      <c r="H49" s="33">
        <v>5.3300111713742817</v>
      </c>
      <c r="I49" s="33">
        <v>5.2681664259660099</v>
      </c>
      <c r="J49" s="33">
        <v>5.3213365665555923</v>
      </c>
      <c r="K49" s="33">
        <v>5.0337936150181166</v>
      </c>
      <c r="L49" s="33">
        <v>5.6008182843421528</v>
      </c>
      <c r="M49" s="33">
        <v>5.7044411661841314</v>
      </c>
      <c r="N49" s="33">
        <v>5.7973975560455715</v>
      </c>
      <c r="O49" s="33">
        <v>5.7937768679631523</v>
      </c>
      <c r="P49" s="33">
        <v>5.5791740639400524</v>
      </c>
    </row>
    <row r="50" spans="1:16">
      <c r="A50" s="7" t="s">
        <v>93</v>
      </c>
      <c r="B50" s="7" t="s">
        <v>94</v>
      </c>
      <c r="C50" s="33">
        <v>4.2540601039426349</v>
      </c>
      <c r="D50" s="33">
        <v>4.3335132522242059</v>
      </c>
      <c r="E50" s="33">
        <v>4.3964690891632232</v>
      </c>
      <c r="F50" s="33">
        <v>4.510197484159467</v>
      </c>
      <c r="G50" s="33">
        <v>4.4493073806877979</v>
      </c>
      <c r="H50" s="33">
        <v>4.5867160508852924</v>
      </c>
      <c r="I50" s="33">
        <v>4.6837708139015062</v>
      </c>
      <c r="J50" s="33">
        <v>4.7704863253135921</v>
      </c>
      <c r="K50" s="33">
        <v>4.8193638767215186</v>
      </c>
      <c r="L50" s="33">
        <v>4.9074321468237478</v>
      </c>
      <c r="M50" s="33">
        <v>4.988478557952579</v>
      </c>
      <c r="N50" s="33">
        <v>5.0439925897263951</v>
      </c>
      <c r="O50" s="33">
        <v>5.0776475855452512</v>
      </c>
      <c r="P50" s="33">
        <v>5.1182608410264105</v>
      </c>
    </row>
    <row r="51" spans="1:16">
      <c r="A51" s="7" t="s">
        <v>95</v>
      </c>
      <c r="B51" s="7" t="s">
        <v>96</v>
      </c>
      <c r="C51" s="33">
        <v>4.9627372158981728</v>
      </c>
      <c r="D51" s="33">
        <v>4.9340459368151217</v>
      </c>
      <c r="E51" s="33">
        <v>4.8635045849881395</v>
      </c>
      <c r="F51" s="33">
        <v>4.9091522545131969</v>
      </c>
      <c r="G51" s="33">
        <v>5.0736293924661053</v>
      </c>
      <c r="H51" s="33">
        <v>5.0280967079005627</v>
      </c>
      <c r="I51" s="33">
        <v>4.8610905216343925</v>
      </c>
      <c r="J51" s="33">
        <v>5.028648895613161</v>
      </c>
      <c r="K51" s="33">
        <v>5.689630139212019</v>
      </c>
      <c r="L51" s="33">
        <v>5.7597604270693363</v>
      </c>
      <c r="M51" s="33">
        <v>5.7470568537874618</v>
      </c>
      <c r="N51" s="33">
        <v>5.8063388059582328</v>
      </c>
      <c r="O51" s="33">
        <v>5.8190930917821673</v>
      </c>
      <c r="P51" s="33">
        <v>5.7445913678488729</v>
      </c>
    </row>
    <row r="52" spans="1:16">
      <c r="A52" s="7" t="s">
        <v>97</v>
      </c>
      <c r="B52" s="7" t="s">
        <v>98</v>
      </c>
      <c r="C52" s="33">
        <v>4.2432071825668167</v>
      </c>
      <c r="D52" s="33">
        <v>4.3229394606908578</v>
      </c>
      <c r="E52" s="33">
        <v>4.4115404780418368</v>
      </c>
      <c r="F52" s="33">
        <v>4.5890542629513655</v>
      </c>
      <c r="G52" s="33">
        <v>4.6311209227535279</v>
      </c>
      <c r="H52" s="33">
        <v>4.7125485615748239</v>
      </c>
      <c r="I52" s="33">
        <v>4.7609714722369363</v>
      </c>
      <c r="J52" s="33">
        <v>4.906627554469031</v>
      </c>
      <c r="K52" s="33">
        <v>4.8292954332304712</v>
      </c>
      <c r="L52" s="33">
        <v>5.1227986739265088</v>
      </c>
      <c r="M52" s="33">
        <v>4.9438109766135137</v>
      </c>
      <c r="N52" s="33">
        <v>5.1017979773954627</v>
      </c>
      <c r="O52" s="33">
        <v>5.0814604003532704</v>
      </c>
      <c r="P52" s="33">
        <v>5.0234629240089346</v>
      </c>
    </row>
    <row r="53" spans="1:16">
      <c r="A53" s="7" t="s">
        <v>99</v>
      </c>
      <c r="B53" s="7" t="s">
        <v>100</v>
      </c>
      <c r="C53" s="33">
        <v>4.9182913494666911</v>
      </c>
      <c r="D53" s="33">
        <v>4.8128815358754311</v>
      </c>
      <c r="E53" s="33">
        <v>4.8009377996833118</v>
      </c>
      <c r="F53" s="33">
        <v>4.8763821881609131</v>
      </c>
      <c r="G53" s="33">
        <v>4.7960888089126463</v>
      </c>
      <c r="H53" s="33">
        <v>4.865276730274509</v>
      </c>
      <c r="I53" s="33">
        <v>4.372517921053455</v>
      </c>
      <c r="J53" s="33">
        <v>5.8465367791106457</v>
      </c>
      <c r="K53" s="33">
        <v>5.7635220827601898</v>
      </c>
      <c r="L53" s="33">
        <v>6.0403880730551185</v>
      </c>
      <c r="M53" s="33">
        <v>6.1632771299968256</v>
      </c>
      <c r="N53" s="33">
        <v>6.488766751598158</v>
      </c>
      <c r="O53" s="33">
        <v>5.978769311512556</v>
      </c>
      <c r="P53" s="33">
        <v>5.9187315070924038</v>
      </c>
    </row>
    <row r="54" spans="1:16">
      <c r="A54" s="7" t="s">
        <v>101</v>
      </c>
      <c r="B54" s="7" t="s">
        <v>102</v>
      </c>
      <c r="C54" s="33">
        <v>4.6621022881828704</v>
      </c>
      <c r="D54" s="33">
        <v>4.7106310825646496</v>
      </c>
      <c r="E54" s="33">
        <v>4.6667262722818563</v>
      </c>
      <c r="F54" s="33">
        <v>4.7987123102047846</v>
      </c>
      <c r="G54" s="33">
        <v>4.7409255245813018</v>
      </c>
      <c r="H54" s="33">
        <v>4.8712717458696524</v>
      </c>
      <c r="I54" s="33">
        <v>4.9286695725483867</v>
      </c>
      <c r="J54" s="33">
        <v>5.0444945271951784</v>
      </c>
      <c r="K54" s="33">
        <v>5.1638535485310983</v>
      </c>
      <c r="L54" s="33">
        <v>5.2354208683917198</v>
      </c>
      <c r="M54" s="33">
        <v>5.3682253331745953</v>
      </c>
      <c r="N54" s="33">
        <v>5.3773634565588457</v>
      </c>
      <c r="O54" s="33">
        <v>5.3154520113235852</v>
      </c>
      <c r="P54" s="33">
        <v>5.2244539037999109</v>
      </c>
    </row>
    <row r="55" spans="1:16">
      <c r="A55" s="7" t="s">
        <v>103</v>
      </c>
      <c r="B55" s="7" t="s">
        <v>104</v>
      </c>
      <c r="C55" s="33">
        <v>4.7010130566278985</v>
      </c>
      <c r="D55" s="33">
        <v>4.7952300897871813</v>
      </c>
      <c r="E55" s="33">
        <v>4.7940567369322258</v>
      </c>
      <c r="F55" s="33">
        <v>4.7564063569310315</v>
      </c>
      <c r="G55" s="33">
        <v>4.6835116136919313</v>
      </c>
      <c r="H55" s="33">
        <v>5.5608069070650776</v>
      </c>
      <c r="I55" s="33">
        <v>5.5944160020488187</v>
      </c>
      <c r="J55" s="33">
        <v>4.9793014595245264</v>
      </c>
      <c r="K55" s="33">
        <v>5.1286383332603842</v>
      </c>
      <c r="L55" s="33">
        <v>5.3388902399481193</v>
      </c>
      <c r="M55" s="33">
        <v>5.444652406417112</v>
      </c>
      <c r="N55" s="33">
        <v>5.433097780452826</v>
      </c>
      <c r="O55" s="33">
        <v>5.4678659970758376</v>
      </c>
      <c r="P55" s="33">
        <v>5.4771992470519004</v>
      </c>
    </row>
    <row r="56" spans="1:16">
      <c r="A56" s="7" t="s">
        <v>105</v>
      </c>
      <c r="B56" s="7" t="s">
        <v>106</v>
      </c>
      <c r="C56" s="33">
        <v>4.9192556903140057</v>
      </c>
      <c r="D56" s="33">
        <v>5.049514113836187</v>
      </c>
      <c r="E56" s="33">
        <v>5.0443047447986826</v>
      </c>
      <c r="F56" s="33">
        <v>4.9907706019631526</v>
      </c>
      <c r="G56" s="33">
        <v>5.0005347093186465</v>
      </c>
      <c r="H56" s="33">
        <v>5.1662718329652684</v>
      </c>
      <c r="I56" s="33">
        <v>5.1727044705650913</v>
      </c>
      <c r="J56" s="33">
        <v>5.1513350721987683</v>
      </c>
      <c r="K56" s="33">
        <v>5.260436644001472</v>
      </c>
      <c r="L56" s="33">
        <v>5.2115037544768512</v>
      </c>
      <c r="M56" s="33">
        <v>5.459022824536377</v>
      </c>
      <c r="N56" s="33">
        <v>5.6843021336614354</v>
      </c>
      <c r="O56" s="33">
        <v>5.8617985515617361</v>
      </c>
      <c r="P56" s="33">
        <v>5.5731141498895109</v>
      </c>
    </row>
    <row r="57" spans="1:16">
      <c r="A57" s="7" t="s">
        <v>107</v>
      </c>
      <c r="B57" s="7" t="s">
        <v>108</v>
      </c>
      <c r="C57" s="33">
        <v>5.0322280082999411</v>
      </c>
      <c r="D57" s="33">
        <v>5.0973284912854231</v>
      </c>
      <c r="E57" s="33">
        <v>4.965793055746456</v>
      </c>
      <c r="F57" s="33">
        <v>5.0666058239239327</v>
      </c>
      <c r="G57" s="33">
        <v>5.1832943752992255</v>
      </c>
      <c r="H57" s="33">
        <v>5.3638465425695632</v>
      </c>
      <c r="I57" s="33">
        <v>5.3846090897001808</v>
      </c>
      <c r="J57" s="33">
        <v>5.4718798450434099</v>
      </c>
      <c r="K57" s="33">
        <v>5.5428163305008971</v>
      </c>
      <c r="L57" s="33">
        <v>5.5236314038968475</v>
      </c>
      <c r="M57" s="33">
        <v>5.6451307622620037</v>
      </c>
      <c r="N57" s="33">
        <v>5.7897930541169664</v>
      </c>
      <c r="O57" s="33">
        <v>5.7656836303013774</v>
      </c>
      <c r="P57" s="33">
        <v>5.7476977036623049</v>
      </c>
    </row>
    <row r="58" spans="1:16">
      <c r="A58" s="7" t="s">
        <v>109</v>
      </c>
      <c r="B58" s="7" t="s">
        <v>110</v>
      </c>
      <c r="C58" s="33">
        <v>5.0259817277032424</v>
      </c>
      <c r="D58" s="33">
        <v>5.0001765859367779</v>
      </c>
      <c r="E58" s="33">
        <v>5.1603800838558058</v>
      </c>
      <c r="F58" s="33">
        <v>5.1871013085601243</v>
      </c>
      <c r="G58" s="33">
        <v>5.1914415117163779</v>
      </c>
      <c r="H58" s="33">
        <v>5.3936216663411045</v>
      </c>
      <c r="I58" s="33">
        <v>5.1074304853577948</v>
      </c>
      <c r="J58" s="33">
        <v>5.3958313061620728</v>
      </c>
      <c r="K58" s="33">
        <v>5.671005573575262</v>
      </c>
      <c r="L58" s="33">
        <v>5.7970731895359542</v>
      </c>
      <c r="M58" s="33">
        <v>6.0451196513957006</v>
      </c>
      <c r="N58" s="33">
        <v>5.9610422991564844</v>
      </c>
      <c r="O58" s="33">
        <v>5.8604448216230063</v>
      </c>
      <c r="P58" s="33">
        <v>5.7575337218528553</v>
      </c>
    </row>
    <row r="59" spans="1:16">
      <c r="A59" s="7" t="s">
        <v>111</v>
      </c>
      <c r="B59" s="7" t="s">
        <v>112</v>
      </c>
      <c r="C59" s="33">
        <v>5.360412387048787</v>
      </c>
      <c r="D59" s="33">
        <v>5.5334468446219036</v>
      </c>
      <c r="E59" s="33">
        <v>5.563946497903248</v>
      </c>
      <c r="F59" s="33">
        <v>5.5658916334061299</v>
      </c>
      <c r="G59" s="33">
        <v>5.4290409779845881</v>
      </c>
      <c r="H59" s="33">
        <v>5.4286396093764342</v>
      </c>
      <c r="I59" s="33">
        <v>5.9001665824529574</v>
      </c>
      <c r="J59" s="33">
        <v>6.0626583131231477</v>
      </c>
      <c r="K59" s="33">
        <v>6.1407121230351347</v>
      </c>
      <c r="L59" s="33">
        <v>6.281470542488587</v>
      </c>
      <c r="M59" s="33">
        <v>6.3915470946306661</v>
      </c>
      <c r="N59" s="33">
        <v>5.8001246174935268</v>
      </c>
      <c r="O59" s="33">
        <v>5.710776856395249</v>
      </c>
      <c r="P59" s="33">
        <v>5.5558764587999532</v>
      </c>
    </row>
    <row r="60" spans="1:16">
      <c r="A60" s="7" t="s">
        <v>113</v>
      </c>
      <c r="B60" s="7" t="s">
        <v>114</v>
      </c>
      <c r="C60" s="33">
        <v>5.1509394648149982</v>
      </c>
      <c r="D60" s="33">
        <v>5.2824107646442675</v>
      </c>
      <c r="E60" s="33">
        <v>5.3732079574742269</v>
      </c>
      <c r="F60" s="33">
        <v>5.5239632750661736</v>
      </c>
      <c r="G60" s="33">
        <v>5.5918511978065384</v>
      </c>
      <c r="H60" s="33">
        <v>5.8419956263559589</v>
      </c>
      <c r="I60" s="33">
        <v>5.7152728139147007</v>
      </c>
      <c r="J60" s="33">
        <v>5.7856807852508627</v>
      </c>
      <c r="K60" s="33">
        <v>6.1622757928798837</v>
      </c>
      <c r="L60" s="33">
        <v>6.3433001107419713</v>
      </c>
      <c r="M60" s="33">
        <v>6.253116152691482</v>
      </c>
      <c r="N60" s="33">
        <v>6.3199165453499004</v>
      </c>
      <c r="O60" s="33">
        <v>6.0936357723499182</v>
      </c>
      <c r="P60" s="33">
        <v>5.9097772011305221</v>
      </c>
    </row>
    <row r="61" spans="1:16">
      <c r="A61" s="7" t="s">
        <v>115</v>
      </c>
      <c r="B61" s="7" t="s">
        <v>116</v>
      </c>
      <c r="C61" s="33">
        <v>5.0672585792387128</v>
      </c>
      <c r="D61" s="33">
        <v>5.217633216521345</v>
      </c>
      <c r="E61" s="33">
        <v>5.4815874379621423</v>
      </c>
      <c r="F61" s="33">
        <v>5.6462414904120983</v>
      </c>
      <c r="G61" s="33">
        <v>5.746771493547274</v>
      </c>
      <c r="H61" s="33">
        <v>5.7557562494739498</v>
      </c>
      <c r="I61" s="33">
        <v>5.7583115759131775</v>
      </c>
      <c r="J61" s="33">
        <v>5.8579125791158839</v>
      </c>
      <c r="K61" s="33">
        <v>5.9726903856976037</v>
      </c>
      <c r="L61" s="33">
        <v>6.1484518486617947</v>
      </c>
      <c r="M61" s="33">
        <v>6.2140511862787404</v>
      </c>
      <c r="N61" s="33">
        <v>6.1839630551721472</v>
      </c>
      <c r="O61" s="33">
        <v>6.0662693277359043</v>
      </c>
      <c r="P61" s="33">
        <v>5.9873246973804672</v>
      </c>
    </row>
    <row r="62" spans="1:16">
      <c r="A62" s="7" t="s">
        <v>117</v>
      </c>
      <c r="B62" s="7" t="s">
        <v>118</v>
      </c>
      <c r="C62" s="33">
        <v>4.3358031003788318</v>
      </c>
      <c r="D62" s="33">
        <v>4.4732480408602688</v>
      </c>
      <c r="E62" s="33">
        <v>5.3150767776510079</v>
      </c>
      <c r="F62" s="33">
        <v>5.2946992680784311</v>
      </c>
      <c r="G62" s="33">
        <v>5.149974208675264</v>
      </c>
      <c r="H62" s="33">
        <v>5.3535580311469824</v>
      </c>
      <c r="I62" s="33">
        <v>5.426403818619586</v>
      </c>
      <c r="J62" s="33">
        <v>5.5401478430681097</v>
      </c>
      <c r="K62" s="33">
        <v>5.7646686270074641</v>
      </c>
      <c r="L62" s="33">
        <v>5.8216050093349416</v>
      </c>
      <c r="M62" s="33">
        <v>5.8615046563028068</v>
      </c>
      <c r="N62" s="33">
        <v>5.9521706507902792</v>
      </c>
      <c r="O62" s="33">
        <v>5.9534717227958618</v>
      </c>
      <c r="P62" s="33">
        <v>5.8331846293457783</v>
      </c>
    </row>
    <row r="63" spans="1:16">
      <c r="A63" s="7" t="s">
        <v>119</v>
      </c>
      <c r="B63" s="7" t="s">
        <v>120</v>
      </c>
      <c r="C63" s="33">
        <v>5.2002557108762355</v>
      </c>
      <c r="D63" s="33">
        <v>5.6976765274867001</v>
      </c>
      <c r="E63" s="33">
        <v>5.3908829282881223</v>
      </c>
      <c r="F63" s="33">
        <v>5.2347011670725303</v>
      </c>
      <c r="G63" s="33">
        <v>5.2066905615292711</v>
      </c>
      <c r="H63" s="33">
        <v>5.3343731524411115</v>
      </c>
      <c r="I63" s="33">
        <v>5.3359345736046944</v>
      </c>
      <c r="J63" s="33">
        <v>5.3526780943635943</v>
      </c>
      <c r="K63" s="33">
        <v>5.6193847873814171</v>
      </c>
      <c r="L63" s="33">
        <v>5.6488105681628529</v>
      </c>
      <c r="M63" s="33">
        <v>5.5835066216300469</v>
      </c>
      <c r="N63" s="33">
        <v>4.9956445208563593</v>
      </c>
      <c r="O63" s="33">
        <v>4.9229908434505356</v>
      </c>
      <c r="P63" s="33">
        <v>5.4796359910805759</v>
      </c>
    </row>
    <row r="64" spans="1:16">
      <c r="A64" s="7" t="s">
        <v>121</v>
      </c>
      <c r="B64" s="7" t="s">
        <v>122</v>
      </c>
      <c r="C64" s="33">
        <v>5.253882745897192</v>
      </c>
      <c r="D64" s="33">
        <v>5.3105143548275011</v>
      </c>
      <c r="E64" s="33">
        <v>5.3587484310381903</v>
      </c>
      <c r="F64" s="33">
        <v>5.4738218496891626</v>
      </c>
      <c r="G64" s="33">
        <v>5.5186827811542543</v>
      </c>
      <c r="H64" s="33">
        <v>5.3873686828085185</v>
      </c>
      <c r="I64" s="33">
        <v>5.4154070687640008</v>
      </c>
      <c r="J64" s="33">
        <v>5.5047302266995022</v>
      </c>
      <c r="K64" s="33">
        <v>5.5025055422757747</v>
      </c>
      <c r="L64" s="33">
        <v>5.5771872473063286</v>
      </c>
      <c r="M64" s="33">
        <v>5.6645907441460297</v>
      </c>
      <c r="N64" s="33">
        <v>5.7098750328860826</v>
      </c>
      <c r="O64" s="33">
        <v>5.5932948473402977</v>
      </c>
      <c r="P64" s="33">
        <v>5.4572944324660826</v>
      </c>
    </row>
    <row r="65" spans="1:16">
      <c r="A65" s="7" t="s">
        <v>123</v>
      </c>
      <c r="B65" s="7" t="s">
        <v>124</v>
      </c>
      <c r="C65" s="33">
        <v>4.7820437356315457</v>
      </c>
      <c r="D65" s="33">
        <v>4.8693646543564713</v>
      </c>
      <c r="E65" s="33">
        <v>4.7250584542523608</v>
      </c>
      <c r="F65" s="33">
        <v>4.8653697389909176</v>
      </c>
      <c r="G65" s="33">
        <v>4.9597744777761665</v>
      </c>
      <c r="H65" s="33">
        <v>5.0468040070456031</v>
      </c>
      <c r="I65" s="33">
        <v>5.0831527318352911</v>
      </c>
      <c r="J65" s="33">
        <v>5.2125232080697259</v>
      </c>
      <c r="K65" s="33">
        <v>5.3044904098119172</v>
      </c>
      <c r="L65" s="33">
        <v>5.5159997746920952</v>
      </c>
      <c r="M65" s="33">
        <v>5.6650669523299415</v>
      </c>
      <c r="N65" s="33">
        <v>5.6980134251814158</v>
      </c>
      <c r="O65" s="33">
        <v>5.7035023525530848</v>
      </c>
      <c r="P65" s="33">
        <v>5.5796681641929791</v>
      </c>
    </row>
    <row r="66" spans="1:16">
      <c r="A66" s="7" t="s">
        <v>125</v>
      </c>
      <c r="B66" s="7" t="s">
        <v>126</v>
      </c>
      <c r="C66" s="33">
        <v>5.3279118859855403</v>
      </c>
      <c r="D66" s="33">
        <v>5.5238930084587841</v>
      </c>
      <c r="E66" s="33">
        <v>5.6492823428698955</v>
      </c>
      <c r="F66" s="33">
        <v>5.6644874260966027</v>
      </c>
      <c r="G66" s="33">
        <v>5.8219234972677594</v>
      </c>
      <c r="H66" s="33">
        <v>5.9050326324343541</v>
      </c>
      <c r="I66" s="33">
        <v>5.8892259119732939</v>
      </c>
      <c r="J66" s="33">
        <v>6.121835880375297</v>
      </c>
      <c r="K66" s="33">
        <v>5.4022185742455004</v>
      </c>
      <c r="L66" s="33">
        <v>5.7507052660963236</v>
      </c>
      <c r="M66" s="33">
        <v>5.9212260009664268</v>
      </c>
      <c r="N66" s="33">
        <v>6.1244561226780911</v>
      </c>
      <c r="O66" s="33">
        <v>6.1494206358841543</v>
      </c>
      <c r="P66" s="33">
        <v>6.0710251288959078</v>
      </c>
    </row>
    <row r="67" spans="1:16">
      <c r="A67" s="7" t="s">
        <v>127</v>
      </c>
      <c r="B67" s="7" t="s">
        <v>128</v>
      </c>
      <c r="C67" s="33">
        <v>4.5317142592939259</v>
      </c>
      <c r="D67" s="33">
        <v>4.4358418796255643</v>
      </c>
      <c r="E67" s="33">
        <v>4.5552324927704397</v>
      </c>
      <c r="F67" s="33">
        <v>4.6694237424004319</v>
      </c>
      <c r="G67" s="33">
        <v>4.8803019188603081</v>
      </c>
      <c r="H67" s="33">
        <v>5.0336022997420864</v>
      </c>
      <c r="I67" s="33">
        <v>5.0000397891729031</v>
      </c>
      <c r="J67" s="33">
        <v>5.1686776867556103</v>
      </c>
      <c r="K67" s="33">
        <v>5.4586478903919504</v>
      </c>
      <c r="L67" s="33">
        <v>5.5497331590878218</v>
      </c>
      <c r="M67" s="33">
        <v>5.4491393368363834</v>
      </c>
      <c r="N67" s="33">
        <v>5.3903771497378674</v>
      </c>
      <c r="O67" s="33">
        <v>5.3383078972173816</v>
      </c>
      <c r="P67" s="33">
        <v>5.2424572751196932</v>
      </c>
    </row>
    <row r="68" spans="1:16">
      <c r="A68" s="7" t="s">
        <v>129</v>
      </c>
      <c r="B68" s="7" t="s">
        <v>130</v>
      </c>
      <c r="C68" s="33">
        <v>4.9380180094976369</v>
      </c>
      <c r="D68" s="33">
        <v>5.2541767924746647</v>
      </c>
      <c r="E68" s="33">
        <v>5.3598024051602282</v>
      </c>
      <c r="F68" s="33">
        <v>5.4813865331010678</v>
      </c>
      <c r="G68" s="33">
        <v>5.5443741408529599</v>
      </c>
      <c r="H68" s="33">
        <v>5.5185655224739225</v>
      </c>
      <c r="I68" s="33">
        <v>5.56867032616855</v>
      </c>
      <c r="J68" s="33">
        <v>5.8212028079728828</v>
      </c>
      <c r="K68" s="33">
        <v>5.8885920387952275</v>
      </c>
      <c r="L68" s="33">
        <v>6.1235023779870508</v>
      </c>
      <c r="M68" s="33">
        <v>6.3007008825662645</v>
      </c>
      <c r="N68" s="33">
        <v>6.2279771190847635</v>
      </c>
      <c r="O68" s="33">
        <v>6.5049966919003372</v>
      </c>
      <c r="P68" s="33">
        <v>6.4080190473236485</v>
      </c>
    </row>
    <row r="69" spans="1:16">
      <c r="A69" s="7" t="s">
        <v>131</v>
      </c>
      <c r="B69" s="7" t="s">
        <v>132</v>
      </c>
      <c r="C69" s="33">
        <v>4.5101986745352525</v>
      </c>
      <c r="D69" s="33">
        <v>4.8816433394671783</v>
      </c>
      <c r="E69" s="33">
        <v>4.9241412050012014</v>
      </c>
      <c r="F69" s="33">
        <v>5.0111516871618775</v>
      </c>
      <c r="G69" s="33">
        <v>5.0907309281449482</v>
      </c>
      <c r="H69" s="33">
        <v>5.279003298834076</v>
      </c>
      <c r="I69" s="33">
        <v>5.2763030057825739</v>
      </c>
      <c r="J69" s="33">
        <v>5.3933572653748323</v>
      </c>
      <c r="K69" s="33">
        <v>5.4625717008124957</v>
      </c>
      <c r="L69" s="33">
        <v>5.4748240025011592</v>
      </c>
      <c r="M69" s="33">
        <v>5.6182539486201479</v>
      </c>
      <c r="N69" s="33">
        <v>5.7691395162722232</v>
      </c>
      <c r="O69" s="33">
        <v>5.6865451307526476</v>
      </c>
      <c r="P69" s="33">
        <v>5.409939387346471</v>
      </c>
    </row>
    <row r="70" spans="1:16">
      <c r="A70" s="7" t="s">
        <v>133</v>
      </c>
      <c r="B70" s="7" t="s">
        <v>134</v>
      </c>
      <c r="C70" s="33">
        <v>4.7805764035231748</v>
      </c>
      <c r="D70" s="33">
        <v>4.9385004149427143</v>
      </c>
      <c r="E70" s="33">
        <v>5.0023780671572444</v>
      </c>
      <c r="F70" s="33">
        <v>5.181617660857377</v>
      </c>
      <c r="G70" s="33">
        <v>5.1707139352426159</v>
      </c>
      <c r="H70" s="33">
        <v>5.2411995554933322</v>
      </c>
      <c r="I70" s="33">
        <v>5.1560336193006142</v>
      </c>
      <c r="J70" s="33">
        <v>5.527873954765524</v>
      </c>
      <c r="K70" s="33">
        <v>5.5750552993704376</v>
      </c>
      <c r="L70" s="33">
        <v>5.8818201602985631</v>
      </c>
      <c r="M70" s="33">
        <v>5.8539006841904362</v>
      </c>
      <c r="N70" s="33">
        <v>5.799027768126626</v>
      </c>
      <c r="O70" s="33">
        <v>5.6744380763301772</v>
      </c>
      <c r="P70" s="33">
        <v>5.6981861124797772</v>
      </c>
    </row>
    <row r="71" spans="1:16">
      <c r="A71" s="7" t="s">
        <v>135</v>
      </c>
      <c r="B71" s="7" t="s">
        <v>136</v>
      </c>
      <c r="C71" s="33">
        <v>4.9298907409207242</v>
      </c>
      <c r="D71" s="33">
        <v>4.8531694439206428</v>
      </c>
      <c r="E71" s="33">
        <v>4.9727169040609001</v>
      </c>
      <c r="F71" s="33">
        <v>5.0071224920802537</v>
      </c>
      <c r="G71" s="33">
        <v>5.2947954861377147</v>
      </c>
      <c r="H71" s="33">
        <v>5.390406649380628</v>
      </c>
      <c r="I71" s="33">
        <v>5.3817091270439352</v>
      </c>
      <c r="J71" s="33">
        <v>5.428480034241975</v>
      </c>
      <c r="K71" s="33">
        <v>5.3220628953470053</v>
      </c>
      <c r="L71" s="33">
        <v>5.3797440061632553</v>
      </c>
      <c r="M71" s="33">
        <v>5.0859838274932612</v>
      </c>
      <c r="N71" s="33">
        <v>5.3762836025900977</v>
      </c>
      <c r="O71" s="33">
        <v>5.4593087098281909</v>
      </c>
      <c r="P71" s="33">
        <v>5.3212657747013887</v>
      </c>
    </row>
    <row r="72" spans="1:16">
      <c r="A72" s="7" t="s">
        <v>137</v>
      </c>
      <c r="B72" s="7" t="s">
        <v>138</v>
      </c>
      <c r="C72" s="33">
        <v>4.2710761788326552</v>
      </c>
      <c r="D72" s="33">
        <v>4.3705108037516327</v>
      </c>
      <c r="E72" s="33">
        <v>4.548156522142615</v>
      </c>
      <c r="F72" s="33">
        <v>4.6241827633020529</v>
      </c>
      <c r="G72" s="33">
        <v>4.6277926878264362</v>
      </c>
      <c r="H72" s="33">
        <v>4.7696589926626425</v>
      </c>
      <c r="I72" s="33">
        <v>4.9059301370504071</v>
      </c>
      <c r="J72" s="33">
        <v>4.9277271950594379</v>
      </c>
      <c r="K72" s="33">
        <v>4.9429131333401521</v>
      </c>
      <c r="L72" s="33">
        <v>5.1972762836451878</v>
      </c>
      <c r="M72" s="33">
        <v>5.3710077465436301</v>
      </c>
      <c r="N72" s="33">
        <v>5.2844651483781915</v>
      </c>
      <c r="O72" s="33">
        <v>5.2659474988190604</v>
      </c>
      <c r="P72" s="33">
        <v>5.1711845924048578</v>
      </c>
    </row>
    <row r="73" spans="1:16">
      <c r="A73" s="7" t="s">
        <v>139</v>
      </c>
      <c r="B73" s="7" t="s">
        <v>140</v>
      </c>
      <c r="C73" s="33">
        <v>4.4533550495626191</v>
      </c>
      <c r="D73" s="33">
        <v>4.4461215971294141</v>
      </c>
      <c r="E73" s="33">
        <v>4.4048746424847671</v>
      </c>
      <c r="F73" s="33">
        <v>4.5160488376111037</v>
      </c>
      <c r="G73" s="33">
        <v>4.4187283431809323</v>
      </c>
      <c r="H73" s="33">
        <v>4.4645322983304725</v>
      </c>
      <c r="I73" s="33">
        <v>4.5497529159550885</v>
      </c>
      <c r="J73" s="33">
        <v>4.5594752818733735</v>
      </c>
      <c r="K73" s="33">
        <v>4.4974927607881909</v>
      </c>
      <c r="L73" s="33">
        <v>4.6905146952016654</v>
      </c>
      <c r="M73" s="33">
        <v>4.6843937646935503</v>
      </c>
      <c r="N73" s="33">
        <v>4.6819086028830696</v>
      </c>
      <c r="O73" s="33">
        <v>4.746622503977016</v>
      </c>
      <c r="P73" s="33">
        <v>4.9890147669035878</v>
      </c>
    </row>
    <row r="74" spans="1:16">
      <c r="A74" s="7" t="s">
        <v>141</v>
      </c>
      <c r="B74" s="7" t="s">
        <v>142</v>
      </c>
      <c r="C74" s="33">
        <v>4.1174202429799118</v>
      </c>
      <c r="D74" s="33">
        <v>4.3483584188502782</v>
      </c>
      <c r="E74" s="33">
        <v>4.430497096535329</v>
      </c>
      <c r="F74" s="33">
        <v>4.5159006020336641</v>
      </c>
      <c r="G74" s="33">
        <v>4.4518395911374391</v>
      </c>
      <c r="H74" s="33">
        <v>4.3637273202419173</v>
      </c>
      <c r="I74" s="33">
        <v>4.4851577955723032</v>
      </c>
      <c r="J74" s="33">
        <v>4.5512449711862564</v>
      </c>
      <c r="K74" s="33">
        <v>4.6069514284135495</v>
      </c>
      <c r="L74" s="33">
        <v>5.1787138769034593</v>
      </c>
      <c r="M74" s="33">
        <v>4.9345689357716767</v>
      </c>
      <c r="N74" s="33">
        <v>4.9158401644686611</v>
      </c>
      <c r="O74" s="33">
        <v>4.8080461829711982</v>
      </c>
      <c r="P74" s="33">
        <v>4.744881410134389</v>
      </c>
    </row>
    <row r="75" spans="1:16">
      <c r="A75" s="7" t="s">
        <v>143</v>
      </c>
      <c r="B75" s="7" t="s">
        <v>144</v>
      </c>
      <c r="C75" s="33">
        <v>5.0129903618326628</v>
      </c>
      <c r="D75" s="33">
        <v>5.0164137898283716</v>
      </c>
      <c r="E75" s="33">
        <v>5.1101416693430393</v>
      </c>
      <c r="F75" s="33">
        <v>5.1668098163840144</v>
      </c>
      <c r="G75" s="33">
        <v>5.21565711983631</v>
      </c>
      <c r="H75" s="33">
        <v>5.0859729711736898</v>
      </c>
      <c r="I75" s="33">
        <v>5.0302291005724591</v>
      </c>
      <c r="J75" s="33">
        <v>4.9767082767914026</v>
      </c>
      <c r="K75" s="33">
        <v>4.9674801829832944</v>
      </c>
      <c r="L75" s="33">
        <v>5.0241365582966404</v>
      </c>
      <c r="M75" s="33">
        <v>5.216757176706726</v>
      </c>
      <c r="N75" s="33">
        <v>5.3567938335512446</v>
      </c>
      <c r="O75" s="33">
        <v>5.3711922537168961</v>
      </c>
      <c r="P75" s="33">
        <v>5.9292758538274599</v>
      </c>
    </row>
    <row r="76" spans="1:16">
      <c r="A76" s="7" t="s">
        <v>145</v>
      </c>
      <c r="B76" s="7" t="s">
        <v>146</v>
      </c>
      <c r="C76" s="33">
        <v>5.2369292753268359</v>
      </c>
      <c r="D76" s="33">
        <v>5.4580936665585309</v>
      </c>
      <c r="E76" s="33">
        <v>5.5893547495117533</v>
      </c>
      <c r="F76" s="33">
        <v>5.6664920098203657</v>
      </c>
      <c r="G76" s="33">
        <v>5.6879026223456437</v>
      </c>
      <c r="H76" s="33">
        <v>5.6568117795843467</v>
      </c>
      <c r="I76" s="33">
        <v>4.99094737993655</v>
      </c>
      <c r="J76" s="33">
        <v>5.0230811074902162</v>
      </c>
      <c r="K76" s="33">
        <v>5.1904461192629441</v>
      </c>
      <c r="L76" s="33">
        <v>5.1130248671582015</v>
      </c>
      <c r="M76" s="33">
        <v>5.1017864808919224</v>
      </c>
      <c r="N76" s="33">
        <v>5.1807717662517074</v>
      </c>
      <c r="O76" s="33">
        <v>5.2555276761960688</v>
      </c>
      <c r="P76" s="33">
        <v>5.1556288490743585</v>
      </c>
    </row>
    <row r="77" spans="1:16">
      <c r="A77" s="7" t="s">
        <v>147</v>
      </c>
      <c r="B77" s="7" t="s">
        <v>148</v>
      </c>
      <c r="C77" s="33">
        <v>4.4965999712276741</v>
      </c>
      <c r="D77" s="33">
        <v>4.5991275152796494</v>
      </c>
      <c r="E77" s="33">
        <v>4.6800096406347889</v>
      </c>
      <c r="F77" s="33">
        <v>4.7043786822024032</v>
      </c>
      <c r="G77" s="33">
        <v>4.6343207088787306</v>
      </c>
      <c r="H77" s="33">
        <v>4.7621669172281189</v>
      </c>
      <c r="I77" s="33">
        <v>4.9005312569015302</v>
      </c>
      <c r="J77" s="33">
        <v>4.9967318396665403</v>
      </c>
      <c r="K77" s="33">
        <v>4.9384829314340193</v>
      </c>
      <c r="L77" s="33">
        <v>4.9203791176788148</v>
      </c>
      <c r="M77" s="33">
        <v>5.0100909171414232</v>
      </c>
      <c r="N77" s="33">
        <v>4.9906458477687536</v>
      </c>
      <c r="O77" s="33">
        <v>5.0434811737366223</v>
      </c>
      <c r="P77" s="33">
        <v>4.9863020047598852</v>
      </c>
    </row>
    <row r="78" spans="1:16">
      <c r="A78" s="7" t="s">
        <v>149</v>
      </c>
      <c r="B78" s="7" t="s">
        <v>150</v>
      </c>
      <c r="C78" s="33">
        <v>3.9839535023069086</v>
      </c>
      <c r="D78" s="33">
        <v>4.2521835371997474</v>
      </c>
      <c r="E78" s="33">
        <v>4.0887599565917423</v>
      </c>
      <c r="F78" s="33">
        <v>4.2327602988052657</v>
      </c>
      <c r="G78" s="33">
        <v>4.3109540271399824</v>
      </c>
      <c r="H78" s="33">
        <v>5.3568989660917419</v>
      </c>
      <c r="I78" s="33">
        <v>5.4526286337819307</v>
      </c>
      <c r="J78" s="33">
        <v>5.6017294341363515</v>
      </c>
      <c r="K78" s="33">
        <v>5.6668916065188517</v>
      </c>
      <c r="L78" s="33">
        <v>5.9934250224174281</v>
      </c>
      <c r="M78" s="33">
        <v>5.9130386027865773</v>
      </c>
      <c r="N78" s="33">
        <v>5.8732720274724004</v>
      </c>
      <c r="O78" s="33">
        <v>5.7892170247296981</v>
      </c>
      <c r="P78" s="33">
        <v>5.6306507169661817</v>
      </c>
    </row>
    <row r="79" spans="1:16">
      <c r="A79" s="7" t="s">
        <v>151</v>
      </c>
      <c r="B79" s="7" t="s">
        <v>152</v>
      </c>
      <c r="C79" s="33">
        <v>5.2026583112312998</v>
      </c>
      <c r="D79" s="33">
        <v>5.2405237337113029</v>
      </c>
      <c r="E79" s="33">
        <v>5.5317797940803333</v>
      </c>
      <c r="F79" s="33">
        <v>5.4466147924089414</v>
      </c>
      <c r="G79" s="33">
        <v>5.4032062562400451</v>
      </c>
      <c r="H79" s="33">
        <v>5.5219637048228982</v>
      </c>
      <c r="I79" s="33">
        <v>5.4836283728343593</v>
      </c>
      <c r="J79" s="33">
        <v>5.5653020068526677</v>
      </c>
      <c r="K79" s="33">
        <v>5.5906079225562317</v>
      </c>
      <c r="L79" s="33">
        <v>5.7891212337387614</v>
      </c>
      <c r="M79" s="33">
        <v>5.8324599837603612</v>
      </c>
      <c r="N79" s="33">
        <v>6.0138720581079754</v>
      </c>
      <c r="O79" s="33">
        <v>6.0906008536604483</v>
      </c>
      <c r="P79" s="33">
        <v>6.0528212811844178</v>
      </c>
    </row>
    <row r="80" spans="1:16">
      <c r="A80" s="7" t="s">
        <v>153</v>
      </c>
      <c r="B80" s="7" t="s">
        <v>154</v>
      </c>
      <c r="C80" s="33">
        <v>4.2344739296410223</v>
      </c>
      <c r="D80" s="33">
        <v>4.3566987965550679</v>
      </c>
      <c r="E80" s="33">
        <v>4.4253788717136304</v>
      </c>
      <c r="F80" s="33">
        <v>4.5518093169554188</v>
      </c>
      <c r="G80" s="33">
        <v>4.5168488134029241</v>
      </c>
      <c r="H80" s="33">
        <v>4.5733366799053119</v>
      </c>
      <c r="I80" s="33">
        <v>4.6092360958048637</v>
      </c>
      <c r="J80" s="33">
        <v>4.8130388270089988</v>
      </c>
      <c r="K80" s="33">
        <v>4.8231011762803666</v>
      </c>
      <c r="L80" s="33">
        <v>4.9392770862219288</v>
      </c>
      <c r="M80" s="33">
        <v>4.988513320810755</v>
      </c>
      <c r="N80" s="33">
        <v>5.0137755714800436</v>
      </c>
      <c r="O80" s="33">
        <v>4.9546290061331826</v>
      </c>
      <c r="P80" s="33">
        <v>4.9691528887866214</v>
      </c>
    </row>
    <row r="81" spans="1:16">
      <c r="A81" s="7" t="s">
        <v>155</v>
      </c>
      <c r="B81" s="7" t="s">
        <v>156</v>
      </c>
      <c r="C81" s="33">
        <v>4.9235479967941282</v>
      </c>
      <c r="D81" s="33">
        <v>5.1068940118444424</v>
      </c>
      <c r="E81" s="33">
        <v>5.4764427474843895</v>
      </c>
      <c r="F81" s="33">
        <v>5.5372980647471888</v>
      </c>
      <c r="G81" s="33">
        <v>5.6439889394621972</v>
      </c>
      <c r="H81" s="33">
        <v>5.3050864550172259</v>
      </c>
      <c r="I81" s="33">
        <v>5.4074895429072667</v>
      </c>
      <c r="J81" s="33">
        <v>5.5837336903036014</v>
      </c>
      <c r="K81" s="33">
        <v>5.6225370389901004</v>
      </c>
      <c r="L81" s="33">
        <v>5.7407669723804764</v>
      </c>
      <c r="M81" s="33">
        <v>5.8125844555368555</v>
      </c>
      <c r="N81" s="33">
        <v>5.9184411536161914</v>
      </c>
      <c r="O81" s="33">
        <v>5.8514689615503741</v>
      </c>
      <c r="P81" s="33">
        <v>5.8447880886312324</v>
      </c>
    </row>
    <row r="82" spans="1:16">
      <c r="A82" s="7" t="s">
        <v>157</v>
      </c>
      <c r="B82" s="7" t="s">
        <v>158</v>
      </c>
      <c r="C82" s="33">
        <v>5.0836395684528943</v>
      </c>
      <c r="D82" s="33">
        <v>5.0266566855095984</v>
      </c>
      <c r="E82" s="33">
        <v>5.3270220365846654</v>
      </c>
      <c r="F82" s="33">
        <v>5.4366784219500852</v>
      </c>
      <c r="G82" s="33">
        <v>5.4447521300689381</v>
      </c>
      <c r="H82" s="33">
        <v>5.425343869642818</v>
      </c>
      <c r="I82" s="33">
        <v>5.0454456505277632</v>
      </c>
      <c r="J82" s="33">
        <v>5.6059024557720312</v>
      </c>
      <c r="K82" s="33">
        <v>5.7406570139731405</v>
      </c>
      <c r="L82" s="33">
        <v>5.9809380376187189</v>
      </c>
      <c r="M82" s="33">
        <v>5.3290350311626904</v>
      </c>
      <c r="N82" s="33">
        <v>5.2703544693967412</v>
      </c>
      <c r="O82" s="33">
        <v>5.3923706803260947</v>
      </c>
      <c r="P82" s="33">
        <v>5.9162965674312673</v>
      </c>
    </row>
    <row r="83" spans="1:16">
      <c r="A83" s="7" t="s">
        <v>159</v>
      </c>
      <c r="B83" s="7" t="s">
        <v>160</v>
      </c>
      <c r="C83" s="33">
        <v>5.7398312429631773</v>
      </c>
      <c r="D83" s="33">
        <v>5.8625326864919405</v>
      </c>
      <c r="E83" s="33">
        <v>5.95539933829206</v>
      </c>
      <c r="F83" s="33">
        <v>6.1381497604419399</v>
      </c>
      <c r="G83" s="33">
        <v>6.126735649006041</v>
      </c>
      <c r="H83" s="33">
        <v>6.2143296091881366</v>
      </c>
      <c r="I83" s="33">
        <v>6.2341963835616463</v>
      </c>
      <c r="J83" s="33">
        <v>6.2374348010731424</v>
      </c>
      <c r="K83" s="33">
        <v>6.2482056225812892</v>
      </c>
      <c r="L83" s="33">
        <v>6.2874862376885536</v>
      </c>
      <c r="M83" s="33">
        <v>6.3822230971883007</v>
      </c>
      <c r="N83" s="33">
        <v>6.3119851531435627</v>
      </c>
      <c r="O83" s="33">
        <v>6.3610740347451484</v>
      </c>
      <c r="P83" s="33">
        <v>6.3009013197575303</v>
      </c>
    </row>
    <row r="84" spans="1:16">
      <c r="A84" s="7" t="s">
        <v>161</v>
      </c>
      <c r="B84" s="7" t="s">
        <v>162</v>
      </c>
      <c r="C84" s="33">
        <v>4.3512749499567498</v>
      </c>
      <c r="D84" s="33">
        <v>4.6341955091153437</v>
      </c>
      <c r="E84" s="33">
        <v>4.6654600560416313</v>
      </c>
      <c r="F84" s="33">
        <v>4.821007222846089</v>
      </c>
      <c r="G84" s="33">
        <v>4.922988138091636</v>
      </c>
      <c r="H84" s="33">
        <v>5.0700349617895482</v>
      </c>
      <c r="I84" s="33">
        <v>5.087277725281333</v>
      </c>
      <c r="J84" s="33">
        <v>5.2108221911538086</v>
      </c>
      <c r="K84" s="33">
        <v>5.1856250042759306</v>
      </c>
      <c r="L84" s="33">
        <v>5.1312915578042277</v>
      </c>
      <c r="M84" s="33">
        <v>5.2764400504483895</v>
      </c>
      <c r="N84" s="33">
        <v>5.2586509118651454</v>
      </c>
      <c r="O84" s="33">
        <v>5.3135741307872459</v>
      </c>
      <c r="P84" s="33">
        <v>5.2616735240015515</v>
      </c>
    </row>
    <row r="85" spans="1:16">
      <c r="A85" s="7" t="s">
        <v>163</v>
      </c>
      <c r="B85" s="7" t="s">
        <v>164</v>
      </c>
      <c r="C85" s="33">
        <v>5.3566230122884821</v>
      </c>
      <c r="D85" s="33">
        <v>5.1035394777634879</v>
      </c>
      <c r="E85" s="33">
        <v>5.1894825119629031</v>
      </c>
      <c r="F85" s="33">
        <v>5.3290030292034691</v>
      </c>
      <c r="G85" s="33">
        <v>5.3998948738426247</v>
      </c>
      <c r="H85" s="33">
        <v>5.5462015276949748</v>
      </c>
      <c r="I85" s="33">
        <v>5.6807715702374644</v>
      </c>
      <c r="J85" s="33">
        <v>5.7455500390775347</v>
      </c>
      <c r="K85" s="33">
        <v>5.5677706401660592</v>
      </c>
      <c r="L85" s="33">
        <v>5.9187522493267535</v>
      </c>
      <c r="M85" s="33">
        <v>5.9536536630208019</v>
      </c>
      <c r="N85" s="33">
        <v>5.9253632661647808</v>
      </c>
      <c r="O85" s="33">
        <v>5.9516578618390872</v>
      </c>
      <c r="P85" s="33">
        <v>5.5553975796207524</v>
      </c>
    </row>
    <row r="86" spans="1:16">
      <c r="A86" s="7" t="s">
        <v>165</v>
      </c>
      <c r="B86" s="7" t="s">
        <v>166</v>
      </c>
      <c r="C86" s="33">
        <v>5.6710791571206505</v>
      </c>
      <c r="D86" s="33">
        <v>5.2314766097205165</v>
      </c>
      <c r="E86" s="33">
        <v>5.3018357877748636</v>
      </c>
      <c r="F86" s="33">
        <v>5.2422300008734499</v>
      </c>
      <c r="G86" s="33">
        <v>5.2623538900878515</v>
      </c>
      <c r="H86" s="33">
        <v>5.2826229951909758</v>
      </c>
      <c r="I86" s="33">
        <v>5.017494345048271</v>
      </c>
      <c r="J86" s="33">
        <v>5.2295066985149026</v>
      </c>
      <c r="K86" s="33">
        <v>5.3668933382026394</v>
      </c>
      <c r="L86" s="33">
        <v>5.3113963522508874</v>
      </c>
      <c r="M86" s="33">
        <v>5.5105288244443331</v>
      </c>
      <c r="N86" s="33">
        <v>5.5907481742088763</v>
      </c>
      <c r="O86" s="33">
        <v>5.4013872580874578</v>
      </c>
      <c r="P86" s="33">
        <v>5.0399832164370251</v>
      </c>
    </row>
    <row r="87" spans="1:16">
      <c r="A87" s="7" t="s">
        <v>167</v>
      </c>
      <c r="B87" s="7" t="s">
        <v>168</v>
      </c>
      <c r="C87" s="33">
        <v>4.3321852571626485</v>
      </c>
      <c r="D87" s="33">
        <v>4.2978932252376714</v>
      </c>
      <c r="E87" s="33">
        <v>4.2586231982690244</v>
      </c>
      <c r="F87" s="33">
        <v>4.3167678095512496</v>
      </c>
      <c r="G87" s="33">
        <v>4.2927689428934546</v>
      </c>
      <c r="H87" s="33">
        <v>4.5216665190602106</v>
      </c>
      <c r="I87" s="33">
        <v>4.5373832400740133</v>
      </c>
      <c r="J87" s="33">
        <v>4.7334422537133891</v>
      </c>
      <c r="K87" s="33">
        <v>4.6577505267437989</v>
      </c>
      <c r="L87" s="33">
        <v>4.6079438025794222</v>
      </c>
      <c r="M87" s="33">
        <v>4.9608719758851736</v>
      </c>
      <c r="N87" s="33">
        <v>4.8293594502535528</v>
      </c>
      <c r="O87" s="33">
        <v>4.9791224788485469</v>
      </c>
      <c r="P87" s="33">
        <v>5.1826227599501324</v>
      </c>
    </row>
    <row r="88" spans="1:16">
      <c r="A88" s="7" t="s">
        <v>169</v>
      </c>
      <c r="B88" s="7" t="s">
        <v>170</v>
      </c>
      <c r="C88" s="33">
        <v>4.4608171573356517</v>
      </c>
      <c r="D88" s="33">
        <v>4.032165036294221</v>
      </c>
      <c r="E88" s="33">
        <v>4.6307011841329828</v>
      </c>
      <c r="F88" s="33">
        <v>3.9643017971916321</v>
      </c>
      <c r="G88" s="33">
        <v>4.5411990351435563</v>
      </c>
      <c r="H88" s="33">
        <v>4.8454281813155191</v>
      </c>
      <c r="I88" s="33">
        <v>4.8463413706910483</v>
      </c>
      <c r="J88" s="33">
        <v>3.9998632895031196</v>
      </c>
      <c r="K88" s="33">
        <v>3.8790927566048623</v>
      </c>
      <c r="L88" s="33">
        <v>3.9455629664526048</v>
      </c>
      <c r="M88" s="33">
        <v>5.0727411508209812</v>
      </c>
      <c r="N88" s="33">
        <v>4.0604712073627667</v>
      </c>
      <c r="O88" s="33">
        <v>5.0141095688530584</v>
      </c>
      <c r="P88" s="33">
        <v>5.2184343370921971</v>
      </c>
    </row>
    <row r="89" spans="1:16">
      <c r="A89" s="7" t="s">
        <v>171</v>
      </c>
      <c r="B89" s="7" t="s">
        <v>172</v>
      </c>
      <c r="C89" s="33">
        <v>3.9779415889161043</v>
      </c>
      <c r="D89" s="33">
        <v>4.142319271030904</v>
      </c>
      <c r="E89" s="33">
        <v>4.5421013529477063</v>
      </c>
      <c r="F89" s="33">
        <v>4.6322570412579909</v>
      </c>
      <c r="G89" s="33">
        <v>4.8451063603401563</v>
      </c>
      <c r="H89" s="33">
        <v>4.8433909184562962</v>
      </c>
      <c r="I89" s="33">
        <v>4.8025305915574545</v>
      </c>
      <c r="J89" s="33">
        <v>4.9511714724623763</v>
      </c>
      <c r="K89" s="33">
        <v>4.9948262131212067</v>
      </c>
      <c r="L89" s="33">
        <v>5.3495106310036773</v>
      </c>
      <c r="M89" s="33">
        <v>5.3709372441234828</v>
      </c>
      <c r="N89" s="33">
        <v>5.3279674179902514</v>
      </c>
      <c r="O89" s="33">
        <v>5.3192582786327618</v>
      </c>
      <c r="P89" s="33">
        <v>5.2313500182281443</v>
      </c>
    </row>
    <row r="90" spans="1:16">
      <c r="A90" s="7" t="s">
        <v>173</v>
      </c>
      <c r="B90" s="7" t="s">
        <v>174</v>
      </c>
      <c r="C90" s="33">
        <v>4.7402409484447077</v>
      </c>
      <c r="D90" s="33">
        <v>4.8350771679430142</v>
      </c>
      <c r="E90" s="33">
        <v>4.9533753518757857</v>
      </c>
      <c r="F90" s="33">
        <v>5.3051283543109076</v>
      </c>
      <c r="G90" s="33">
        <v>4.9758157414904192</v>
      </c>
      <c r="H90" s="33">
        <v>5.1080148557771166</v>
      </c>
      <c r="I90" s="33">
        <v>5.2939759036144576</v>
      </c>
      <c r="J90" s="33">
        <v>4.6807791569374464</v>
      </c>
      <c r="K90" s="33">
        <v>4.6747781716838457</v>
      </c>
      <c r="L90" s="33">
        <v>4.9161288250971324</v>
      </c>
      <c r="M90" s="33">
        <v>5.162459818308875</v>
      </c>
      <c r="N90" s="33">
        <v>5.1310509289574764</v>
      </c>
      <c r="O90" s="33">
        <v>5.1662359189103721</v>
      </c>
      <c r="P90" s="33">
        <v>5.2378911053422597</v>
      </c>
    </row>
    <row r="91" spans="1:16">
      <c r="A91" s="7" t="s">
        <v>175</v>
      </c>
      <c r="B91" s="7" t="s">
        <v>176</v>
      </c>
      <c r="C91" s="33">
        <v>4.9395304264494486</v>
      </c>
      <c r="D91" s="33">
        <v>5.1283265398579871</v>
      </c>
      <c r="E91" s="33">
        <v>5.2322352284662905</v>
      </c>
      <c r="F91" s="33">
        <v>5.2713286287584697</v>
      </c>
      <c r="G91" s="33">
        <v>5.2609757887108382</v>
      </c>
      <c r="H91" s="33">
        <v>5.3447500873820344</v>
      </c>
      <c r="I91" s="33">
        <v>5.3921814986091468</v>
      </c>
      <c r="J91" s="33">
        <v>5.4466413009592634</v>
      </c>
      <c r="K91" s="33">
        <v>5.7138697033843746</v>
      </c>
      <c r="L91" s="33">
        <v>5.9777549982898055</v>
      </c>
      <c r="M91" s="33">
        <v>6.0793685265162472</v>
      </c>
      <c r="N91" s="33">
        <v>6.0962648911712893</v>
      </c>
      <c r="O91" s="33">
        <v>6.0462037178928014</v>
      </c>
      <c r="P91" s="33">
        <v>5.6692110753912974</v>
      </c>
    </row>
    <row r="92" spans="1:16">
      <c r="A92" s="7" t="s">
        <v>177</v>
      </c>
      <c r="B92" s="7" t="s">
        <v>178</v>
      </c>
      <c r="C92" s="33">
        <v>4.3898547219357651</v>
      </c>
      <c r="D92" s="33">
        <v>4.4977578583419602</v>
      </c>
      <c r="E92" s="33">
        <v>4.5202423315958296</v>
      </c>
      <c r="F92" s="33">
        <v>4.6238954600800142</v>
      </c>
      <c r="G92" s="33">
        <v>4.6253927024277512</v>
      </c>
      <c r="H92" s="33">
        <v>4.6768840485122274</v>
      </c>
      <c r="I92" s="33">
        <v>4.729012873552592</v>
      </c>
      <c r="J92" s="33">
        <v>4.8466668405433575</v>
      </c>
      <c r="K92" s="33">
        <v>4.9180904112809021</v>
      </c>
      <c r="L92" s="33">
        <v>4.9191765002417673</v>
      </c>
      <c r="M92" s="33">
        <v>5.0072535210378621</v>
      </c>
      <c r="N92" s="33">
        <v>5.0345134489577106</v>
      </c>
      <c r="O92" s="33">
        <v>5.0326229185444911</v>
      </c>
      <c r="P92" s="33">
        <v>5.1130207266320538</v>
      </c>
    </row>
    <row r="93" spans="1:16">
      <c r="A93" s="7" t="s">
        <v>179</v>
      </c>
      <c r="B93" s="7" t="s">
        <v>180</v>
      </c>
      <c r="C93" s="33">
        <v>5.4782880782307624</v>
      </c>
      <c r="D93" s="33">
        <v>5.6137585385058602</v>
      </c>
      <c r="E93" s="33">
        <v>5.4624289968874322</v>
      </c>
      <c r="F93" s="33">
        <v>5.6573459976490295</v>
      </c>
      <c r="G93" s="33">
        <v>6.0365772098505861</v>
      </c>
      <c r="H93" s="33">
        <v>6.1150913375986642</v>
      </c>
      <c r="I93" s="33">
        <v>6.1328562860332374</v>
      </c>
      <c r="J93" s="33">
        <v>6.4076301223962426</v>
      </c>
      <c r="K93" s="33">
        <v>6.3545253248732125</v>
      </c>
      <c r="L93" s="33">
        <v>6.4275936486242351</v>
      </c>
      <c r="M93" s="33">
        <v>6.1839263311218851</v>
      </c>
      <c r="N93" s="33">
        <v>6.0844793768929231</v>
      </c>
      <c r="O93" s="33">
        <v>5.9797431705255946</v>
      </c>
      <c r="P93" s="33">
        <v>5.9167509413928299</v>
      </c>
    </row>
    <row r="94" spans="1:16">
      <c r="A94" s="7" t="s">
        <v>181</v>
      </c>
      <c r="B94" s="7" t="s">
        <v>182</v>
      </c>
      <c r="C94" s="33">
        <v>3.5946318038035194</v>
      </c>
      <c r="D94" s="33">
        <v>3.8100205559717981</v>
      </c>
      <c r="E94" s="33">
        <v>3.8726239541590917</v>
      </c>
      <c r="F94" s="33">
        <v>3.9160148371942203</v>
      </c>
      <c r="G94" s="33">
        <v>3.8887838703877029</v>
      </c>
      <c r="H94" s="33">
        <v>4.0369263938391038</v>
      </c>
      <c r="I94" s="33">
        <v>3.9668960024777116</v>
      </c>
      <c r="J94" s="33">
        <v>3.9817311326697746</v>
      </c>
      <c r="K94" s="33">
        <v>4.0604784646084164</v>
      </c>
      <c r="L94" s="33">
        <v>4.2426873149232147</v>
      </c>
      <c r="M94" s="33">
        <v>4.3287704401334217</v>
      </c>
      <c r="N94" s="33">
        <v>4.3146673069916872</v>
      </c>
      <c r="O94" s="33">
        <v>4.4081968345522524</v>
      </c>
      <c r="P94" s="33">
        <v>4.5194411289756369</v>
      </c>
    </row>
    <row r="95" spans="1:16">
      <c r="A95" s="7" t="s">
        <v>183</v>
      </c>
      <c r="B95" s="7" t="s">
        <v>184</v>
      </c>
      <c r="C95" s="33">
        <v>5.308405351753354</v>
      </c>
      <c r="D95" s="33">
        <v>4.3175827958665396</v>
      </c>
      <c r="E95" s="33">
        <v>4.4050194958536988</v>
      </c>
      <c r="F95" s="33">
        <v>4.5001910546714106</v>
      </c>
      <c r="G95" s="33">
        <v>4.55099474527215</v>
      </c>
      <c r="H95" s="33">
        <v>4.6289072713874821</v>
      </c>
      <c r="I95" s="33">
        <v>4.7834090365766198</v>
      </c>
      <c r="J95" s="33">
        <v>4.9968733327543209</v>
      </c>
      <c r="K95" s="33">
        <v>4.9353750224525932</v>
      </c>
      <c r="L95" s="33">
        <v>4.9762621606462467</v>
      </c>
      <c r="M95" s="33">
        <v>5.1128260663269005</v>
      </c>
      <c r="N95" s="33">
        <v>5.1512241559968306</v>
      </c>
      <c r="O95" s="33">
        <v>5.1568969620052352</v>
      </c>
      <c r="P95" s="33">
        <v>5.2096372042626804</v>
      </c>
    </row>
    <row r="96" spans="1:16">
      <c r="A96" s="7" t="s">
        <v>185</v>
      </c>
      <c r="B96" s="7" t="s">
        <v>186</v>
      </c>
      <c r="C96" s="33">
        <v>5.2305414144919649</v>
      </c>
      <c r="D96" s="33">
        <v>5.3903754897906948</v>
      </c>
      <c r="E96" s="33">
        <v>5.4326722681701511</v>
      </c>
      <c r="F96" s="33">
        <v>5.3625302029116035</v>
      </c>
      <c r="G96" s="33">
        <v>5.467338918067858</v>
      </c>
      <c r="H96" s="33">
        <v>5.4063423241517166</v>
      </c>
      <c r="I96" s="33">
        <v>5.5256886671451939</v>
      </c>
      <c r="J96" s="33">
        <v>5.6857769823510003</v>
      </c>
      <c r="K96" s="33">
        <v>5.7699072636109507</v>
      </c>
      <c r="L96" s="33">
        <v>5.827888362005587</v>
      </c>
      <c r="M96" s="33">
        <v>5.9881841643397671</v>
      </c>
      <c r="N96" s="33">
        <v>6.4928044808169298</v>
      </c>
      <c r="O96" s="33">
        <v>6.3658070329981875</v>
      </c>
      <c r="P96" s="33">
        <v>6.1104275048451271</v>
      </c>
    </row>
    <row r="97" spans="1:16">
      <c r="A97" s="7" t="s">
        <v>187</v>
      </c>
      <c r="B97" s="7" t="s">
        <v>188</v>
      </c>
      <c r="C97" s="33">
        <v>5.3875635629149468</v>
      </c>
      <c r="D97" s="33">
        <v>5.6731184005295798</v>
      </c>
      <c r="E97" s="33">
        <v>5.7372825266938507</v>
      </c>
      <c r="F97" s="33">
        <v>5.709730709393896</v>
      </c>
      <c r="G97" s="33">
        <v>5.6476453815395242</v>
      </c>
      <c r="H97" s="33">
        <v>5.8768833901021837</v>
      </c>
      <c r="I97" s="33">
        <v>5.7857450737277896</v>
      </c>
      <c r="J97" s="33">
        <v>6.1552218297578873</v>
      </c>
      <c r="K97" s="33">
        <v>6.2467713601547112</v>
      </c>
      <c r="L97" s="33">
        <v>6.5503558618134283</v>
      </c>
      <c r="M97" s="33">
        <v>6.5589346128974819</v>
      </c>
      <c r="N97" s="33">
        <v>6.3618420396148281</v>
      </c>
      <c r="O97" s="33">
        <v>6.3519285034682973</v>
      </c>
      <c r="P97" s="33">
        <v>6.36296727477984</v>
      </c>
    </row>
    <row r="98" spans="1:16">
      <c r="A98" s="7" t="s">
        <v>189</v>
      </c>
      <c r="B98" s="7" t="s">
        <v>190</v>
      </c>
      <c r="C98" s="33">
        <v>4.841420768010579</v>
      </c>
      <c r="D98" s="33">
        <v>5.3723919915700735</v>
      </c>
      <c r="E98" s="33">
        <v>5.5744796787223354</v>
      </c>
      <c r="F98" s="33">
        <v>6.0560371422756214</v>
      </c>
      <c r="G98" s="33">
        <v>6.2116979160347325</v>
      </c>
      <c r="H98" s="33">
        <v>6.3359854674683884</v>
      </c>
      <c r="I98" s="33">
        <v>6.2770048017380837</v>
      </c>
      <c r="J98" s="33">
        <v>6.192629569813537</v>
      </c>
      <c r="K98" s="33">
        <v>6.4631439379685727</v>
      </c>
      <c r="L98" s="33">
        <v>6.2517806654798855</v>
      </c>
      <c r="M98" s="33">
        <v>5.7837878408806604</v>
      </c>
      <c r="N98" s="33">
        <v>6.1102910549303209</v>
      </c>
      <c r="O98" s="33">
        <v>6.3791554691402368</v>
      </c>
      <c r="P98" s="33">
        <v>6.5703243250889676</v>
      </c>
    </row>
    <row r="99" spans="1:16">
      <c r="A99" s="7" t="s">
        <v>191</v>
      </c>
      <c r="B99" s="7" t="s">
        <v>192</v>
      </c>
      <c r="C99" s="33">
        <v>4.7596752054090512</v>
      </c>
      <c r="D99" s="33">
        <v>4.7299114889008376</v>
      </c>
      <c r="E99" s="33">
        <v>4.7566356314440119</v>
      </c>
      <c r="F99" s="33">
        <v>4.6240583536266184</v>
      </c>
      <c r="G99" s="33">
        <v>4.6162281770001172</v>
      </c>
      <c r="H99" s="33">
        <v>4.6873613615870156</v>
      </c>
      <c r="I99" s="33">
        <v>4.6217489881576972</v>
      </c>
      <c r="J99" s="33">
        <v>4.754842802689824</v>
      </c>
      <c r="K99" s="33">
        <v>4.665480096891196</v>
      </c>
      <c r="L99" s="33">
        <v>4.8508748028971516</v>
      </c>
      <c r="M99" s="33">
        <v>4.9444823862882936</v>
      </c>
      <c r="N99" s="33">
        <v>5.0183807489013343</v>
      </c>
      <c r="O99" s="33">
        <v>4.9825891651264342</v>
      </c>
      <c r="P99" s="33">
        <v>4.921255760486698</v>
      </c>
    </row>
    <row r="100" spans="1:16">
      <c r="A100" s="7" t="s">
        <v>193</v>
      </c>
      <c r="B100" s="7" t="s">
        <v>194</v>
      </c>
      <c r="C100" s="33">
        <v>4.5698685321583481</v>
      </c>
      <c r="D100" s="33">
        <v>4.5557629012156866</v>
      </c>
      <c r="E100" s="33">
        <v>4.6036074307449493</v>
      </c>
      <c r="F100" s="33">
        <v>4.7108034268386785</v>
      </c>
      <c r="G100" s="33">
        <v>4.6694528204241053</v>
      </c>
      <c r="H100" s="33">
        <v>4.7448276200531998</v>
      </c>
      <c r="I100" s="33">
        <v>4.7535995407219742</v>
      </c>
      <c r="J100" s="33">
        <v>4.9119059887712062</v>
      </c>
      <c r="K100" s="33">
        <v>4.9697038275958194</v>
      </c>
      <c r="L100" s="33">
        <v>5.0641359160391817</v>
      </c>
      <c r="M100" s="33">
        <v>5.1788023591138721</v>
      </c>
      <c r="N100" s="33">
        <v>5.1981995739748772</v>
      </c>
      <c r="O100" s="33">
        <v>5.1337140702070654</v>
      </c>
      <c r="P100" s="33">
        <v>5.075685796255538</v>
      </c>
    </row>
    <row r="101" spans="1:16">
      <c r="A101" s="7" t="s">
        <v>195</v>
      </c>
      <c r="B101" s="7" t="s">
        <v>196</v>
      </c>
      <c r="C101" s="33">
        <v>3.5570381513651173</v>
      </c>
      <c r="D101" s="33">
        <v>3.5713646567646045</v>
      </c>
      <c r="E101" s="33">
        <v>3.5966983610002101</v>
      </c>
      <c r="F101" s="33">
        <v>3.6408114087971999</v>
      </c>
      <c r="G101" s="33">
        <v>3.6305744419670818</v>
      </c>
      <c r="H101" s="33">
        <v>3.651412984498966</v>
      </c>
      <c r="I101" s="33">
        <v>3.6570436268936399</v>
      </c>
      <c r="J101" s="33">
        <v>3.6890864721964887</v>
      </c>
      <c r="K101" s="33">
        <v>3.8430364545878097</v>
      </c>
      <c r="L101" s="33">
        <v>3.9131765074490037</v>
      </c>
      <c r="M101" s="33">
        <v>3.9807937458723064</v>
      </c>
      <c r="N101" s="33">
        <v>3.9846860999239815</v>
      </c>
      <c r="O101" s="33">
        <v>3.9616236783406586</v>
      </c>
      <c r="P101" s="33">
        <v>3.9267234597089473</v>
      </c>
    </row>
    <row r="102" spans="1:16">
      <c r="A102" s="7" t="s">
        <v>197</v>
      </c>
      <c r="B102" s="7" t="s">
        <v>198</v>
      </c>
      <c r="C102" s="33">
        <v>4.5169518070916812</v>
      </c>
      <c r="D102" s="33">
        <v>4.8044860087076895</v>
      </c>
      <c r="E102" s="33">
        <v>4.8878466036960226</v>
      </c>
      <c r="F102" s="33">
        <v>5.0548029806109049</v>
      </c>
      <c r="G102" s="33">
        <v>5.0454484196823692</v>
      </c>
      <c r="H102" s="33">
        <v>5.1589533753488226</v>
      </c>
      <c r="I102" s="33">
        <v>5.0690154348656256</v>
      </c>
      <c r="J102" s="33">
        <v>4.7483416145790134</v>
      </c>
      <c r="K102" s="33">
        <v>5.0056039203182836</v>
      </c>
      <c r="L102" s="33">
        <v>4.9405535013849713</v>
      </c>
      <c r="M102" s="33">
        <v>5.0392476411814107</v>
      </c>
      <c r="N102" s="33">
        <v>5.2321744885858603</v>
      </c>
      <c r="O102" s="33">
        <v>5.1678887397514162</v>
      </c>
      <c r="P102" s="33">
        <v>5.1075828625206601</v>
      </c>
    </row>
    <row r="103" spans="1:16">
      <c r="A103" s="7" t="s">
        <v>199</v>
      </c>
      <c r="B103" s="7" t="s">
        <v>200</v>
      </c>
      <c r="C103" s="33">
        <v>4.0766223672069133</v>
      </c>
      <c r="D103" s="33">
        <v>4.1059304463737156</v>
      </c>
      <c r="E103" s="33">
        <v>4.1286050518586919</v>
      </c>
      <c r="F103" s="33">
        <v>4.1593016123550068</v>
      </c>
      <c r="G103" s="33">
        <v>4.1542988569760873</v>
      </c>
      <c r="H103" s="33">
        <v>4.174338499879207</v>
      </c>
      <c r="I103" s="33">
        <v>4.1152418495456677</v>
      </c>
      <c r="J103" s="33">
        <v>4.1258856940190896</v>
      </c>
      <c r="K103" s="33">
        <v>4.2770183151321204</v>
      </c>
      <c r="L103" s="33">
        <v>4.3109224064143099</v>
      </c>
      <c r="M103" s="33">
        <v>4.4213640313805787</v>
      </c>
      <c r="N103" s="33">
        <v>4.3488917422503919</v>
      </c>
      <c r="O103" s="33">
        <v>4.371363914318489</v>
      </c>
      <c r="P103" s="33">
        <v>4.4303599467098067</v>
      </c>
    </row>
    <row r="104" spans="1:16" s="2" customFormat="1">
      <c r="A104" s="9"/>
      <c r="B104" s="9" t="s">
        <v>201</v>
      </c>
      <c r="C104" s="34">
        <v>4.879558008230549</v>
      </c>
      <c r="D104" s="34">
        <v>4.9471230948829019</v>
      </c>
      <c r="E104" s="34">
        <v>5.0179912389861903</v>
      </c>
      <c r="F104" s="34">
        <v>5.0920777852723358</v>
      </c>
      <c r="G104" s="34">
        <v>5.1176036972266052</v>
      </c>
      <c r="H104" s="34">
        <v>5.2083161648107836</v>
      </c>
      <c r="I104" s="34">
        <v>5.211980968019609</v>
      </c>
      <c r="J104" s="34">
        <v>5.3486728978248363</v>
      </c>
      <c r="K104" s="34">
        <v>5.4239173012695989</v>
      </c>
      <c r="L104" s="34">
        <v>5.5340429031604783</v>
      </c>
      <c r="M104" s="34">
        <v>5.5945049324042175</v>
      </c>
      <c r="N104" s="34">
        <v>5.6152822733273302</v>
      </c>
      <c r="O104" s="34">
        <v>5.6009490174762782</v>
      </c>
      <c r="P104" s="34">
        <v>5.529548046829035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1.xml><?xml version="1.0" encoding="utf-8"?>
<worksheet xmlns="http://schemas.openxmlformats.org/spreadsheetml/2006/main" xmlns:r="http://schemas.openxmlformats.org/officeDocument/2006/relationships">
  <sheetPr codeName="Feuil20"/>
  <dimension ref="A1:T104"/>
  <sheetViews>
    <sheetView workbookViewId="0"/>
  </sheetViews>
  <sheetFormatPr baseColWidth="10" defaultColWidth="4.7109375" defaultRowHeight="12"/>
  <cols>
    <col min="1" max="1" width="4.7109375" style="1" customWidth="1"/>
    <col min="2" max="2" width="26.140625" style="1" bestFit="1" customWidth="1"/>
    <col min="3" max="4" width="5" style="1" bestFit="1" customWidth="1"/>
    <col min="5" max="5" width="5.42578125" style="4" customWidth="1"/>
    <col min="6" max="14" width="5.42578125" style="4" bestFit="1" customWidth="1"/>
    <col min="15" max="16" width="5.42578125" style="4" customWidth="1"/>
    <col min="17" max="16384" width="4.7109375" style="1"/>
  </cols>
  <sheetData>
    <row r="1" spans="1:20" s="39" customFormat="1" ht="12.75">
      <c r="B1" s="43"/>
      <c r="C1" s="43"/>
      <c r="D1" s="43"/>
      <c r="E1" s="43"/>
      <c r="F1" s="43"/>
      <c r="G1" s="43"/>
      <c r="H1" s="43"/>
      <c r="I1" s="43"/>
      <c r="J1" s="43"/>
      <c r="K1" s="43"/>
      <c r="L1" s="43"/>
      <c r="M1" s="43"/>
      <c r="N1" s="43"/>
      <c r="O1" s="43"/>
      <c r="P1" s="43"/>
      <c r="Q1" s="43"/>
      <c r="R1" s="43"/>
      <c r="S1" s="43"/>
      <c r="T1" s="43"/>
    </row>
    <row r="2" spans="1:20" s="46" customFormat="1" ht="12.75">
      <c r="A2" s="44" t="s">
        <v>228</v>
      </c>
      <c r="B2" s="45"/>
      <c r="C2" s="45"/>
      <c r="D2" s="45"/>
      <c r="E2" s="45"/>
      <c r="F2" s="45"/>
      <c r="G2" s="45"/>
      <c r="H2" s="45"/>
      <c r="I2" s="45"/>
      <c r="J2" s="45"/>
      <c r="K2" s="45"/>
      <c r="L2" s="45"/>
      <c r="M2" s="45"/>
      <c r="N2" s="45"/>
      <c r="O2" s="45"/>
      <c r="P2" s="45"/>
      <c r="Q2" s="45"/>
      <c r="R2" s="45"/>
      <c r="S2" s="45"/>
      <c r="T2" s="45"/>
    </row>
    <row r="3" spans="1:20" s="39" customFormat="1" ht="12.75">
      <c r="B3" s="43"/>
      <c r="C3" s="43"/>
      <c r="D3" s="43"/>
      <c r="E3" s="43"/>
      <c r="F3" s="43"/>
      <c r="G3" s="43"/>
      <c r="H3" s="43"/>
      <c r="I3" s="43"/>
      <c r="J3" s="43"/>
      <c r="K3" s="43"/>
      <c r="L3" s="43"/>
      <c r="M3" s="43"/>
      <c r="N3" s="43"/>
      <c r="O3" s="43"/>
      <c r="P3" s="43"/>
      <c r="Q3" s="43"/>
      <c r="R3" s="43"/>
      <c r="S3" s="43"/>
      <c r="T3" s="43"/>
    </row>
    <row r="4" spans="1:20" s="39" customFormat="1" ht="12.75">
      <c r="B4" s="43"/>
      <c r="C4" s="43"/>
      <c r="D4" s="43"/>
      <c r="E4" s="43"/>
      <c r="F4" s="43"/>
      <c r="G4" s="43"/>
      <c r="H4" s="43"/>
      <c r="I4" s="43"/>
      <c r="J4" s="43"/>
      <c r="K4" s="43"/>
      <c r="L4" s="43"/>
      <c r="M4" s="43"/>
      <c r="N4" s="43"/>
      <c r="O4" s="43"/>
      <c r="P4" s="43"/>
      <c r="Q4" s="43"/>
      <c r="R4" s="43"/>
      <c r="S4" s="43"/>
      <c r="T4" s="43"/>
    </row>
    <row r="5" spans="1:20" ht="12.75">
      <c r="A5" s="3" t="s">
        <v>234</v>
      </c>
    </row>
    <row r="6" spans="1:20" ht="3" customHeight="1"/>
    <row r="7" spans="1:20" s="2" customFormat="1">
      <c r="A7" s="5"/>
      <c r="B7" s="5"/>
      <c r="C7" s="6" t="s">
        <v>307</v>
      </c>
      <c r="D7" s="6" t="s">
        <v>308</v>
      </c>
      <c r="E7" s="6" t="s">
        <v>0</v>
      </c>
      <c r="F7" s="6" t="s">
        <v>1</v>
      </c>
      <c r="G7" s="6" t="s">
        <v>2</v>
      </c>
      <c r="H7" s="6" t="s">
        <v>3</v>
      </c>
      <c r="I7" s="6" t="s">
        <v>4</v>
      </c>
      <c r="J7" s="6" t="s">
        <v>5</v>
      </c>
      <c r="K7" s="6" t="s">
        <v>6</v>
      </c>
      <c r="L7" s="6" t="s">
        <v>7</v>
      </c>
      <c r="M7" s="6" t="s">
        <v>8</v>
      </c>
      <c r="N7" s="6" t="s">
        <v>229</v>
      </c>
      <c r="O7" s="6" t="s">
        <v>270</v>
      </c>
      <c r="P7" s="6" t="s">
        <v>309</v>
      </c>
    </row>
    <row r="8" spans="1:20">
      <c r="A8" s="7" t="s">
        <v>9</v>
      </c>
      <c r="B8" s="7" t="s">
        <v>10</v>
      </c>
      <c r="C8" s="33">
        <v>0.69516758204436513</v>
      </c>
      <c r="D8" s="33">
        <v>0.78524268829933819</v>
      </c>
      <c r="E8" s="33">
        <v>0.61245191798708398</v>
      </c>
      <c r="F8" s="33">
        <v>0.69063768218230581</v>
      </c>
      <c r="G8" s="33">
        <v>0.67019952348039324</v>
      </c>
      <c r="H8" s="33">
        <v>0.76647142835308646</v>
      </c>
      <c r="I8" s="33">
        <v>0.71608703700244369</v>
      </c>
      <c r="J8" s="33">
        <v>0.86470307530062684</v>
      </c>
      <c r="K8" s="33">
        <v>0.79047911787831593</v>
      </c>
      <c r="L8" s="33">
        <v>0.80368784739145427</v>
      </c>
      <c r="M8" s="33">
        <v>0.89969652867523808</v>
      </c>
      <c r="N8" s="33">
        <v>0.82338885935878736</v>
      </c>
      <c r="O8" s="33">
        <v>0.78655114264510839</v>
      </c>
      <c r="P8" s="33">
        <v>0.95455062638723076</v>
      </c>
      <c r="R8" s="37"/>
    </row>
    <row r="9" spans="1:20">
      <c r="A9" s="7" t="s">
        <v>11</v>
      </c>
      <c r="B9" s="7" t="s">
        <v>12</v>
      </c>
      <c r="C9" s="33">
        <v>1.360673482108532</v>
      </c>
      <c r="D9" s="33">
        <v>1.2791102601139888</v>
      </c>
      <c r="E9" s="33">
        <v>1.0419952295921693</v>
      </c>
      <c r="F9" s="33">
        <v>1.0906731265163547</v>
      </c>
      <c r="G9" s="33">
        <v>0.91722081241780429</v>
      </c>
      <c r="H9" s="33">
        <v>1.0224128030822235</v>
      </c>
      <c r="I9" s="33">
        <v>1.1218960120028896</v>
      </c>
      <c r="J9" s="33">
        <v>1.2298905292014743</v>
      </c>
      <c r="K9" s="33">
        <v>1.3835664141367365</v>
      </c>
      <c r="L9" s="33">
        <v>1.4142256469149981</v>
      </c>
      <c r="M9" s="33">
        <v>1.6382499490618112</v>
      </c>
      <c r="N9" s="33">
        <v>1.5269916831829884</v>
      </c>
      <c r="O9" s="33">
        <v>0.83790727397336395</v>
      </c>
      <c r="P9" s="33">
        <v>1.6726545279419121</v>
      </c>
    </row>
    <row r="10" spans="1:20">
      <c r="A10" s="7" t="s">
        <v>13</v>
      </c>
      <c r="B10" s="7" t="s">
        <v>14</v>
      </c>
      <c r="C10" s="33">
        <v>0.74605550575682944</v>
      </c>
      <c r="D10" s="33">
        <v>0.72483834753322252</v>
      </c>
      <c r="E10" s="33">
        <v>0.63349052894040059</v>
      </c>
      <c r="F10" s="33">
        <v>0.67899763769665233</v>
      </c>
      <c r="G10" s="33">
        <v>0.56641091865230897</v>
      </c>
      <c r="H10" s="33">
        <v>1.4779125831521136</v>
      </c>
      <c r="I10" s="33">
        <v>0.26555622278061836</v>
      </c>
      <c r="J10" s="33">
        <v>0.15143450149542628</v>
      </c>
      <c r="K10" s="33">
        <v>5.8863825842598368E-2</v>
      </c>
      <c r="L10" s="33">
        <v>0.15816537723803806</v>
      </c>
      <c r="M10" s="33">
        <v>0.50299668266063446</v>
      </c>
      <c r="N10" s="33">
        <v>1.1862723949557785</v>
      </c>
      <c r="O10" s="33">
        <v>1.9266191706068574</v>
      </c>
      <c r="P10" s="33">
        <v>1.619109390577357</v>
      </c>
    </row>
    <row r="11" spans="1:20">
      <c r="A11" s="7" t="s">
        <v>15</v>
      </c>
      <c r="B11" s="7" t="s">
        <v>16</v>
      </c>
      <c r="C11" s="33">
        <v>2.0026726664325993</v>
      </c>
      <c r="D11" s="33">
        <v>2.0006090526723082</v>
      </c>
      <c r="E11" s="33">
        <v>1.7218076258406094</v>
      </c>
      <c r="F11" s="33">
        <v>2.0389576766493422</v>
      </c>
      <c r="G11" s="33">
        <v>1.8090561304484165</v>
      </c>
      <c r="H11" s="33">
        <v>2.4619692693634367</v>
      </c>
      <c r="I11" s="33">
        <v>2.4228849169018503</v>
      </c>
      <c r="J11" s="33">
        <v>2.474167450611477</v>
      </c>
      <c r="K11" s="33">
        <v>2.5523863280025085</v>
      </c>
      <c r="L11" s="33">
        <v>2.6400313577924113</v>
      </c>
      <c r="M11" s="33">
        <v>2.7449670743179682</v>
      </c>
      <c r="N11" s="33">
        <v>2.5846597679523362</v>
      </c>
      <c r="O11" s="33">
        <v>2.2792411414236438</v>
      </c>
      <c r="P11" s="33">
        <v>2.5470366886171214</v>
      </c>
    </row>
    <row r="12" spans="1:20">
      <c r="A12" s="7" t="s">
        <v>17</v>
      </c>
      <c r="B12" s="7" t="s">
        <v>18</v>
      </c>
      <c r="C12" s="33">
        <v>0.94525568485986544</v>
      </c>
      <c r="D12" s="33">
        <v>1.0350933544173482</v>
      </c>
      <c r="E12" s="33">
        <v>0.81662230788056778</v>
      </c>
      <c r="F12" s="33">
        <v>1.1709725281448851</v>
      </c>
      <c r="G12" s="33">
        <v>0.92084572572808387</v>
      </c>
      <c r="H12" s="33">
        <v>0.99390441414647079</v>
      </c>
      <c r="I12" s="33">
        <v>0.92915721899938164</v>
      </c>
      <c r="J12" s="33">
        <v>0.92055861480020029</v>
      </c>
      <c r="K12" s="33">
        <v>0.90445095556406252</v>
      </c>
      <c r="L12" s="33">
        <v>0.795680084808151</v>
      </c>
      <c r="M12" s="33">
        <v>0.90743985394151772</v>
      </c>
      <c r="N12" s="33">
        <v>0.78233310757089436</v>
      </c>
      <c r="O12" s="33">
        <v>0.82281574840248539</v>
      </c>
      <c r="P12" s="33">
        <v>0.99285167407756414</v>
      </c>
    </row>
    <row r="13" spans="1:20">
      <c r="A13" s="7" t="s">
        <v>19</v>
      </c>
      <c r="B13" s="7" t="s">
        <v>20</v>
      </c>
      <c r="C13" s="33">
        <v>0.47690655634286078</v>
      </c>
      <c r="D13" s="33">
        <v>0.45987347304430026</v>
      </c>
      <c r="E13" s="33">
        <v>0.50250935533887942</v>
      </c>
      <c r="F13" s="33">
        <v>0.74510615141485526</v>
      </c>
      <c r="G13" s="33">
        <v>0.62484663145213604</v>
      </c>
      <c r="H13" s="33">
        <v>0.62887776851079602</v>
      </c>
      <c r="I13" s="33">
        <v>0.61533778148457052</v>
      </c>
      <c r="J13" s="33">
        <v>0.63617829672875548</v>
      </c>
      <c r="K13" s="33">
        <v>0.67205634324900376</v>
      </c>
      <c r="L13" s="33">
        <v>0.68750162172180518</v>
      </c>
      <c r="M13" s="33">
        <v>0.69547029932351034</v>
      </c>
      <c r="N13" s="33">
        <v>0.62008154943934757</v>
      </c>
      <c r="O13" s="33">
        <v>0.62794273005282175</v>
      </c>
      <c r="P13" s="33">
        <v>0.69248540450375318</v>
      </c>
    </row>
    <row r="14" spans="1:20">
      <c r="A14" s="7" t="s">
        <v>21</v>
      </c>
      <c r="B14" s="7" t="s">
        <v>22</v>
      </c>
      <c r="C14" s="33">
        <v>0.89606080629879414</v>
      </c>
      <c r="D14" s="33">
        <v>1.1376217996454832</v>
      </c>
      <c r="E14" s="33">
        <v>0.98532913108088249</v>
      </c>
      <c r="F14" s="33">
        <v>1.1088590231396052</v>
      </c>
      <c r="G14" s="33">
        <v>0.96453195058326791</v>
      </c>
      <c r="H14" s="33">
        <v>1.1932118962427212</v>
      </c>
      <c r="I14" s="33">
        <v>1.1159966579288088</v>
      </c>
      <c r="J14" s="33">
        <v>1.1257709405634324</v>
      </c>
      <c r="K14" s="33">
        <v>1.1745913297488981</v>
      </c>
      <c r="L14" s="33">
        <v>1.165745045889699</v>
      </c>
      <c r="M14" s="33">
        <v>1.3184694079304033</v>
      </c>
      <c r="N14" s="33">
        <v>1.2577412956266065</v>
      </c>
      <c r="O14" s="33">
        <v>1.2547213133574422</v>
      </c>
      <c r="P14" s="33">
        <v>1.4293732340916774</v>
      </c>
    </row>
    <row r="15" spans="1:20">
      <c r="A15" s="7" t="s">
        <v>23</v>
      </c>
      <c r="B15" s="7" t="s">
        <v>24</v>
      </c>
      <c r="C15" s="33">
        <v>0.93361941198772969</v>
      </c>
      <c r="D15" s="33">
        <v>0.85792920414986384</v>
      </c>
      <c r="E15" s="33">
        <v>0.84253622402005235</v>
      </c>
      <c r="F15" s="33">
        <v>1.6438371030586061</v>
      </c>
      <c r="G15" s="33">
        <v>1.4769216649723258</v>
      </c>
      <c r="H15" s="33">
        <v>1.6788871004179373</v>
      </c>
      <c r="I15" s="33">
        <v>1.6736381735005084</v>
      </c>
      <c r="J15" s="33">
        <v>1.8158886818027786</v>
      </c>
      <c r="K15" s="33">
        <v>1.7056541567830115</v>
      </c>
      <c r="L15" s="33">
        <v>0.1810826838359878</v>
      </c>
      <c r="M15" s="33">
        <v>1.8178654128543996</v>
      </c>
      <c r="N15" s="33">
        <v>1.6882095052524568</v>
      </c>
      <c r="O15" s="33">
        <v>1.5310382073873263</v>
      </c>
      <c r="P15" s="33">
        <v>1.7585423020445048</v>
      </c>
    </row>
    <row r="16" spans="1:20">
      <c r="A16" s="7" t="s">
        <v>25</v>
      </c>
      <c r="B16" s="7" t="s">
        <v>26</v>
      </c>
      <c r="C16" s="33">
        <v>0.55360956233373415</v>
      </c>
      <c r="D16" s="33">
        <v>0.6109325461900077</v>
      </c>
      <c r="E16" s="33">
        <v>0.63271332772799049</v>
      </c>
      <c r="F16" s="33">
        <v>0.7993218902309811</v>
      </c>
      <c r="G16" s="33">
        <v>0.69196053389095868</v>
      </c>
      <c r="H16" s="33">
        <v>1.0164839164356094</v>
      </c>
      <c r="I16" s="33">
        <v>0.43120231343925569</v>
      </c>
      <c r="J16" s="33">
        <v>0.43721752019958043</v>
      </c>
      <c r="K16" s="33">
        <v>0.60116995440618859</v>
      </c>
      <c r="L16" s="33">
        <v>0.57722824037004439</v>
      </c>
      <c r="M16" s="33">
        <v>0.75543453086019441</v>
      </c>
      <c r="N16" s="33">
        <v>0.60522641397063204</v>
      </c>
      <c r="O16" s="33">
        <v>0.54655002415347054</v>
      </c>
      <c r="P16" s="33">
        <v>0.57915390062004934</v>
      </c>
    </row>
    <row r="17" spans="1:16">
      <c r="A17" s="7" t="s">
        <v>27</v>
      </c>
      <c r="B17" s="7" t="s">
        <v>28</v>
      </c>
      <c r="C17" s="33">
        <v>0.49014312072323718</v>
      </c>
      <c r="D17" s="33">
        <v>0.28202416039379591</v>
      </c>
      <c r="E17" s="33">
        <v>0.19215959746950323</v>
      </c>
      <c r="F17" s="33">
        <v>0.25826815791581026</v>
      </c>
      <c r="G17" s="33">
        <v>0.21993880605872773</v>
      </c>
      <c r="H17" s="33">
        <v>0.25507916306734629</v>
      </c>
      <c r="I17" s="33">
        <v>0.19368739655388431</v>
      </c>
      <c r="J17" s="33">
        <v>0.19940784311139539</v>
      </c>
      <c r="K17" s="33">
        <v>0.20575473626598262</v>
      </c>
      <c r="L17" s="33">
        <v>0.1973999169133987</v>
      </c>
      <c r="M17" s="33">
        <v>0.26715969112885679</v>
      </c>
      <c r="N17" s="33">
        <v>6.6888011130966901E-2</v>
      </c>
      <c r="O17" s="33">
        <v>0.23874539232042413</v>
      </c>
      <c r="P17" s="33">
        <v>0.28402099585226409</v>
      </c>
    </row>
    <row r="18" spans="1:16">
      <c r="A18" s="7" t="s">
        <v>29</v>
      </c>
      <c r="B18" s="7" t="s">
        <v>30</v>
      </c>
      <c r="C18" s="33">
        <v>5.3384769344997904E-2</v>
      </c>
      <c r="D18" s="33">
        <v>5.5615456629111923E-2</v>
      </c>
      <c r="E18" s="33">
        <v>0.13828433356205758</v>
      </c>
      <c r="F18" s="33">
        <v>0.20547061479904521</v>
      </c>
      <c r="G18" s="33">
        <v>0.39957059720888188</v>
      </c>
      <c r="H18" s="33">
        <v>0.50581106277190802</v>
      </c>
      <c r="I18" s="33">
        <v>0.49074523984405899</v>
      </c>
      <c r="J18" s="33">
        <v>0.3337533193965761</v>
      </c>
      <c r="K18" s="33">
        <v>0.32881236228035482</v>
      </c>
      <c r="L18" s="33">
        <v>0.37872761172947622</v>
      </c>
      <c r="M18" s="33">
        <v>0.41445844397988585</v>
      </c>
      <c r="N18" s="33">
        <v>0.51557715125148318</v>
      </c>
      <c r="O18" s="33">
        <v>0.53549070568958701</v>
      </c>
      <c r="P18" s="33">
        <v>0.56879767218486921</v>
      </c>
    </row>
    <row r="19" spans="1:16">
      <c r="A19" s="7" t="s">
        <v>31</v>
      </c>
      <c r="B19" s="7" t="s">
        <v>32</v>
      </c>
      <c r="C19" s="33">
        <v>1.3310513706938378</v>
      </c>
      <c r="D19" s="33">
        <v>1.3919972100921882</v>
      </c>
      <c r="E19" s="33">
        <v>1.1440940532671</v>
      </c>
      <c r="F19" s="33">
        <v>1.3518547646656449</v>
      </c>
      <c r="G19" s="33">
        <v>1.0077242932632613</v>
      </c>
      <c r="H19" s="33">
        <v>1.159438075712512</v>
      </c>
      <c r="I19" s="33">
        <v>1.1869820392134216</v>
      </c>
      <c r="J19" s="33">
        <v>1.1611453610926628</v>
      </c>
      <c r="K19" s="33">
        <v>1.31572146342872</v>
      </c>
      <c r="L19" s="33">
        <v>1.1617553636914904</v>
      </c>
      <c r="M19" s="33">
        <v>1.5045118535416246</v>
      </c>
      <c r="N19" s="33">
        <v>1.3975015159827899</v>
      </c>
      <c r="O19" s="33">
        <v>1.5413249689584476</v>
      </c>
      <c r="P19" s="33">
        <v>2.0033568190349689</v>
      </c>
    </row>
    <row r="20" spans="1:16">
      <c r="A20" s="7" t="s">
        <v>33</v>
      </c>
      <c r="B20" s="7" t="s">
        <v>34</v>
      </c>
      <c r="C20" s="33">
        <v>0.81419650828912271</v>
      </c>
      <c r="D20" s="33">
        <v>0.78676474994266554</v>
      </c>
      <c r="E20" s="33">
        <v>0.66834193160438837</v>
      </c>
      <c r="F20" s="33">
        <v>0.72740444047579111</v>
      </c>
      <c r="G20" s="33">
        <v>0.67705569920993203</v>
      </c>
      <c r="H20" s="33">
        <v>0.69414206991413097</v>
      </c>
      <c r="I20" s="33">
        <v>0.6285612913949532</v>
      </c>
      <c r="J20" s="33">
        <v>0.73191670406989484</v>
      </c>
      <c r="K20" s="33">
        <v>0.78945854188915865</v>
      </c>
      <c r="L20" s="33">
        <v>0.83207077317682776</v>
      </c>
      <c r="M20" s="33">
        <v>0.72032365186989877</v>
      </c>
      <c r="N20" s="33">
        <v>0.67453650919356944</v>
      </c>
      <c r="O20" s="33">
        <v>0.65331604397704668</v>
      </c>
      <c r="P20" s="33">
        <v>0.70411615112903525</v>
      </c>
    </row>
    <row r="21" spans="1:16">
      <c r="A21" s="7" t="s">
        <v>35</v>
      </c>
      <c r="B21" s="7" t="s">
        <v>36</v>
      </c>
      <c r="C21" s="33">
        <v>0.85111315036590918</v>
      </c>
      <c r="D21" s="33">
        <v>0.80013109495130208</v>
      </c>
      <c r="E21" s="33">
        <v>0.74652901388394444</v>
      </c>
      <c r="F21" s="33">
        <v>1.052269230253623</v>
      </c>
      <c r="G21" s="33">
        <v>0.915668489722547</v>
      </c>
      <c r="H21" s="33">
        <v>1.0439662920688257</v>
      </c>
      <c r="I21" s="33">
        <v>0.97360730083946734</v>
      </c>
      <c r="J21" s="33">
        <v>1.0517999494792247</v>
      </c>
      <c r="K21" s="33">
        <v>1.0377863088699208</v>
      </c>
      <c r="L21" s="33">
        <v>1.0539529569339765</v>
      </c>
      <c r="M21" s="33">
        <v>1.1854244626293127</v>
      </c>
      <c r="N21" s="33">
        <v>1.1096991076621217</v>
      </c>
      <c r="O21" s="33">
        <v>1.0313728139484335</v>
      </c>
      <c r="P21" s="33">
        <v>1.131809289948128</v>
      </c>
    </row>
    <row r="22" spans="1:16">
      <c r="A22" s="7" t="s">
        <v>37</v>
      </c>
      <c r="B22" s="7" t="s">
        <v>38</v>
      </c>
      <c r="C22" s="33">
        <v>1.302776267094669</v>
      </c>
      <c r="D22" s="33">
        <v>1.1993991165819948</v>
      </c>
      <c r="E22" s="33">
        <v>1.0201961491695728</v>
      </c>
      <c r="F22" s="33">
        <v>1.1884662150425569</v>
      </c>
      <c r="G22" s="33">
        <v>0.98059711551422024</v>
      </c>
      <c r="H22" s="33">
        <v>1.2664105674619222</v>
      </c>
      <c r="I22" s="33">
        <v>1.2120231837174822</v>
      </c>
      <c r="J22" s="33">
        <v>1.1093274026149076</v>
      </c>
      <c r="K22" s="33">
        <v>1.2524059846340476</v>
      </c>
      <c r="L22" s="33">
        <v>1.3128251785954981</v>
      </c>
      <c r="M22" s="33">
        <v>1.3773150020218359</v>
      </c>
      <c r="N22" s="33">
        <v>1.2768297614233723</v>
      </c>
      <c r="O22" s="33">
        <v>1.2181763040841083</v>
      </c>
      <c r="P22" s="33">
        <v>1.4095295861976007</v>
      </c>
    </row>
    <row r="23" spans="1:16">
      <c r="A23" s="7" t="s">
        <v>39</v>
      </c>
      <c r="B23" s="7" t="s">
        <v>40</v>
      </c>
      <c r="C23" s="33">
        <v>0.30566089957247339</v>
      </c>
      <c r="D23" s="33">
        <v>0.36305310516211853</v>
      </c>
      <c r="E23" s="33">
        <v>0.31933770750669238</v>
      </c>
      <c r="F23" s="33">
        <v>0.69373006336500143</v>
      </c>
      <c r="G23" s="33">
        <v>0.59392768863617618</v>
      </c>
      <c r="H23" s="33">
        <v>0.70003384884074826</v>
      </c>
      <c r="I23" s="33">
        <v>0.67432295207402371</v>
      </c>
      <c r="J23" s="33">
        <v>0.64270415259853853</v>
      </c>
      <c r="K23" s="33">
        <v>0.62774239609970328</v>
      </c>
      <c r="L23" s="33">
        <v>0.74115023480855491</v>
      </c>
      <c r="M23" s="33">
        <v>0.76446326831890732</v>
      </c>
      <c r="N23" s="33">
        <v>0.7022269123883913</v>
      </c>
      <c r="O23" s="33">
        <v>0.71612769261839271</v>
      </c>
      <c r="P23" s="33">
        <v>0.79896348591859778</v>
      </c>
    </row>
    <row r="24" spans="1:16">
      <c r="A24" s="7" t="s">
        <v>41</v>
      </c>
      <c r="B24" s="7" t="s">
        <v>42</v>
      </c>
      <c r="C24" s="33">
        <v>0.53627132762681684</v>
      </c>
      <c r="D24" s="33">
        <v>0.51715724995691392</v>
      </c>
      <c r="E24" s="33">
        <v>0.44805690289940975</v>
      </c>
      <c r="F24" s="33">
        <v>0.54644315136538579</v>
      </c>
      <c r="G24" s="33">
        <v>0.57839109838195157</v>
      </c>
      <c r="H24" s="33">
        <v>0.71203700249916069</v>
      </c>
      <c r="I24" s="33">
        <v>0.60308592020525231</v>
      </c>
      <c r="J24" s="33">
        <v>0.49478841466282414</v>
      </c>
      <c r="K24" s="33">
        <v>0.63591558318345398</v>
      </c>
      <c r="L24" s="33">
        <v>0.65093325246064349</v>
      </c>
      <c r="M24" s="33">
        <v>0.71142234843263208</v>
      </c>
      <c r="N24" s="33">
        <v>0.66233111203732686</v>
      </c>
      <c r="O24" s="33">
        <v>0.61523628502433481</v>
      </c>
      <c r="P24" s="33">
        <v>0.67444255417145771</v>
      </c>
    </row>
    <row r="25" spans="1:16">
      <c r="A25" s="7" t="s">
        <v>43</v>
      </c>
      <c r="B25" s="7" t="s">
        <v>44</v>
      </c>
      <c r="C25" s="33">
        <v>0.1766350325034666</v>
      </c>
      <c r="D25" s="33">
        <v>9.6569007849173744E-2</v>
      </c>
      <c r="E25" s="33">
        <v>0.16273615635179153</v>
      </c>
      <c r="F25" s="33">
        <v>0.23706045920394056</v>
      </c>
      <c r="G25" s="33">
        <v>0.18819890554365928</v>
      </c>
      <c r="H25" s="33">
        <v>0.5535749882644958</v>
      </c>
      <c r="I25" s="33">
        <v>0.52777938538109848</v>
      </c>
      <c r="J25" s="33">
        <v>0.56209850107066384</v>
      </c>
      <c r="K25" s="33">
        <v>0.55260399585881381</v>
      </c>
      <c r="L25" s="33">
        <v>0.61694028075184393</v>
      </c>
      <c r="M25" s="33">
        <v>0.69426278526920926</v>
      </c>
      <c r="N25" s="33">
        <v>0.63972966542559695</v>
      </c>
      <c r="O25" s="33">
        <v>0.62344464378725617</v>
      </c>
      <c r="P25" s="33">
        <v>0.67451820128479656</v>
      </c>
    </row>
    <row r="26" spans="1:16">
      <c r="A26" s="7" t="s">
        <v>45</v>
      </c>
      <c r="B26" s="7" t="s">
        <v>46</v>
      </c>
      <c r="C26" s="33">
        <v>0.84176355255916346</v>
      </c>
      <c r="D26" s="33">
        <v>0.76704389102916892</v>
      </c>
      <c r="E26" s="33">
        <v>0.92848316920657503</v>
      </c>
      <c r="F26" s="33">
        <v>1.0848217071679085</v>
      </c>
      <c r="G26" s="33">
        <v>0.91043837732995825</v>
      </c>
      <c r="H26" s="33">
        <v>1.0081117064992275</v>
      </c>
      <c r="I26" s="33">
        <v>0.9564458068970052</v>
      </c>
      <c r="J26" s="33">
        <v>0.93741986916072195</v>
      </c>
      <c r="K26" s="33">
        <v>0.85994362076333875</v>
      </c>
      <c r="L26" s="33">
        <v>0.8642254840724547</v>
      </c>
      <c r="M26" s="33">
        <v>0.97138301719320164</v>
      </c>
      <c r="N26" s="33">
        <v>0.87034008350044378</v>
      </c>
      <c r="O26" s="33">
        <v>0.87054965646470961</v>
      </c>
      <c r="P26" s="33">
        <v>0.94996959137381243</v>
      </c>
    </row>
    <row r="27" spans="1:16">
      <c r="A27" s="7" t="s">
        <v>65</v>
      </c>
      <c r="B27" s="7" t="s">
        <v>66</v>
      </c>
      <c r="C27" s="33">
        <v>0.24746823168315163</v>
      </c>
      <c r="D27" s="33">
        <v>0.23358882902026257</v>
      </c>
      <c r="E27" s="33">
        <v>0.20678907735156721</v>
      </c>
      <c r="F27" s="33">
        <v>0.28674162601865633</v>
      </c>
      <c r="G27" s="33">
        <v>0.19652586145899667</v>
      </c>
      <c r="H27" s="33">
        <v>0.22457369277577302</v>
      </c>
      <c r="I27" s="33">
        <v>0.20831387532724829</v>
      </c>
      <c r="J27" s="33" t="s">
        <v>271</v>
      </c>
      <c r="K27" s="33" t="s">
        <v>271</v>
      </c>
      <c r="L27" s="33">
        <v>0.10750017689096442</v>
      </c>
      <c r="M27" s="33">
        <v>0.20175475836694262</v>
      </c>
      <c r="N27" s="33">
        <v>0.1580768414349395</v>
      </c>
      <c r="O27" s="33">
        <v>0.17921884950116748</v>
      </c>
      <c r="P27" s="33">
        <v>0.19290313450788935</v>
      </c>
    </row>
    <row r="28" spans="1:16">
      <c r="A28" s="7" t="s">
        <v>67</v>
      </c>
      <c r="B28" s="7" t="s">
        <v>68</v>
      </c>
      <c r="C28" s="33">
        <v>1.1380691087053241</v>
      </c>
      <c r="D28" s="33">
        <v>0.9702689914761693</v>
      </c>
      <c r="E28" s="33">
        <v>0.81552398989898989</v>
      </c>
      <c r="F28" s="33">
        <v>1.0201957070707071</v>
      </c>
      <c r="G28" s="33">
        <v>0.70883025848220804</v>
      </c>
      <c r="H28" s="33">
        <v>0.78858978727547091</v>
      </c>
      <c r="I28" s="33">
        <v>0.3526079443119311</v>
      </c>
      <c r="J28" s="33">
        <v>0.24782164240860632</v>
      </c>
      <c r="K28" s="33">
        <v>0.34697950640120723</v>
      </c>
      <c r="L28" s="33">
        <v>0.42791948595628682</v>
      </c>
      <c r="M28" s="33">
        <v>0.45326875334663874</v>
      </c>
      <c r="N28" s="33">
        <v>0.47253322299566763</v>
      </c>
      <c r="O28" s="33">
        <v>0.45281847831378086</v>
      </c>
      <c r="P28" s="33">
        <v>0.48762352139414888</v>
      </c>
    </row>
    <row r="29" spans="1:16">
      <c r="A29" s="7" t="s">
        <v>47</v>
      </c>
      <c r="B29" s="7" t="s">
        <v>48</v>
      </c>
      <c r="C29" s="33">
        <v>0.74585746563921418</v>
      </c>
      <c r="D29" s="33">
        <v>0.67109155311738411</v>
      </c>
      <c r="E29" s="33">
        <v>0.60736163103672303</v>
      </c>
      <c r="F29" s="33">
        <v>0.74542315069764564</v>
      </c>
      <c r="G29" s="33">
        <v>0.56466925119814404</v>
      </c>
      <c r="H29" s="33">
        <v>0.61456393662810216</v>
      </c>
      <c r="I29" s="33">
        <v>0.74058846423883518</v>
      </c>
      <c r="J29" s="33">
        <v>0.82039668488049089</v>
      </c>
      <c r="K29" s="33">
        <v>0.83909002106291397</v>
      </c>
      <c r="L29" s="33">
        <v>0.89563173479043923</v>
      </c>
      <c r="M29" s="33">
        <v>0.94717291431362372</v>
      </c>
      <c r="N29" s="33">
        <v>0.82384039500595252</v>
      </c>
      <c r="O29" s="33">
        <v>0.83710774138404709</v>
      </c>
      <c r="P29" s="33">
        <v>0.95540920052504652</v>
      </c>
    </row>
    <row r="30" spans="1:16">
      <c r="A30" s="7" t="s">
        <v>49</v>
      </c>
      <c r="B30" s="7" t="s">
        <v>50</v>
      </c>
      <c r="C30" s="33">
        <v>1.9470936053232739</v>
      </c>
      <c r="D30" s="33">
        <v>1.8274951002354469</v>
      </c>
      <c r="E30" s="33">
        <v>1.5923368385649046</v>
      </c>
      <c r="F30" s="33">
        <v>1.5390611725095951</v>
      </c>
      <c r="G30" s="33">
        <v>1.0981159758237606</v>
      </c>
      <c r="H30" s="33">
        <v>1.269533410834373</v>
      </c>
      <c r="I30" s="33">
        <v>1.2313950697764668</v>
      </c>
      <c r="J30" s="33">
        <v>1.2990133085057676</v>
      </c>
      <c r="K30" s="33">
        <v>1.3806004571767041</v>
      </c>
      <c r="L30" s="33">
        <v>1.3526302979137697</v>
      </c>
      <c r="M30" s="33">
        <v>1.5331555234809426</v>
      </c>
      <c r="N30" s="33">
        <v>1.4038626835898074</v>
      </c>
      <c r="O30" s="33">
        <v>1.3347517271781848</v>
      </c>
      <c r="P30" s="33">
        <v>1.4768781945775371</v>
      </c>
    </row>
    <row r="31" spans="1:16">
      <c r="A31" s="7" t="s">
        <v>51</v>
      </c>
      <c r="B31" s="7" t="s">
        <v>52</v>
      </c>
      <c r="C31" s="33">
        <v>1.4509359685064673</v>
      </c>
      <c r="D31" s="33">
        <v>1.4302964569775849</v>
      </c>
      <c r="E31" s="33">
        <v>1.2234989991977374</v>
      </c>
      <c r="F31" s="33">
        <v>1.2507597183167074</v>
      </c>
      <c r="G31" s="33">
        <v>1.3022721387881926</v>
      </c>
      <c r="H31" s="33">
        <v>1.5444555929570172</v>
      </c>
      <c r="I31" s="33">
        <v>1.3773223070947695</v>
      </c>
      <c r="J31" s="33">
        <v>1.4715658984981874</v>
      </c>
      <c r="K31" s="33">
        <v>1.3897349171413775</v>
      </c>
      <c r="L31" s="33">
        <v>1.3901880502330399</v>
      </c>
      <c r="M31" s="33">
        <v>1.5340011651993786</v>
      </c>
      <c r="N31" s="33">
        <v>1.3392914940445364</v>
      </c>
      <c r="O31" s="33">
        <v>1.1786477213878819</v>
      </c>
      <c r="P31" s="33">
        <v>1.3337487053340238</v>
      </c>
    </row>
    <row r="32" spans="1:16">
      <c r="A32" s="7" t="s">
        <v>53</v>
      </c>
      <c r="B32" s="7" t="s">
        <v>54</v>
      </c>
      <c r="C32" s="33">
        <v>1.7308192524717159</v>
      </c>
      <c r="D32" s="33">
        <v>1.6559943135724826</v>
      </c>
      <c r="E32" s="33">
        <v>1.5492213873461831</v>
      </c>
      <c r="F32" s="33">
        <v>1.7831046498965479</v>
      </c>
      <c r="G32" s="33">
        <v>1.016838881581821</v>
      </c>
      <c r="H32" s="33">
        <v>2.0241966404744685</v>
      </c>
      <c r="I32" s="33">
        <v>1.900978446037439</v>
      </c>
      <c r="J32" s="33">
        <v>1.9073315505166448</v>
      </c>
      <c r="K32" s="33">
        <v>1.9627404254493037</v>
      </c>
      <c r="L32" s="33">
        <v>1.983653738818973</v>
      </c>
      <c r="M32" s="33">
        <v>2.189294849083435</v>
      </c>
      <c r="N32" s="33">
        <v>2.01340024558219</v>
      </c>
      <c r="O32" s="33">
        <v>1.7981324105396499</v>
      </c>
      <c r="P32" s="33">
        <v>1.9516649598866245</v>
      </c>
    </row>
    <row r="33" spans="1:16">
      <c r="A33" s="7" t="s">
        <v>55</v>
      </c>
      <c r="B33" s="7" t="s">
        <v>56</v>
      </c>
      <c r="C33" s="33">
        <v>0.84054285840236287</v>
      </c>
      <c r="D33" s="33">
        <v>0.55478677999927861</v>
      </c>
      <c r="E33" s="33">
        <v>0.67808050651255336</v>
      </c>
      <c r="F33" s="33">
        <v>0.7167392866899025</v>
      </c>
      <c r="G33" s="33">
        <v>0.5215201151394695</v>
      </c>
      <c r="H33" s="33">
        <v>1.3401164340270639</v>
      </c>
      <c r="I33" s="33">
        <v>1.3962202727708861</v>
      </c>
      <c r="J33" s="33">
        <v>1.4652830131207213</v>
      </c>
      <c r="K33" s="33">
        <v>1.4782685673817193</v>
      </c>
      <c r="L33" s="33">
        <v>1.4942068550628622</v>
      </c>
      <c r="M33" s="33">
        <v>0.68347878067910961</v>
      </c>
      <c r="N33" s="33">
        <v>0.7034263891744531</v>
      </c>
      <c r="O33" s="33">
        <v>0.68413938577052824</v>
      </c>
      <c r="P33" s="33">
        <v>0.93722918998773974</v>
      </c>
    </row>
    <row r="34" spans="1:16">
      <c r="A34" s="7" t="s">
        <v>57</v>
      </c>
      <c r="B34" s="7" t="s">
        <v>58</v>
      </c>
      <c r="C34" s="33">
        <v>0.77552549465710929</v>
      </c>
      <c r="D34" s="33">
        <v>0.76668768188442549</v>
      </c>
      <c r="E34" s="33">
        <v>0.84360488937448785</v>
      </c>
      <c r="F34" s="33">
        <v>1.0283968690248566</v>
      </c>
      <c r="G34" s="33">
        <v>0.79256662746592021</v>
      </c>
      <c r="H34" s="33">
        <v>0.98097866595994898</v>
      </c>
      <c r="I34" s="33">
        <v>0.95648717141768669</v>
      </c>
      <c r="J34" s="33">
        <v>0.91174241796829714</v>
      </c>
      <c r="K34" s="33">
        <v>0.97445049939542516</v>
      </c>
      <c r="L34" s="33">
        <v>1.0185679028704884</v>
      </c>
      <c r="M34" s="33">
        <v>1.1128753747536151</v>
      </c>
      <c r="N34" s="33">
        <v>1.0196548954002618</v>
      </c>
      <c r="O34" s="33">
        <v>1.0871975055074288</v>
      </c>
      <c r="P34" s="33">
        <v>1.0569439153263875</v>
      </c>
    </row>
    <row r="35" spans="1:16">
      <c r="A35" s="7" t="s">
        <v>59</v>
      </c>
      <c r="B35" s="7" t="s">
        <v>60</v>
      </c>
      <c r="C35" s="33">
        <v>0.73344804769949024</v>
      </c>
      <c r="D35" s="33">
        <v>1.7356622444340122</v>
      </c>
      <c r="E35" s="33">
        <v>1.5910606271629577</v>
      </c>
      <c r="F35" s="33">
        <v>1.8647511287487593</v>
      </c>
      <c r="G35" s="33">
        <v>1.6093061003187938</v>
      </c>
      <c r="H35" s="33">
        <v>1.8203293629959061</v>
      </c>
      <c r="I35" s="33">
        <v>1.6362131148103538</v>
      </c>
      <c r="J35" s="33">
        <v>1.7315938657085697</v>
      </c>
      <c r="K35" s="33">
        <v>1.5564477662133551</v>
      </c>
      <c r="L35" s="33">
        <v>1.6293705453809224</v>
      </c>
      <c r="M35" s="33">
        <v>1.7880433477116513</v>
      </c>
      <c r="N35" s="33">
        <v>1.4491886030383205</v>
      </c>
      <c r="O35" s="33">
        <v>1.2130393156057939</v>
      </c>
      <c r="P35" s="33">
        <v>0.2385531088394055</v>
      </c>
    </row>
    <row r="36" spans="1:16">
      <c r="A36" s="7" t="s">
        <v>61</v>
      </c>
      <c r="B36" s="7" t="s">
        <v>62</v>
      </c>
      <c r="C36" s="33">
        <v>0.44484319232703323</v>
      </c>
      <c r="D36" s="33">
        <v>0.40229600284547362</v>
      </c>
      <c r="E36" s="33">
        <v>0.2178365003300769</v>
      </c>
      <c r="F36" s="33">
        <v>0.63905735739016034</v>
      </c>
      <c r="G36" s="33">
        <v>0.48575094829166493</v>
      </c>
      <c r="H36" s="33">
        <v>0.64086420275345357</v>
      </c>
      <c r="I36" s="33">
        <v>0.60662229554737701</v>
      </c>
      <c r="J36" s="33">
        <v>1.1261380675061456</v>
      </c>
      <c r="K36" s="33">
        <v>1.8824306348736317</v>
      </c>
      <c r="L36" s="33">
        <v>1.9889612739775606</v>
      </c>
      <c r="M36" s="33">
        <v>2.219239862562338</v>
      </c>
      <c r="N36" s="33">
        <v>2.1435316402743112</v>
      </c>
      <c r="O36" s="33">
        <v>2.0507894204962609</v>
      </c>
      <c r="P36" s="33">
        <v>1.4891116845514241</v>
      </c>
    </row>
    <row r="37" spans="1:16">
      <c r="A37" s="7" t="s">
        <v>63</v>
      </c>
      <c r="B37" s="7" t="s">
        <v>64</v>
      </c>
      <c r="C37" s="33">
        <v>0.82862750434645915</v>
      </c>
      <c r="D37" s="33">
        <v>0.85748658521992727</v>
      </c>
      <c r="E37" s="33">
        <v>0.81158231983882234</v>
      </c>
      <c r="F37" s="33">
        <v>0.98589582571254164</v>
      </c>
      <c r="G37" s="33">
        <v>0.89421018129260754</v>
      </c>
      <c r="H37" s="33">
        <v>0.98804694858789543</v>
      </c>
      <c r="I37" s="33">
        <v>0.93413460355246702</v>
      </c>
      <c r="J37" s="33">
        <v>1.0134297035285273</v>
      </c>
      <c r="K37" s="33">
        <v>1.1600791575028471</v>
      </c>
      <c r="L37" s="33">
        <v>1.2025194817398541</v>
      </c>
      <c r="M37" s="33">
        <v>1.1079499817655838</v>
      </c>
      <c r="N37" s="33">
        <v>1.0728392216700935</v>
      </c>
      <c r="O37" s="33">
        <v>0.9754696760538486</v>
      </c>
      <c r="P37" s="33">
        <v>1.0790333298281489</v>
      </c>
    </row>
    <row r="38" spans="1:16">
      <c r="A38" s="7" t="s">
        <v>69</v>
      </c>
      <c r="B38" s="7" t="s">
        <v>70</v>
      </c>
      <c r="C38" s="33">
        <v>0.86409628886659984</v>
      </c>
      <c r="D38" s="33">
        <v>0.62397913741223676</v>
      </c>
      <c r="E38" s="33">
        <v>0.63323130879767675</v>
      </c>
      <c r="F38" s="33">
        <v>0.65279894140395711</v>
      </c>
      <c r="G38" s="33">
        <v>0.64544090681780297</v>
      </c>
      <c r="H38" s="33">
        <v>0.62070743984396259</v>
      </c>
      <c r="I38" s="33">
        <v>0.70619604691950078</v>
      </c>
      <c r="J38" s="33">
        <v>0.62301409209227177</v>
      </c>
      <c r="K38" s="33">
        <v>0.82909259805409163</v>
      </c>
      <c r="L38" s="33">
        <v>0.83563499899555904</v>
      </c>
      <c r="M38" s="33">
        <v>0.89165858127351705</v>
      </c>
      <c r="N38" s="33">
        <v>0.77780199833875452</v>
      </c>
      <c r="O38" s="33">
        <v>0.8140117369989015</v>
      </c>
      <c r="P38" s="33">
        <v>0.81279073577790029</v>
      </c>
    </row>
    <row r="39" spans="1:16">
      <c r="A39" s="7" t="s">
        <v>71</v>
      </c>
      <c r="B39" s="7" t="s">
        <v>72</v>
      </c>
      <c r="C39" s="33">
        <v>0.81383740244548131</v>
      </c>
      <c r="D39" s="33">
        <v>0.94472340677677769</v>
      </c>
      <c r="E39" s="33">
        <v>0.76325305774953012</v>
      </c>
      <c r="F39" s="33">
        <v>1.0430537877319126</v>
      </c>
      <c r="G39" s="33">
        <v>0.85236102760761123</v>
      </c>
      <c r="H39" s="33">
        <v>0.94671438553159681</v>
      </c>
      <c r="I39" s="33">
        <v>0.96916039713361823</v>
      </c>
      <c r="J39" s="33">
        <v>0.89569798995791428</v>
      </c>
      <c r="K39" s="33">
        <v>0.8964178352642953</v>
      </c>
      <c r="L39" s="33">
        <v>0.94907866300515109</v>
      </c>
      <c r="M39" s="33">
        <v>1.0408914382281731</v>
      </c>
      <c r="N39" s="33">
        <v>0.98250272176272724</v>
      </c>
      <c r="O39" s="33">
        <v>1.0080003574852536</v>
      </c>
      <c r="P39" s="33">
        <v>1.4323215417364035</v>
      </c>
    </row>
    <row r="40" spans="1:16">
      <c r="A40" s="7" t="s">
        <v>73</v>
      </c>
      <c r="B40" s="7" t="s">
        <v>74</v>
      </c>
      <c r="C40" s="33">
        <v>1.2959526503612151</v>
      </c>
      <c r="D40" s="33">
        <v>1.3847042098238895</v>
      </c>
      <c r="E40" s="33">
        <v>1.2490310130944176</v>
      </c>
      <c r="F40" s="33">
        <v>1.3441543762922123</v>
      </c>
      <c r="G40" s="33">
        <v>1.1533756097039765</v>
      </c>
      <c r="H40" s="33">
        <v>1.2995977155801071</v>
      </c>
      <c r="I40" s="33">
        <v>1.2459010262793766</v>
      </c>
      <c r="J40" s="33">
        <v>1.2241787360896672</v>
      </c>
      <c r="K40" s="33">
        <v>1.2966540407413145</v>
      </c>
      <c r="L40" s="33">
        <v>1.2319786730490809</v>
      </c>
      <c r="M40" s="33">
        <v>1.4132951528199977</v>
      </c>
      <c r="N40" s="33">
        <v>1.6874362248305117</v>
      </c>
      <c r="O40" s="33">
        <v>1.8525705066219327</v>
      </c>
      <c r="P40" s="33">
        <v>1.9452027716488318</v>
      </c>
    </row>
    <row r="41" spans="1:16">
      <c r="A41" s="7" t="s">
        <v>75</v>
      </c>
      <c r="B41" s="7" t="s">
        <v>76</v>
      </c>
      <c r="C41" s="33">
        <v>0.9671817880985043</v>
      </c>
      <c r="D41" s="33">
        <v>0.96121907756650571</v>
      </c>
      <c r="E41" s="33">
        <v>0.84262691227601927</v>
      </c>
      <c r="F41" s="33">
        <v>1.1554774932233574</v>
      </c>
      <c r="G41" s="33">
        <v>0.97198014025613022</v>
      </c>
      <c r="H41" s="33">
        <v>1.036589131509116</v>
      </c>
      <c r="I41" s="33">
        <v>1.030421123875257</v>
      </c>
      <c r="J41" s="33">
        <v>1.016481942424029</v>
      </c>
      <c r="K41" s="33">
        <v>1.0757795744081704</v>
      </c>
      <c r="L41" s="33">
        <v>1.1097736677863272</v>
      </c>
      <c r="M41" s="33">
        <v>1.2343027377199214</v>
      </c>
      <c r="N41" s="33">
        <v>1.2934721164093816</v>
      </c>
      <c r="O41" s="33">
        <v>1.2166706978164179</v>
      </c>
      <c r="P41" s="33">
        <v>1.3284218362386655</v>
      </c>
    </row>
    <row r="42" spans="1:16">
      <c r="A42" s="7" t="s">
        <v>77</v>
      </c>
      <c r="B42" s="7" t="s">
        <v>78</v>
      </c>
      <c r="C42" s="33">
        <v>0.89657099574874421</v>
      </c>
      <c r="D42" s="33">
        <v>0.76938359579715787</v>
      </c>
      <c r="E42" s="33">
        <v>0.69415738216516609</v>
      </c>
      <c r="F42" s="33">
        <v>0.88799060178354328</v>
      </c>
      <c r="G42" s="33">
        <v>0.78776693986476398</v>
      </c>
      <c r="H42" s="33">
        <v>0.82764682055943273</v>
      </c>
      <c r="I42" s="33">
        <v>0.72074490248785339</v>
      </c>
      <c r="J42" s="33">
        <v>0.79574873010366542</v>
      </c>
      <c r="K42" s="33">
        <v>0.81751575136582899</v>
      </c>
      <c r="L42" s="33">
        <v>0.86749569272094063</v>
      </c>
      <c r="M42" s="33">
        <v>0.97266210195218095</v>
      </c>
      <c r="N42" s="33">
        <v>0.84424026186706258</v>
      </c>
      <c r="O42" s="33">
        <v>0.80470244405382307</v>
      </c>
      <c r="P42" s="33">
        <v>0.83492607371891148</v>
      </c>
    </row>
    <row r="43" spans="1:16">
      <c r="A43" s="7" t="s">
        <v>79</v>
      </c>
      <c r="B43" s="7" t="s">
        <v>80</v>
      </c>
      <c r="C43" s="33">
        <v>1.0976573801803504</v>
      </c>
      <c r="D43" s="33">
        <v>1.1397364711198306</v>
      </c>
      <c r="E43" s="33">
        <v>1.055269804652107</v>
      </c>
      <c r="F43" s="33">
        <v>1.1644402765340418</v>
      </c>
      <c r="G43" s="33">
        <v>1.0743281746669135</v>
      </c>
      <c r="H43" s="33">
        <v>1.2109920824513607</v>
      </c>
      <c r="I43" s="33">
        <v>1.149885057941642</v>
      </c>
      <c r="J43" s="33">
        <v>1.2363376503531132</v>
      </c>
      <c r="K43" s="33">
        <v>1.3252486830514942</v>
      </c>
      <c r="L43" s="33">
        <v>1.1372654736973489</v>
      </c>
      <c r="M43" s="33">
        <v>1.4936216621020637</v>
      </c>
      <c r="N43" s="33">
        <v>1.4399574811575846</v>
      </c>
      <c r="O43" s="33">
        <v>1.3929872556010594</v>
      </c>
      <c r="P43" s="33">
        <v>1.52437518479225</v>
      </c>
    </row>
    <row r="44" spans="1:16">
      <c r="A44" s="7" t="s">
        <v>81</v>
      </c>
      <c r="B44" s="7" t="s">
        <v>82</v>
      </c>
      <c r="C44" s="33">
        <v>0.37938210340963663</v>
      </c>
      <c r="D44" s="33">
        <v>0.47176374389436659</v>
      </c>
      <c r="E44" s="33">
        <v>0.50996527285917259</v>
      </c>
      <c r="F44" s="33">
        <v>0.61995458428307126</v>
      </c>
      <c r="G44" s="33">
        <v>1.3377908278368091</v>
      </c>
      <c r="H44" s="33">
        <v>1.4881645340727092</v>
      </c>
      <c r="I44" s="33">
        <v>1.4256247093874317</v>
      </c>
      <c r="J44" s="33">
        <v>0.67034632407391459</v>
      </c>
      <c r="K44" s="33">
        <v>1.5957643756350424</v>
      </c>
      <c r="L44" s="33">
        <v>1.6565260819398282</v>
      </c>
      <c r="M44" s="33">
        <v>1.8405893192346772</v>
      </c>
      <c r="N44" s="33">
        <v>1.7245853927359773</v>
      </c>
      <c r="O44" s="33">
        <v>1.589418258218954</v>
      </c>
      <c r="P44" s="33">
        <v>1.7718540651316583</v>
      </c>
    </row>
    <row r="45" spans="1:16">
      <c r="A45" s="7" t="s">
        <v>83</v>
      </c>
      <c r="B45" s="7" t="s">
        <v>84</v>
      </c>
      <c r="C45" s="33">
        <v>0.7596312655346632</v>
      </c>
      <c r="D45" s="33">
        <v>0.76599765705239864</v>
      </c>
      <c r="E45" s="33">
        <v>0.77738526861412482</v>
      </c>
      <c r="F45" s="33">
        <v>0.90321930271991613</v>
      </c>
      <c r="G45" s="33">
        <v>0.70240474491009819</v>
      </c>
      <c r="H45" s="33">
        <v>0.81457292410183202</v>
      </c>
      <c r="I45" s="33">
        <v>0.8818038136025288</v>
      </c>
      <c r="J45" s="33">
        <v>0.81647462696713236</v>
      </c>
      <c r="K45" s="33">
        <v>0.82740559464328201</v>
      </c>
      <c r="L45" s="33">
        <v>0.86232453009754939</v>
      </c>
      <c r="M45" s="33">
        <v>0.95490975833588254</v>
      </c>
      <c r="N45" s="33">
        <v>0.88266374358451449</v>
      </c>
      <c r="O45" s="33">
        <v>0.85563203154209577</v>
      </c>
      <c r="P45" s="33">
        <v>0.99320553346249274</v>
      </c>
    </row>
    <row r="46" spans="1:16">
      <c r="A46" s="7" t="s">
        <v>85</v>
      </c>
      <c r="B46" s="7" t="s">
        <v>86</v>
      </c>
      <c r="C46" s="33">
        <v>1.1150423306636343</v>
      </c>
      <c r="D46" s="33">
        <v>0.98155677391166041</v>
      </c>
      <c r="E46" s="33">
        <v>1.2235023612836695</v>
      </c>
      <c r="F46" s="33">
        <v>1.2767152547561289</v>
      </c>
      <c r="G46" s="33">
        <v>1.1234647521632564</v>
      </c>
      <c r="H46" s="33">
        <v>1.0558403325541879</v>
      </c>
      <c r="I46" s="33">
        <v>0.93961344585552009</v>
      </c>
      <c r="J46" s="33">
        <v>0.79828794073371101</v>
      </c>
      <c r="K46" s="33">
        <v>0.60891550644173364</v>
      </c>
      <c r="L46" s="33">
        <v>0.55931557728326087</v>
      </c>
      <c r="M46" s="33">
        <v>0.60854041392169678</v>
      </c>
      <c r="N46" s="33">
        <v>0.56967364444570678</v>
      </c>
      <c r="O46" s="33">
        <v>0.8957944526406012</v>
      </c>
      <c r="P46" s="33">
        <v>0.80523759479648938</v>
      </c>
    </row>
    <row r="47" spans="1:16">
      <c r="A47" s="7" t="s">
        <v>87</v>
      </c>
      <c r="B47" s="7" t="s">
        <v>88</v>
      </c>
      <c r="C47" s="33">
        <v>0.84360811139414094</v>
      </c>
      <c r="D47" s="33">
        <v>0.68492408025289309</v>
      </c>
      <c r="E47" s="33">
        <v>0.58399993783969639</v>
      </c>
      <c r="F47" s="33">
        <v>0.97979013127479131</v>
      </c>
      <c r="G47" s="33">
        <v>0.84126807947121252</v>
      </c>
      <c r="H47" s="33">
        <v>0.98277689961228887</v>
      </c>
      <c r="I47" s="33">
        <v>0.89666905238501671</v>
      </c>
      <c r="J47" s="33">
        <v>0.87189457931620462</v>
      </c>
      <c r="K47" s="33">
        <v>0.87993202616380317</v>
      </c>
      <c r="L47" s="33">
        <v>0.86856095255227206</v>
      </c>
      <c r="M47" s="33">
        <v>1.1253152784209861</v>
      </c>
      <c r="N47" s="33">
        <v>0.95202026967547848</v>
      </c>
      <c r="O47" s="33">
        <v>1.0646402094329006</v>
      </c>
      <c r="P47" s="33">
        <v>1.1857607060705688</v>
      </c>
    </row>
    <row r="48" spans="1:16">
      <c r="A48" s="7" t="s">
        <v>89</v>
      </c>
      <c r="B48" s="7" t="s">
        <v>90</v>
      </c>
      <c r="C48" s="33">
        <v>1.5322392418752711</v>
      </c>
      <c r="D48" s="33">
        <v>1.5256252023926631</v>
      </c>
      <c r="E48" s="33">
        <v>1.5477817251748078</v>
      </c>
      <c r="F48" s="33">
        <v>1.9084053832818395</v>
      </c>
      <c r="G48" s="33">
        <v>1.5285376481846149</v>
      </c>
      <c r="H48" s="33">
        <v>1.7072185711536585</v>
      </c>
      <c r="I48" s="33">
        <v>1.6364010217719678</v>
      </c>
      <c r="J48" s="33">
        <v>1.6596940483628186</v>
      </c>
      <c r="K48" s="33">
        <v>1.737136244170812</v>
      </c>
      <c r="L48" s="33">
        <v>1.8186222949799784</v>
      </c>
      <c r="M48" s="33">
        <v>2.0417249914984144</v>
      </c>
      <c r="N48" s="33">
        <v>1.8414276337121482</v>
      </c>
      <c r="O48" s="33">
        <v>1.7231171953466671</v>
      </c>
      <c r="P48" s="33">
        <v>1.8441085988596013</v>
      </c>
    </row>
    <row r="49" spans="1:16">
      <c r="A49" s="7" t="s">
        <v>91</v>
      </c>
      <c r="B49" s="7" t="s">
        <v>92</v>
      </c>
      <c r="C49" s="33">
        <v>1.0007429326153767</v>
      </c>
      <c r="D49" s="33">
        <v>0.98161718015798427</v>
      </c>
      <c r="E49" s="33">
        <v>0.82196739056897372</v>
      </c>
      <c r="F49" s="33">
        <v>0.94504308356551103</v>
      </c>
      <c r="G49" s="33">
        <v>0.81833542767211198</v>
      </c>
      <c r="H49" s="33">
        <v>0.90369599960959901</v>
      </c>
      <c r="I49" s="33">
        <v>0.86376529578976902</v>
      </c>
      <c r="J49" s="33">
        <v>0.56474251833054767</v>
      </c>
      <c r="K49" s="33">
        <v>0.64143496773091613</v>
      </c>
      <c r="L49" s="33">
        <v>1.0466315712420853</v>
      </c>
      <c r="M49" s="33">
        <v>1.1598661656520306</v>
      </c>
      <c r="N49" s="33">
        <v>1.0622811619310211</v>
      </c>
      <c r="O49" s="33">
        <v>0.96845376797979676</v>
      </c>
      <c r="P49" s="33">
        <v>1.1046610221186575</v>
      </c>
    </row>
    <row r="50" spans="1:16">
      <c r="A50" s="7" t="s">
        <v>93</v>
      </c>
      <c r="B50" s="7" t="s">
        <v>94</v>
      </c>
      <c r="C50" s="33">
        <v>0.82905573460860593</v>
      </c>
      <c r="D50" s="33">
        <v>0.97399536597284375</v>
      </c>
      <c r="E50" s="33">
        <v>0.81204124278770595</v>
      </c>
      <c r="F50" s="33">
        <v>0.89719926234605796</v>
      </c>
      <c r="G50" s="33">
        <v>0.91181118192235777</v>
      </c>
      <c r="H50" s="33">
        <v>0.96907045160598571</v>
      </c>
      <c r="I50" s="33">
        <v>0.97137304571011174</v>
      </c>
      <c r="J50" s="33">
        <v>0.9906998250939868</v>
      </c>
      <c r="K50" s="33">
        <v>1.0868458615628958</v>
      </c>
      <c r="L50" s="33">
        <v>1.1065894667712082</v>
      </c>
      <c r="M50" s="33">
        <v>1.1700354502992165</v>
      </c>
      <c r="N50" s="33">
        <v>1.0772454648412109</v>
      </c>
      <c r="O50" s="33">
        <v>1.0477607339351172</v>
      </c>
      <c r="P50" s="33">
        <v>1.1434537571285928</v>
      </c>
    </row>
    <row r="51" spans="1:16">
      <c r="A51" s="7" t="s">
        <v>95</v>
      </c>
      <c r="B51" s="7" t="s">
        <v>96</v>
      </c>
      <c r="C51" s="33">
        <v>0.62216600593937255</v>
      </c>
      <c r="D51" s="33">
        <v>0.60441483791060335</v>
      </c>
      <c r="E51" s="33">
        <v>0.50132583696305877</v>
      </c>
      <c r="F51" s="33">
        <v>0.60091396183776491</v>
      </c>
      <c r="G51" s="33">
        <v>0.45354559389033799</v>
      </c>
      <c r="H51" s="33">
        <v>0.56484344887550308</v>
      </c>
      <c r="I51" s="33">
        <v>0.77396222694310735</v>
      </c>
      <c r="J51" s="33">
        <v>0.59838563655757837</v>
      </c>
      <c r="K51" s="33">
        <v>1.2964700925950825</v>
      </c>
      <c r="L51" s="33">
        <v>1.714371509756994</v>
      </c>
      <c r="M51" s="33">
        <v>1.8738179112772384</v>
      </c>
      <c r="N51" s="33">
        <v>1.6840517743655936</v>
      </c>
      <c r="O51" s="33">
        <v>1.6426887532381387</v>
      </c>
      <c r="P51" s="33">
        <v>1.7380894757128387</v>
      </c>
    </row>
    <row r="52" spans="1:16">
      <c r="A52" s="7" t="s">
        <v>97</v>
      </c>
      <c r="B52" s="7" t="s">
        <v>98</v>
      </c>
      <c r="C52" s="33">
        <v>0.74138253284502931</v>
      </c>
      <c r="D52" s="33">
        <v>0.72601841190690719</v>
      </c>
      <c r="E52" s="33">
        <v>0.6399006159638444</v>
      </c>
      <c r="F52" s="33">
        <v>0.81779512334268778</v>
      </c>
      <c r="G52" s="33">
        <v>0.70323873659739189</v>
      </c>
      <c r="H52" s="33">
        <v>0.78764851645427281</v>
      </c>
      <c r="I52" s="33">
        <v>0.71407690400344925</v>
      </c>
      <c r="J52" s="33">
        <v>0.78040175053184013</v>
      </c>
      <c r="K52" s="33">
        <v>0.83525195876679426</v>
      </c>
      <c r="L52" s="33">
        <v>1.0211496275144942</v>
      </c>
      <c r="M52" s="33">
        <v>1.0073723228344591</v>
      </c>
      <c r="N52" s="33">
        <v>1.0690491946195311</v>
      </c>
      <c r="O52" s="33">
        <v>1.0693690093954473</v>
      </c>
      <c r="P52" s="33">
        <v>1.1885248879068953</v>
      </c>
    </row>
    <row r="53" spans="1:16">
      <c r="A53" s="7" t="s">
        <v>99</v>
      </c>
      <c r="B53" s="7" t="s">
        <v>100</v>
      </c>
      <c r="C53" s="33">
        <v>0.62732840877102725</v>
      </c>
      <c r="D53" s="33">
        <v>0.31086056888077834</v>
      </c>
      <c r="E53" s="33">
        <v>0.27793127493898423</v>
      </c>
      <c r="F53" s="33">
        <v>0.34656800836787666</v>
      </c>
      <c r="G53" s="33">
        <v>0.289123349298404</v>
      </c>
      <c r="H53" s="33">
        <v>0.29621887958868265</v>
      </c>
      <c r="I53" s="33">
        <v>0.14664963045707027</v>
      </c>
      <c r="J53" s="33">
        <v>0.57019785466174966</v>
      </c>
      <c r="K53" s="33">
        <v>0.71306789490596934</v>
      </c>
      <c r="L53" s="33">
        <v>0.71148719988982567</v>
      </c>
      <c r="M53" s="33">
        <v>0.80026625453321298</v>
      </c>
      <c r="N53" s="33">
        <v>0.63839727012593528</v>
      </c>
      <c r="O53" s="33">
        <v>0.73473091459962359</v>
      </c>
      <c r="P53" s="33">
        <v>0.79331915349420823</v>
      </c>
    </row>
    <row r="54" spans="1:16">
      <c r="A54" s="7" t="s">
        <v>101</v>
      </c>
      <c r="B54" s="7" t="s">
        <v>102</v>
      </c>
      <c r="C54" s="33">
        <v>1.3539392123448004</v>
      </c>
      <c r="D54" s="33">
        <v>1.5977640030712186</v>
      </c>
      <c r="E54" s="33">
        <v>1.1545440067008395</v>
      </c>
      <c r="F54" s="33">
        <v>1.5061611150762988</v>
      </c>
      <c r="G54" s="33">
        <v>1.1617577580345928</v>
      </c>
      <c r="H54" s="33">
        <v>1.5797812885308997</v>
      </c>
      <c r="I54" s="33">
        <v>1.6060255124969751</v>
      </c>
      <c r="J54" s="33">
        <v>1.569686913033959</v>
      </c>
      <c r="K54" s="33">
        <v>1.4971825630034223</v>
      </c>
      <c r="L54" s="33">
        <v>1.5455168758138302</v>
      </c>
      <c r="M54" s="33">
        <v>1.6454408222998123</v>
      </c>
      <c r="N54" s="33">
        <v>1.4885804496375934</v>
      </c>
      <c r="O54" s="33">
        <v>1.329029395835494</v>
      </c>
      <c r="P54" s="33">
        <v>1.480773441191044</v>
      </c>
    </row>
    <row r="55" spans="1:16">
      <c r="A55" s="7" t="s">
        <v>103</v>
      </c>
      <c r="B55" s="7" t="s">
        <v>104</v>
      </c>
      <c r="C55" s="33">
        <v>0.53270024232104263</v>
      </c>
      <c r="D55" s="33">
        <v>0.60577968432772289</v>
      </c>
      <c r="E55" s="33">
        <v>0.53637074454221634</v>
      </c>
      <c r="F55" s="33">
        <v>0.5712645675350303</v>
      </c>
      <c r="G55" s="33">
        <v>0.59545582762354521</v>
      </c>
      <c r="H55" s="33">
        <v>1.3071972144120207</v>
      </c>
      <c r="I55" s="33">
        <v>1.2553860059387862</v>
      </c>
      <c r="J55" s="33">
        <v>0.64505288188852183</v>
      </c>
      <c r="K55" s="33">
        <v>0.62367264488302898</v>
      </c>
      <c r="L55" s="33">
        <v>0.74832346063203492</v>
      </c>
      <c r="M55" s="33">
        <v>0.86212492076057712</v>
      </c>
      <c r="N55" s="33">
        <v>0.81636775584855181</v>
      </c>
      <c r="O55" s="33">
        <v>0.76341610630366674</v>
      </c>
      <c r="P55" s="33">
        <v>0.90716931000282075</v>
      </c>
    </row>
    <row r="56" spans="1:16">
      <c r="A56" s="7" t="s">
        <v>105</v>
      </c>
      <c r="B56" s="7" t="s">
        <v>106</v>
      </c>
      <c r="C56" s="33">
        <v>1.146335822824416</v>
      </c>
      <c r="D56" s="33">
        <v>1.1171149110993213</v>
      </c>
      <c r="E56" s="33">
        <v>1.1308984375</v>
      </c>
      <c r="F56" s="33">
        <v>1.1102994791666667</v>
      </c>
      <c r="G56" s="33">
        <v>0.96946723170431426</v>
      </c>
      <c r="H56" s="33">
        <v>1.29103326723948</v>
      </c>
      <c r="I56" s="33">
        <v>1.3175356064435026</v>
      </c>
      <c r="J56" s="33">
        <v>0.96390757228205226</v>
      </c>
      <c r="K56" s="33">
        <v>1.3379728626414213</v>
      </c>
      <c r="L56" s="33">
        <v>1.3858844264738281</v>
      </c>
      <c r="M56" s="33">
        <v>1.4535463888132913</v>
      </c>
      <c r="N56" s="33">
        <v>1.2955561603359123</v>
      </c>
      <c r="O56" s="33">
        <v>1.1667249847724945</v>
      </c>
      <c r="P56" s="33">
        <v>1.5893238987597682</v>
      </c>
    </row>
    <row r="57" spans="1:16">
      <c r="A57" s="7" t="s">
        <v>107</v>
      </c>
      <c r="B57" s="7" t="s">
        <v>108</v>
      </c>
      <c r="C57" s="33">
        <v>0.71604983750419537</v>
      </c>
      <c r="D57" s="33">
        <v>0.73787284669182551</v>
      </c>
      <c r="E57" s="33">
        <v>0.58836849238057598</v>
      </c>
      <c r="F57" s="33">
        <v>0.61456266736580412</v>
      </c>
      <c r="G57" s="33">
        <v>0.7738173679177317</v>
      </c>
      <c r="H57" s="33">
        <v>0.89546868149758618</v>
      </c>
      <c r="I57" s="33">
        <v>0.87723213713430126</v>
      </c>
      <c r="J57" s="33">
        <v>0.90702387697703579</v>
      </c>
      <c r="K57" s="33">
        <v>0.96204373386387587</v>
      </c>
      <c r="L57" s="33">
        <v>0.810168674575237</v>
      </c>
      <c r="M57" s="33">
        <v>0.85608307844559928</v>
      </c>
      <c r="N57" s="33">
        <v>1.2759953440792122</v>
      </c>
      <c r="O57" s="33">
        <v>1.2172322909642832</v>
      </c>
      <c r="P57" s="33">
        <v>1.2477867711343167</v>
      </c>
    </row>
    <row r="58" spans="1:16">
      <c r="A58" s="7" t="s">
        <v>109</v>
      </c>
      <c r="B58" s="7" t="s">
        <v>110</v>
      </c>
      <c r="C58" s="33">
        <v>1.208286688087133</v>
      </c>
      <c r="D58" s="33">
        <v>1.0115147122048889</v>
      </c>
      <c r="E58" s="33">
        <v>1.0400862427750359</v>
      </c>
      <c r="F58" s="33">
        <v>1.0601222584725203</v>
      </c>
      <c r="G58" s="33">
        <v>0.83702452175939501</v>
      </c>
      <c r="H58" s="33">
        <v>1.0490435187901046</v>
      </c>
      <c r="I58" s="33">
        <v>0.66579007638188537</v>
      </c>
      <c r="J58" s="33">
        <v>0.88779979186840297</v>
      </c>
      <c r="K58" s="33">
        <v>1.0863947026892371</v>
      </c>
      <c r="L58" s="33">
        <v>1.2507764755043576</v>
      </c>
      <c r="M58" s="33">
        <v>1.4402786874048239</v>
      </c>
      <c r="N58" s="33">
        <v>1.3678042920110414</v>
      </c>
      <c r="O58" s="33">
        <v>1.2546558395377712</v>
      </c>
      <c r="P58" s="33">
        <v>1.4685331543990903</v>
      </c>
    </row>
    <row r="59" spans="1:16">
      <c r="A59" s="7" t="s">
        <v>111</v>
      </c>
      <c r="B59" s="7" t="s">
        <v>112</v>
      </c>
      <c r="C59" s="33">
        <v>1.0085239787767435</v>
      </c>
      <c r="D59" s="33">
        <v>0.97568773010585086</v>
      </c>
      <c r="E59" s="33">
        <v>0.89807384053117401</v>
      </c>
      <c r="F59" s="33">
        <v>0.93870893060064575</v>
      </c>
      <c r="G59" s="33">
        <v>0.65669572282719091</v>
      </c>
      <c r="H59" s="33">
        <v>0.67357125824656228</v>
      </c>
      <c r="I59" s="33">
        <v>0.98929249573872413</v>
      </c>
      <c r="J59" s="33">
        <v>1.0487772567098534</v>
      </c>
      <c r="K59" s="33">
        <v>1.0716706850718456</v>
      </c>
      <c r="L59" s="33">
        <v>1.0334154677688578</v>
      </c>
      <c r="M59" s="33">
        <v>1.184477474851849</v>
      </c>
      <c r="N59" s="33">
        <v>0.63783129763576474</v>
      </c>
      <c r="O59" s="33">
        <v>0.63858905404092592</v>
      </c>
      <c r="P59" s="33">
        <v>0.71922210741064563</v>
      </c>
    </row>
    <row r="60" spans="1:16">
      <c r="A60" s="7" t="s">
        <v>113</v>
      </c>
      <c r="B60" s="7" t="s">
        <v>114</v>
      </c>
      <c r="C60" s="33">
        <v>0.98510824998845403</v>
      </c>
      <c r="D60" s="33">
        <v>0.89162685441287404</v>
      </c>
      <c r="E60" s="33">
        <v>0.79398034659902372</v>
      </c>
      <c r="F60" s="33">
        <v>0.83348965105621042</v>
      </c>
      <c r="G60" s="33">
        <v>0.46472728843391969</v>
      </c>
      <c r="H60" s="33">
        <v>0.62464500523718514</v>
      </c>
      <c r="I60" s="33">
        <v>0.88375068839288606</v>
      </c>
      <c r="J60" s="33">
        <v>0.96700033474791325</v>
      </c>
      <c r="K60" s="33">
        <v>0.9310365307158206</v>
      </c>
      <c r="L60" s="33">
        <v>1.0140918073147818</v>
      </c>
      <c r="M60" s="33">
        <v>1.1366095435550227</v>
      </c>
      <c r="N60" s="33">
        <v>1.2757998855378103</v>
      </c>
      <c r="O60" s="33">
        <v>2.2495977625881411</v>
      </c>
      <c r="P60" s="33">
        <v>2.6133229669463431</v>
      </c>
    </row>
    <row r="61" spans="1:16">
      <c r="A61" s="7" t="s">
        <v>115</v>
      </c>
      <c r="B61" s="7" t="s">
        <v>116</v>
      </c>
      <c r="C61" s="33">
        <v>1.6384918938241664</v>
      </c>
      <c r="D61" s="33">
        <v>1.5161107178153628</v>
      </c>
      <c r="E61" s="33">
        <v>1.8295819397993311</v>
      </c>
      <c r="F61" s="33">
        <v>2.0594515050167224</v>
      </c>
      <c r="G61" s="33">
        <v>1.5289254031663428</v>
      </c>
      <c r="H61" s="33">
        <v>1.9467666403405572</v>
      </c>
      <c r="I61" s="33">
        <v>1.8099538910754489</v>
      </c>
      <c r="J61" s="33">
        <v>1.9846139729376333</v>
      </c>
      <c r="K61" s="33">
        <v>1.9391735786358706</v>
      </c>
      <c r="L61" s="33">
        <v>2.0697958688763123</v>
      </c>
      <c r="M61" s="33">
        <v>2.2706466063897071</v>
      </c>
      <c r="N61" s="33">
        <v>2.0323581749124191</v>
      </c>
      <c r="O61" s="33">
        <v>2.0030772054124735</v>
      </c>
      <c r="P61" s="33">
        <v>2.2229515610509032</v>
      </c>
    </row>
    <row r="62" spans="1:16">
      <c r="A62" s="7" t="s">
        <v>117</v>
      </c>
      <c r="B62" s="7" t="s">
        <v>118</v>
      </c>
      <c r="C62" s="33">
        <v>0.3014028151570724</v>
      </c>
      <c r="D62" s="33">
        <v>0.2797854798193839</v>
      </c>
      <c r="E62" s="33">
        <v>0.54258639849331725</v>
      </c>
      <c r="F62" s="33">
        <v>0.8648163109987288</v>
      </c>
      <c r="G62" s="33">
        <v>0.87514825196061941</v>
      </c>
      <c r="H62" s="33">
        <v>0.72203321664689979</v>
      </c>
      <c r="I62" s="33">
        <v>0.68121485214474586</v>
      </c>
      <c r="J62" s="33">
        <v>0.82238354953838411</v>
      </c>
      <c r="K62" s="33">
        <v>0.81644252748560575</v>
      </c>
      <c r="L62" s="33">
        <v>0.81989797802793085</v>
      </c>
      <c r="M62" s="33">
        <v>0.95685885045395536</v>
      </c>
      <c r="N62" s="33">
        <v>0.89517372325479916</v>
      </c>
      <c r="O62" s="33">
        <v>0.84073601370142226</v>
      </c>
      <c r="P62" s="33">
        <v>0.8969192319214685</v>
      </c>
    </row>
    <row r="63" spans="1:16">
      <c r="A63" s="7" t="s">
        <v>119</v>
      </c>
      <c r="B63" s="7" t="s">
        <v>120</v>
      </c>
      <c r="C63" s="33">
        <v>0.61041217910696266</v>
      </c>
      <c r="D63" s="33">
        <v>1.0327682910332054</v>
      </c>
      <c r="E63" s="33">
        <v>1.0530367173302495</v>
      </c>
      <c r="F63" s="33">
        <v>1.3080755410540228</v>
      </c>
      <c r="G63" s="33">
        <v>1.1217352308984914</v>
      </c>
      <c r="H63" s="33">
        <v>1.3252166203615408</v>
      </c>
      <c r="I63" s="33">
        <v>1.2384860027937712</v>
      </c>
      <c r="J63" s="33">
        <v>1.3023561491317144</v>
      </c>
      <c r="K63" s="33">
        <v>1.2725267135044303</v>
      </c>
      <c r="L63" s="33">
        <v>1.2045329195940269</v>
      </c>
      <c r="M63" s="33">
        <v>1.4054782658000133</v>
      </c>
      <c r="N63" s="33">
        <v>1.2592073318453838</v>
      </c>
      <c r="O63" s="33">
        <v>1.1607758642907584</v>
      </c>
      <c r="P63" s="33">
        <v>1.282944078184358</v>
      </c>
    </row>
    <row r="64" spans="1:16">
      <c r="A64" s="7" t="s">
        <v>121</v>
      </c>
      <c r="B64" s="7" t="s">
        <v>122</v>
      </c>
      <c r="C64" s="33">
        <v>1.030401958150132</v>
      </c>
      <c r="D64" s="33">
        <v>1.0503981375209086</v>
      </c>
      <c r="E64" s="33">
        <v>0.86341518175184684</v>
      </c>
      <c r="F64" s="33">
        <v>1.2124000282087042</v>
      </c>
      <c r="G64" s="33">
        <v>0.8645190747603263</v>
      </c>
      <c r="H64" s="33">
        <v>0.8198027875595868</v>
      </c>
      <c r="I64" s="33">
        <v>0.91748745430630763</v>
      </c>
      <c r="J64" s="33">
        <v>0.93780351921718219</v>
      </c>
      <c r="K64" s="33">
        <v>1.0304140567621081</v>
      </c>
      <c r="L64" s="33">
        <v>1.0101552398691953</v>
      </c>
      <c r="M64" s="33">
        <v>1.1701229575722372</v>
      </c>
      <c r="N64" s="33">
        <v>1.06146203060116</v>
      </c>
      <c r="O64" s="33">
        <v>0.99481277105540211</v>
      </c>
      <c r="P64" s="33">
        <v>1.0743679679187692</v>
      </c>
    </row>
    <row r="65" spans="1:16">
      <c r="A65" s="7" t="s">
        <v>123</v>
      </c>
      <c r="B65" s="7" t="s">
        <v>124</v>
      </c>
      <c r="C65" s="33">
        <v>0.52786905428419839</v>
      </c>
      <c r="D65" s="33">
        <v>0.50687236368859356</v>
      </c>
      <c r="E65" s="33">
        <v>0.45296468384454447</v>
      </c>
      <c r="F65" s="33">
        <v>0.43766741485896399</v>
      </c>
      <c r="G65" s="33">
        <v>0.44880552934353402</v>
      </c>
      <c r="H65" s="33">
        <v>0.50910519495682838</v>
      </c>
      <c r="I65" s="33">
        <v>0.44468550997322226</v>
      </c>
      <c r="J65" s="33">
        <v>0.46546265759911493</v>
      </c>
      <c r="K65" s="33">
        <v>0.49377451196193312</v>
      </c>
      <c r="L65" s="33">
        <v>0.49272847684654386</v>
      </c>
      <c r="M65" s="33">
        <v>0.53603318218620377</v>
      </c>
      <c r="N65" s="33">
        <v>0.47847349693462904</v>
      </c>
      <c r="O65" s="33">
        <v>0.44097701402433537</v>
      </c>
      <c r="P65" s="33">
        <v>0.54150931478479236</v>
      </c>
    </row>
    <row r="66" spans="1:16">
      <c r="A66" s="7" t="s">
        <v>125</v>
      </c>
      <c r="B66" s="7" t="s">
        <v>126</v>
      </c>
      <c r="C66" s="33">
        <v>1.6239398218456647</v>
      </c>
      <c r="D66" s="33">
        <v>1.4893160685263636</v>
      </c>
      <c r="E66" s="33">
        <v>1.3509720097200972</v>
      </c>
      <c r="F66" s="33">
        <v>1.5253172531725316</v>
      </c>
      <c r="G66" s="33">
        <v>1.2465996666651529</v>
      </c>
      <c r="H66" s="33">
        <v>1.4306331999691189</v>
      </c>
      <c r="I66" s="33">
        <v>1.3549743640979297</v>
      </c>
      <c r="J66" s="33">
        <v>0.90367803668499858</v>
      </c>
      <c r="K66" s="33">
        <v>1.4025813014591346</v>
      </c>
      <c r="L66" s="33">
        <v>1.3828173606601302</v>
      </c>
      <c r="M66" s="33">
        <v>1.3345473866820468</v>
      </c>
      <c r="N66" s="33">
        <v>1.4967279597091721</v>
      </c>
      <c r="O66" s="33">
        <v>1.6833182712001418</v>
      </c>
      <c r="P66" s="33">
        <v>1.9554130581882752</v>
      </c>
    </row>
    <row r="67" spans="1:16">
      <c r="A67" s="7" t="s">
        <v>127</v>
      </c>
      <c r="B67" s="7" t="s">
        <v>128</v>
      </c>
      <c r="C67" s="33">
        <v>0.5205998387488161</v>
      </c>
      <c r="D67" s="33">
        <v>0.38060328294886148</v>
      </c>
      <c r="E67" s="33">
        <v>0.34671146009931947</v>
      </c>
      <c r="F67" s="33">
        <v>0.39292437365924737</v>
      </c>
      <c r="G67" s="33">
        <v>0.48498604166504661</v>
      </c>
      <c r="H67" s="33">
        <v>0.53939283187010578</v>
      </c>
      <c r="I67" s="33">
        <v>0.42018709612199351</v>
      </c>
      <c r="J67" s="33">
        <v>0.43897952518332467</v>
      </c>
      <c r="K67" s="33">
        <v>0.57832181155081375</v>
      </c>
      <c r="L67" s="33">
        <v>0.58968482935060695</v>
      </c>
      <c r="M67" s="33">
        <v>0.64375529755748584</v>
      </c>
      <c r="N67" s="33">
        <v>0.49726471068531924</v>
      </c>
      <c r="O67" s="33">
        <v>0.58325544141776242</v>
      </c>
      <c r="P67" s="33">
        <v>0.61313638731852216</v>
      </c>
    </row>
    <row r="68" spans="1:16">
      <c r="A68" s="7" t="s">
        <v>129</v>
      </c>
      <c r="B68" s="7" t="s">
        <v>130</v>
      </c>
      <c r="C68" s="33">
        <v>0.71736898208733613</v>
      </c>
      <c r="D68" s="33">
        <v>0.78921926149566635</v>
      </c>
      <c r="E68" s="33">
        <v>0.83324947192534438</v>
      </c>
      <c r="F68" s="33">
        <v>0.95775654970207136</v>
      </c>
      <c r="G68" s="33">
        <v>0.87312728942299056</v>
      </c>
      <c r="H68" s="33">
        <v>0.99979912964497097</v>
      </c>
      <c r="I68" s="33">
        <v>0.93574519158789882</v>
      </c>
      <c r="J68" s="33">
        <v>0.90730394554292393</v>
      </c>
      <c r="K68" s="33">
        <v>1.0306533152342074</v>
      </c>
      <c r="L68" s="33">
        <v>1.0278149297827106</v>
      </c>
      <c r="M68" s="33">
        <v>1.0424273123796026</v>
      </c>
      <c r="N68" s="33">
        <v>0.97168227050873845</v>
      </c>
      <c r="O68" s="33">
        <v>1.408646408288335</v>
      </c>
      <c r="P68" s="33">
        <v>1.6894332212119094</v>
      </c>
    </row>
    <row r="69" spans="1:16">
      <c r="A69" s="7" t="s">
        <v>131</v>
      </c>
      <c r="B69" s="7" t="s">
        <v>132</v>
      </c>
      <c r="C69" s="33">
        <v>0.942494449898576</v>
      </c>
      <c r="D69" s="33">
        <v>1.2882358374068283</v>
      </c>
      <c r="E69" s="33">
        <v>1.193926502070821</v>
      </c>
      <c r="F69" s="33">
        <v>1.4099406239436765</v>
      </c>
      <c r="G69" s="33">
        <v>1.1612265151774408</v>
      </c>
      <c r="H69" s="33">
        <v>1.3589883987543205</v>
      </c>
      <c r="I69" s="33">
        <v>1.2433968721125219</v>
      </c>
      <c r="J69" s="33">
        <v>1.2888744396153451</v>
      </c>
      <c r="K69" s="33">
        <v>1.2606378974025529</v>
      </c>
      <c r="L69" s="33">
        <v>1.2697306731460252</v>
      </c>
      <c r="M69" s="33">
        <v>1.5216761917798842</v>
      </c>
      <c r="N69" s="33">
        <v>1.3298894630573903</v>
      </c>
      <c r="O69" s="33">
        <v>1.1683652167961398</v>
      </c>
      <c r="P69" s="33">
        <v>1.0066835495020705</v>
      </c>
    </row>
    <row r="70" spans="1:16">
      <c r="A70" s="7" t="s">
        <v>133</v>
      </c>
      <c r="B70" s="7" t="s">
        <v>134</v>
      </c>
      <c r="C70" s="33">
        <v>0.5112134842060867</v>
      </c>
      <c r="D70" s="33">
        <v>0.46475226975071587</v>
      </c>
      <c r="E70" s="33">
        <v>0.43833610731346845</v>
      </c>
      <c r="F70" s="33">
        <v>0.47663905071395302</v>
      </c>
      <c r="G70" s="33">
        <v>0.41981595297747076</v>
      </c>
      <c r="H70" s="33">
        <v>0.62567501815217996</v>
      </c>
      <c r="I70" s="33">
        <v>0.62858210431156192</v>
      </c>
      <c r="J70" s="33">
        <v>0.660946021131122</v>
      </c>
      <c r="K70" s="33">
        <v>0.63546795669755562</v>
      </c>
      <c r="L70" s="33">
        <v>0.65719650958045028</v>
      </c>
      <c r="M70" s="33">
        <v>0.7368635359830612</v>
      </c>
      <c r="N70" s="33">
        <v>0.67953344278248107</v>
      </c>
      <c r="O70" s="33">
        <v>0.61218594675679916</v>
      </c>
      <c r="P70" s="33">
        <v>0.68612023757627849</v>
      </c>
    </row>
    <row r="71" spans="1:16">
      <c r="A71" s="7" t="s">
        <v>135</v>
      </c>
      <c r="B71" s="7" t="s">
        <v>136</v>
      </c>
      <c r="C71" s="33">
        <v>0.81730893348293632</v>
      </c>
      <c r="D71" s="33">
        <v>0.66698440752913457</v>
      </c>
      <c r="E71" s="33">
        <v>0.60470308582866983</v>
      </c>
      <c r="F71" s="33">
        <v>0.60757414634068097</v>
      </c>
      <c r="G71" s="33">
        <v>0.72577595739542689</v>
      </c>
      <c r="H71" s="33">
        <v>0.79288419741474636</v>
      </c>
      <c r="I71" s="33">
        <v>0.62194637568793931</v>
      </c>
      <c r="J71" s="33">
        <v>0.69783259402366637</v>
      </c>
      <c r="K71" s="33">
        <v>0.70578123212628852</v>
      </c>
      <c r="L71" s="33">
        <v>0.6681701767988103</v>
      </c>
      <c r="M71" s="33">
        <v>0.48333693455520671</v>
      </c>
      <c r="N71" s="33">
        <v>0.55868773593299181</v>
      </c>
      <c r="O71" s="33">
        <v>0.56427227779401856</v>
      </c>
      <c r="P71" s="33">
        <v>0.60228529303354217</v>
      </c>
    </row>
    <row r="72" spans="1:16">
      <c r="A72" s="7" t="s">
        <v>137</v>
      </c>
      <c r="B72" s="7" t="s">
        <v>138</v>
      </c>
      <c r="C72" s="33">
        <v>0.63252769083594163</v>
      </c>
      <c r="D72" s="33">
        <v>0.67381978540643783</v>
      </c>
      <c r="E72" s="33">
        <v>0.74449516290360829</v>
      </c>
      <c r="F72" s="33">
        <v>1.0548434558270485</v>
      </c>
      <c r="G72" s="33">
        <v>0.95678366925191738</v>
      </c>
      <c r="H72" s="33">
        <v>1.004841963478464</v>
      </c>
      <c r="I72" s="33">
        <v>0.95286120217234871</v>
      </c>
      <c r="J72" s="33">
        <v>0.94487480702876581</v>
      </c>
      <c r="K72" s="33">
        <v>0.94705207609370867</v>
      </c>
      <c r="L72" s="33">
        <v>1.1304147267035285</v>
      </c>
      <c r="M72" s="33">
        <v>1.237393058570998</v>
      </c>
      <c r="N72" s="33">
        <v>1.1140052525078572</v>
      </c>
      <c r="O72" s="33">
        <v>1.1164915830714255</v>
      </c>
      <c r="P72" s="33">
        <v>1.1745613171862794</v>
      </c>
    </row>
    <row r="73" spans="1:16">
      <c r="A73" s="7" t="s">
        <v>139</v>
      </c>
      <c r="B73" s="7" t="s">
        <v>140</v>
      </c>
      <c r="C73" s="33">
        <v>0.41692599654626566</v>
      </c>
      <c r="D73" s="33">
        <v>0.49128471722550004</v>
      </c>
      <c r="E73" s="33">
        <v>0.45904468331752557</v>
      </c>
      <c r="F73" s="33">
        <v>0.45746829662416133</v>
      </c>
      <c r="G73" s="33">
        <v>0.41340619149214092</v>
      </c>
      <c r="H73" s="33">
        <v>0.44648408586232419</v>
      </c>
      <c r="I73" s="33">
        <v>0.47931379805808333</v>
      </c>
      <c r="J73" s="33">
        <v>0.4016197152436104</v>
      </c>
      <c r="K73" s="33">
        <v>0.43154526059128312</v>
      </c>
      <c r="L73" s="33">
        <v>0.44962337266512825</v>
      </c>
      <c r="M73" s="33">
        <v>0.58153872948142993</v>
      </c>
      <c r="N73" s="33">
        <v>0.47934427657073192</v>
      </c>
      <c r="O73" s="33">
        <v>0.36676100492010277</v>
      </c>
      <c r="P73" s="33">
        <v>0.54459441807811204</v>
      </c>
    </row>
    <row r="74" spans="1:16">
      <c r="A74" s="7" t="s">
        <v>141</v>
      </c>
      <c r="B74" s="7" t="s">
        <v>142</v>
      </c>
      <c r="C74" s="33">
        <v>0.3809594122244484</v>
      </c>
      <c r="D74" s="33">
        <v>0.51774299076127217</v>
      </c>
      <c r="E74" s="33">
        <v>0.47504350723886402</v>
      </c>
      <c r="F74" s="33">
        <v>0.48203706446476841</v>
      </c>
      <c r="G74" s="33">
        <v>0.38616026374217854</v>
      </c>
      <c r="H74" s="33">
        <v>0.45054834151920875</v>
      </c>
      <c r="I74" s="33">
        <v>0.47612639888761804</v>
      </c>
      <c r="J74" s="33">
        <v>0.41252326807060036</v>
      </c>
      <c r="K74" s="33">
        <v>0.24351745946309628</v>
      </c>
      <c r="L74" s="33">
        <v>0.60501917513288028</v>
      </c>
      <c r="M74" s="33">
        <v>0.68246652761891946</v>
      </c>
      <c r="N74" s="33">
        <v>0.60216869631523473</v>
      </c>
      <c r="O74" s="33">
        <v>0.57574289623001185</v>
      </c>
      <c r="P74" s="33">
        <v>0.58909147996142541</v>
      </c>
    </row>
    <row r="75" spans="1:16">
      <c r="A75" s="7" t="s">
        <v>143</v>
      </c>
      <c r="B75" s="7" t="s">
        <v>144</v>
      </c>
      <c r="C75" s="33">
        <v>0.40061006509959851</v>
      </c>
      <c r="D75" s="33">
        <v>0.45147643550461936</v>
      </c>
      <c r="E75" s="33">
        <v>0.36359238417224582</v>
      </c>
      <c r="F75" s="33">
        <v>0.39384309407830836</v>
      </c>
      <c r="G75" s="33">
        <v>0.34474100429535132</v>
      </c>
      <c r="H75" s="33">
        <v>0.41174519548371358</v>
      </c>
      <c r="I75" s="33">
        <v>0.39025016469625079</v>
      </c>
      <c r="J75" s="33">
        <v>0.3858168431497781</v>
      </c>
      <c r="K75" s="33">
        <v>0.39467891769207786</v>
      </c>
      <c r="L75" s="33">
        <v>0.37871000576551089</v>
      </c>
      <c r="M75" s="33">
        <v>0.47161056943328955</v>
      </c>
      <c r="N75" s="33">
        <v>0.54788983214231213</v>
      </c>
      <c r="O75" s="33">
        <v>0.54561103908029596</v>
      </c>
      <c r="P75" s="33">
        <v>1.0475010484823732</v>
      </c>
    </row>
    <row r="76" spans="1:16">
      <c r="A76" s="7" t="s">
        <v>145</v>
      </c>
      <c r="B76" s="7" t="s">
        <v>146</v>
      </c>
      <c r="C76" s="33">
        <v>0.78454574344126271</v>
      </c>
      <c r="D76" s="33">
        <v>0.90557254334239612</v>
      </c>
      <c r="E76" s="33">
        <v>0.7807670843760226</v>
      </c>
      <c r="F76" s="33">
        <v>0.91476312226994194</v>
      </c>
      <c r="G76" s="33">
        <v>0.80331118573791027</v>
      </c>
      <c r="H76" s="33">
        <v>0.83126551199950838</v>
      </c>
      <c r="I76" s="33">
        <v>0.53726486547139118</v>
      </c>
      <c r="J76" s="33">
        <v>0.5304175449564128</v>
      </c>
      <c r="K76" s="33">
        <v>0.744585327017662</v>
      </c>
      <c r="L76" s="33">
        <v>0.77578832348847337</v>
      </c>
      <c r="M76" s="33">
        <v>0.62854020897284846</v>
      </c>
      <c r="N76" s="33">
        <v>0.59371184615836736</v>
      </c>
      <c r="O76" s="33">
        <v>0.60051775681459341</v>
      </c>
      <c r="P76" s="33">
        <v>0.71686476608773009</v>
      </c>
    </row>
    <row r="77" spans="1:16">
      <c r="A77" s="7" t="s">
        <v>147</v>
      </c>
      <c r="B77" s="7" t="s">
        <v>148</v>
      </c>
      <c r="C77" s="33">
        <v>0.85410379201821052</v>
      </c>
      <c r="D77" s="33">
        <v>0.85079256100411116</v>
      </c>
      <c r="E77" s="33">
        <v>0.73804708158272214</v>
      </c>
      <c r="F77" s="33">
        <v>0.8670491808187919</v>
      </c>
      <c r="G77" s="33">
        <v>0.76509989342594331</v>
      </c>
      <c r="H77" s="33">
        <v>0.77040986825433333</v>
      </c>
      <c r="I77" s="33">
        <v>0.86390065729447041</v>
      </c>
      <c r="J77" s="33">
        <v>0.86153624659164929</v>
      </c>
      <c r="K77" s="33">
        <v>0.748322526688871</v>
      </c>
      <c r="L77" s="33">
        <v>0.7968046511001825</v>
      </c>
      <c r="M77" s="33">
        <v>0.79306080573732451</v>
      </c>
      <c r="N77" s="33">
        <v>0.75848539595978393</v>
      </c>
      <c r="O77" s="33">
        <v>0.72505532077269408</v>
      </c>
      <c r="P77" s="33">
        <v>0.75764673246049119</v>
      </c>
    </row>
    <row r="78" spans="1:16">
      <c r="A78" s="7" t="s">
        <v>149</v>
      </c>
      <c r="B78" s="7" t="s">
        <v>150</v>
      </c>
      <c r="C78" s="33">
        <v>0.72645517385475245</v>
      </c>
      <c r="D78" s="33">
        <v>0.83378458377587794</v>
      </c>
      <c r="E78" s="33">
        <v>0.59773940398614478</v>
      </c>
      <c r="F78" s="33">
        <v>0.6969520958845451</v>
      </c>
      <c r="G78" s="33">
        <v>0.40513139961704725</v>
      </c>
      <c r="H78" s="33">
        <v>1.5733630442235174</v>
      </c>
      <c r="I78" s="33">
        <v>1.4942264438071189</v>
      </c>
      <c r="J78" s="33">
        <v>1.4862078480229437</v>
      </c>
      <c r="K78" s="33">
        <v>1.7718546451834076</v>
      </c>
      <c r="L78" s="33">
        <v>1.7390528190506451</v>
      </c>
      <c r="M78" s="33">
        <v>1.9386899336939889</v>
      </c>
      <c r="N78" s="33">
        <v>1.8139669055243861</v>
      </c>
      <c r="O78" s="33">
        <v>1.6383228676304589</v>
      </c>
      <c r="P78" s="33">
        <v>1.8994832646303836</v>
      </c>
    </row>
    <row r="79" spans="1:16">
      <c r="A79" s="7" t="s">
        <v>151</v>
      </c>
      <c r="B79" s="7" t="s">
        <v>152</v>
      </c>
      <c r="C79" s="33">
        <v>1.270421899345376</v>
      </c>
      <c r="D79" s="33">
        <v>0.73544347238815699</v>
      </c>
      <c r="E79" s="33">
        <v>0.86948654891774257</v>
      </c>
      <c r="F79" s="33">
        <v>1.2583474254634019</v>
      </c>
      <c r="G79" s="33">
        <v>1.0797411306605134</v>
      </c>
      <c r="H79" s="33">
        <v>0.97478547735794641</v>
      </c>
      <c r="I79" s="33">
        <v>0.9557163974617825</v>
      </c>
      <c r="J79" s="33">
        <v>0.92073478511681572</v>
      </c>
      <c r="K79" s="33">
        <v>0.98138700605710993</v>
      </c>
      <c r="L79" s="33">
        <v>1.0183822468993367</v>
      </c>
      <c r="M79" s="33">
        <v>1.1211692385347563</v>
      </c>
      <c r="N79" s="33">
        <v>0.97438527545428322</v>
      </c>
      <c r="O79" s="33">
        <v>1.3802350735506201</v>
      </c>
      <c r="P79" s="33">
        <v>1.4594371935390829</v>
      </c>
    </row>
    <row r="80" spans="1:16">
      <c r="A80" s="7" t="s">
        <v>153</v>
      </c>
      <c r="B80" s="7" t="s">
        <v>154</v>
      </c>
      <c r="C80" s="33">
        <v>0.3258066890503179</v>
      </c>
      <c r="D80" s="33">
        <v>0.33090434858101619</v>
      </c>
      <c r="E80" s="33">
        <v>0.31020589574405044</v>
      </c>
      <c r="F80" s="33">
        <v>0.321091485932746</v>
      </c>
      <c r="G80" s="33">
        <v>0.30905445147491312</v>
      </c>
      <c r="H80" s="33">
        <v>0.36216558239016128</v>
      </c>
      <c r="I80" s="33">
        <v>0.38815791818910972</v>
      </c>
      <c r="J80" s="33">
        <v>0.3398841457980572</v>
      </c>
      <c r="K80" s="33">
        <v>0.44094109259424291</v>
      </c>
      <c r="L80" s="33">
        <v>0.46406380892968541</v>
      </c>
      <c r="M80" s="33">
        <v>0.54371089920684434</v>
      </c>
      <c r="N80" s="33">
        <v>0.44521878620443811</v>
      </c>
      <c r="O80" s="33">
        <v>0.39174405133232332</v>
      </c>
      <c r="P80" s="33">
        <v>0.26336511897335352</v>
      </c>
    </row>
    <row r="81" spans="1:16">
      <c r="A81" s="7" t="s">
        <v>155</v>
      </c>
      <c r="B81" s="7" t="s">
        <v>156</v>
      </c>
      <c r="C81" s="33">
        <v>0.86577380792909997</v>
      </c>
      <c r="D81" s="33">
        <v>0.90205166399648495</v>
      </c>
      <c r="E81" s="33">
        <v>0.93563472177429363</v>
      </c>
      <c r="F81" s="33">
        <v>1.1637252226549901</v>
      </c>
      <c r="G81" s="33">
        <v>0.9397358195845813</v>
      </c>
      <c r="H81" s="33">
        <v>0.89267579384292728</v>
      </c>
      <c r="I81" s="33">
        <v>0.93475050303279505</v>
      </c>
      <c r="J81" s="33">
        <v>0.9196826331425012</v>
      </c>
      <c r="K81" s="33">
        <v>1.06120333716944</v>
      </c>
      <c r="L81" s="33">
        <v>1.0168415623091578</v>
      </c>
      <c r="M81" s="33">
        <v>1.1001296814896098</v>
      </c>
      <c r="N81" s="33">
        <v>1.0865046094105453</v>
      </c>
      <c r="O81" s="33">
        <v>1.0997866216390475</v>
      </c>
      <c r="P81" s="33">
        <v>0.88470269362808907</v>
      </c>
    </row>
    <row r="82" spans="1:16">
      <c r="A82" s="7" t="s">
        <v>157</v>
      </c>
      <c r="B82" s="7" t="s">
        <v>158</v>
      </c>
      <c r="C82" s="33">
        <v>1.1011035668432858</v>
      </c>
      <c r="D82" s="33">
        <v>1.1313974344564248</v>
      </c>
      <c r="E82" s="33">
        <v>1.1753179510380536</v>
      </c>
      <c r="F82" s="33">
        <v>1.4824453684354151</v>
      </c>
      <c r="G82" s="33">
        <v>1.275718730107992</v>
      </c>
      <c r="H82" s="33">
        <v>1.3941504063136372</v>
      </c>
      <c r="I82" s="33">
        <v>0.8096911795909032</v>
      </c>
      <c r="J82" s="33">
        <v>1.3965560475837497</v>
      </c>
      <c r="K82" s="33">
        <v>1.4706721190861318</v>
      </c>
      <c r="L82" s="33">
        <v>1.4399650589561226</v>
      </c>
      <c r="M82" s="33">
        <v>0.85265102770207524</v>
      </c>
      <c r="N82" s="33">
        <v>0.7509568830825275</v>
      </c>
      <c r="O82" s="33">
        <v>0.76390821638095663</v>
      </c>
      <c r="P82" s="33">
        <v>1.3550952474118001</v>
      </c>
    </row>
    <row r="83" spans="1:16">
      <c r="A83" s="7" t="s">
        <v>159</v>
      </c>
      <c r="B83" s="7" t="s">
        <v>160</v>
      </c>
      <c r="C83" s="33">
        <v>2.2333550880971504</v>
      </c>
      <c r="D83" s="33">
        <v>2.0359102045836526</v>
      </c>
      <c r="E83" s="33">
        <v>1.8014917051021395</v>
      </c>
      <c r="F83" s="33">
        <v>1.9385148147655764</v>
      </c>
      <c r="G83" s="33">
        <v>1.8179208228798556</v>
      </c>
      <c r="H83" s="33">
        <v>1.7532976292519824</v>
      </c>
      <c r="I83" s="33">
        <v>1.6746079526253239</v>
      </c>
      <c r="J83" s="33">
        <v>1.8297440280154575</v>
      </c>
      <c r="K83" s="33">
        <v>1.8816000143234095</v>
      </c>
      <c r="L83" s="33">
        <v>1.8325805470715224</v>
      </c>
      <c r="M83" s="33">
        <v>1.8376736993113572</v>
      </c>
      <c r="N83" s="33">
        <v>1.8798491610237784</v>
      </c>
      <c r="O83" s="33">
        <v>1.7788241823907114</v>
      </c>
      <c r="P83" s="33">
        <v>1.6278881252224044</v>
      </c>
    </row>
    <row r="84" spans="1:16">
      <c r="A84" s="7" t="s">
        <v>161</v>
      </c>
      <c r="B84" s="7" t="s">
        <v>162</v>
      </c>
      <c r="C84" s="33">
        <v>0.32373553228131169</v>
      </c>
      <c r="D84" s="33">
        <v>0.39512467537917489</v>
      </c>
      <c r="E84" s="33">
        <v>0.42176849965509866</v>
      </c>
      <c r="F84" s="33">
        <v>0.54196219109623955</v>
      </c>
      <c r="G84" s="33">
        <v>0.47266102454164399</v>
      </c>
      <c r="H84" s="33">
        <v>0.51708635970946792</v>
      </c>
      <c r="I84" s="33">
        <v>0.47490720890794486</v>
      </c>
      <c r="J84" s="33">
        <v>0.43655729050011199</v>
      </c>
      <c r="K84" s="33">
        <v>0.46768950180782642</v>
      </c>
      <c r="L84" s="33">
        <v>0.46292515918471827</v>
      </c>
      <c r="M84" s="33">
        <v>0.55116388826672635</v>
      </c>
      <c r="N84" s="33">
        <v>0.52844846894698105</v>
      </c>
      <c r="O84" s="33">
        <v>0.53284484689469813</v>
      </c>
      <c r="P84" s="33">
        <v>0.60620260454996322</v>
      </c>
    </row>
    <row r="85" spans="1:16">
      <c r="A85" s="7" t="s">
        <v>163</v>
      </c>
      <c r="B85" s="7" t="s">
        <v>164</v>
      </c>
      <c r="C85" s="33">
        <v>0.79845480734515195</v>
      </c>
      <c r="D85" s="33">
        <v>0.56471572760848643</v>
      </c>
      <c r="E85" s="33">
        <v>0.49344870151897779</v>
      </c>
      <c r="F85" s="33">
        <v>0.67735463545789198</v>
      </c>
      <c r="G85" s="33">
        <v>0.63589013060619115</v>
      </c>
      <c r="H85" s="33">
        <v>0.6398218688090731</v>
      </c>
      <c r="I85" s="33">
        <v>0.817374415073998</v>
      </c>
      <c r="J85" s="33">
        <v>0.71018049145204787</v>
      </c>
      <c r="K85" s="33">
        <v>0.54212457001371994</v>
      </c>
      <c r="L85" s="33">
        <v>0.73621569436598056</v>
      </c>
      <c r="M85" s="33">
        <v>0.69158315656754077</v>
      </c>
      <c r="N85" s="33">
        <v>0.60802458326163722</v>
      </c>
      <c r="O85" s="33">
        <v>0.63888690085532818</v>
      </c>
      <c r="P85" s="33">
        <v>0.43215391338907611</v>
      </c>
    </row>
    <row r="86" spans="1:16">
      <c r="A86" s="7" t="s">
        <v>165</v>
      </c>
      <c r="B86" s="7" t="s">
        <v>166</v>
      </c>
      <c r="C86" s="33">
        <v>0.99846267898492513</v>
      </c>
      <c r="D86" s="33">
        <v>0.85184936321534899</v>
      </c>
      <c r="E86" s="33">
        <v>0.78129880699582466</v>
      </c>
      <c r="F86" s="33">
        <v>0.86944728629521051</v>
      </c>
      <c r="G86" s="33">
        <v>0.81476100485947311</v>
      </c>
      <c r="H86" s="33">
        <v>0.90294126005285746</v>
      </c>
      <c r="I86" s="33">
        <v>0.58702080195515649</v>
      </c>
      <c r="J86" s="33">
        <v>0.51306871465514792</v>
      </c>
      <c r="K86" s="33">
        <v>0.53303447099946011</v>
      </c>
      <c r="L86" s="33">
        <v>0.55819290119071296</v>
      </c>
      <c r="M86" s="33">
        <v>0.5663985904686123</v>
      </c>
      <c r="N86" s="33">
        <v>0.45273949245502854</v>
      </c>
      <c r="O86" s="33">
        <v>0.50946176361931284</v>
      </c>
      <c r="P86" s="33">
        <v>0.47071030719827217</v>
      </c>
    </row>
    <row r="87" spans="1:16">
      <c r="A87" s="7" t="s">
        <v>167</v>
      </c>
      <c r="B87" s="7" t="s">
        <v>168</v>
      </c>
      <c r="C87" s="33">
        <v>0.60362610049013909</v>
      </c>
      <c r="D87" s="33">
        <v>0.63895793165927195</v>
      </c>
      <c r="E87" s="33">
        <v>0.59230604568667622</v>
      </c>
      <c r="F87" s="33">
        <v>0.61751795191139558</v>
      </c>
      <c r="G87" s="33">
        <v>0.58206469963612939</v>
      </c>
      <c r="H87" s="33">
        <v>0.64726114336720908</v>
      </c>
      <c r="I87" s="33">
        <v>0.61223347773510328</v>
      </c>
      <c r="J87" s="33">
        <v>0.63990456926507966</v>
      </c>
      <c r="K87" s="33">
        <v>0.59077521093850227</v>
      </c>
      <c r="L87" s="33">
        <v>0.61358195551115224</v>
      </c>
      <c r="M87" s="33">
        <v>0.69910110580637064</v>
      </c>
      <c r="N87" s="33">
        <v>0.64272163214945721</v>
      </c>
      <c r="O87" s="33">
        <v>0.69754516991092952</v>
      </c>
      <c r="P87" s="33">
        <v>0.99406833561264296</v>
      </c>
    </row>
    <row r="88" spans="1:16">
      <c r="A88" s="7" t="s">
        <v>169</v>
      </c>
      <c r="B88" s="7" t="s">
        <v>170</v>
      </c>
      <c r="C88" s="33">
        <v>0.33957998455587335</v>
      </c>
      <c r="D88" s="33">
        <v>0.10985310079542653</v>
      </c>
      <c r="E88" s="33">
        <v>0.29166659283135959</v>
      </c>
      <c r="F88" s="33">
        <v>0.1298574033481063</v>
      </c>
      <c r="G88" s="33">
        <v>0.20954938352858585</v>
      </c>
      <c r="H88" s="33">
        <v>0.31106664911587906</v>
      </c>
      <c r="I88" s="33">
        <v>0.36932824360493177</v>
      </c>
      <c r="J88" s="33">
        <v>0.141217147119477</v>
      </c>
      <c r="K88" s="33">
        <v>0.13990434820762582</v>
      </c>
      <c r="L88" s="33">
        <v>0.14156816287130886</v>
      </c>
      <c r="M88" s="33">
        <v>0.40008599885919882</v>
      </c>
      <c r="N88" s="33">
        <v>0.14473959018910973</v>
      </c>
      <c r="O88" s="33">
        <v>0.32154622438681935</v>
      </c>
      <c r="P88" s="33">
        <v>0.34940985476723269</v>
      </c>
    </row>
    <row r="89" spans="1:16">
      <c r="A89" s="7" t="s">
        <v>171</v>
      </c>
      <c r="B89" s="7" t="s">
        <v>172</v>
      </c>
      <c r="C89" s="33">
        <v>0.62297831695796768</v>
      </c>
      <c r="D89" s="33">
        <v>0.72160907624300386</v>
      </c>
      <c r="E89" s="33">
        <v>0.96160236495271467</v>
      </c>
      <c r="F89" s="33">
        <v>1.1908056988791109</v>
      </c>
      <c r="G89" s="33">
        <v>1.3066643851365443</v>
      </c>
      <c r="H89" s="33">
        <v>1.3495607163291605</v>
      </c>
      <c r="I89" s="33">
        <v>1.1816329695362255</v>
      </c>
      <c r="J89" s="33">
        <v>1.2583538760166624</v>
      </c>
      <c r="K89" s="33">
        <v>1.4603976279216508</v>
      </c>
      <c r="L89" s="33">
        <v>1.5909715575186221</v>
      </c>
      <c r="M89" s="33">
        <v>1.7208289440615157</v>
      </c>
      <c r="N89" s="33">
        <v>1.4941419931661044</v>
      </c>
      <c r="O89" s="33">
        <v>1.4541278761984717</v>
      </c>
      <c r="P89" s="33">
        <v>1.3421038559641514</v>
      </c>
    </row>
    <row r="90" spans="1:16">
      <c r="A90" s="7" t="s">
        <v>173</v>
      </c>
      <c r="B90" s="7" t="s">
        <v>174</v>
      </c>
      <c r="C90" s="33">
        <v>0.60712794975586548</v>
      </c>
      <c r="D90" s="33">
        <v>0.74406165972606464</v>
      </c>
      <c r="E90" s="33">
        <v>0.49797883173388463</v>
      </c>
      <c r="F90" s="33">
        <v>0.68190293984103967</v>
      </c>
      <c r="G90" s="33">
        <v>0.63486299108616706</v>
      </c>
      <c r="H90" s="33">
        <v>0.71339080868064408</v>
      </c>
      <c r="I90" s="33">
        <v>0.44918112256624781</v>
      </c>
      <c r="J90" s="33">
        <v>0.34004621987454603</v>
      </c>
      <c r="K90" s="33">
        <v>0.40786322928986046</v>
      </c>
      <c r="L90" s="33">
        <v>0.39044092757354015</v>
      </c>
      <c r="M90" s="33">
        <v>0.44851248061983107</v>
      </c>
      <c r="N90" s="33">
        <v>0.42759234572131838</v>
      </c>
      <c r="O90" s="33">
        <v>0.38321959455223975</v>
      </c>
      <c r="P90" s="33">
        <v>0.48937904058238713</v>
      </c>
    </row>
    <row r="91" spans="1:16">
      <c r="A91" s="7" t="s">
        <v>175</v>
      </c>
      <c r="B91" s="7" t="s">
        <v>176</v>
      </c>
      <c r="C91" s="33">
        <v>0.78979031455599202</v>
      </c>
      <c r="D91" s="33">
        <v>0.86479913539119435</v>
      </c>
      <c r="E91" s="33">
        <v>0.69489767018340287</v>
      </c>
      <c r="F91" s="33">
        <v>0.86712503007311958</v>
      </c>
      <c r="G91" s="33">
        <v>0.77123665868164792</v>
      </c>
      <c r="H91" s="33">
        <v>0.85207727962688484</v>
      </c>
      <c r="I91" s="33">
        <v>0.73482656162048554</v>
      </c>
      <c r="J91" s="33">
        <v>0.77700949962424415</v>
      </c>
      <c r="K91" s="33">
        <v>0.96374675743048521</v>
      </c>
      <c r="L91" s="33">
        <v>0.95490532640129133</v>
      </c>
      <c r="M91" s="33">
        <v>1.0879675728157268</v>
      </c>
      <c r="N91" s="33">
        <v>0.99750521938284709</v>
      </c>
      <c r="O91" s="33">
        <v>0.84217956265393834</v>
      </c>
      <c r="P91" s="33">
        <v>0.46104995219909006</v>
      </c>
    </row>
    <row r="92" spans="1:16">
      <c r="A92" s="7" t="s">
        <v>177</v>
      </c>
      <c r="B92" s="7" t="s">
        <v>178</v>
      </c>
      <c r="C92" s="33">
        <v>1.5059247325815264</v>
      </c>
      <c r="D92" s="33">
        <v>1.6606201907201537</v>
      </c>
      <c r="E92" s="33">
        <v>1.4937178428983457</v>
      </c>
      <c r="F92" s="33">
        <v>1.7216086364920988</v>
      </c>
      <c r="G92" s="33">
        <v>1.4870228583596419</v>
      </c>
      <c r="H92" s="33">
        <v>1.6313128975215947</v>
      </c>
      <c r="I92" s="33">
        <v>1.6022886134076453</v>
      </c>
      <c r="J92" s="33">
        <v>1.6328608593410052</v>
      </c>
      <c r="K92" s="33">
        <v>1.5439511910603354</v>
      </c>
      <c r="L92" s="33">
        <v>1.4398415005601177</v>
      </c>
      <c r="M92" s="33">
        <v>1.466799366742892</v>
      </c>
      <c r="N92" s="33">
        <v>1.3418810698712191</v>
      </c>
      <c r="O92" s="33">
        <v>1.382524325775601</v>
      </c>
      <c r="P92" s="33">
        <v>1.5816892411098664</v>
      </c>
    </row>
    <row r="93" spans="1:16">
      <c r="A93" s="7" t="s">
        <v>179</v>
      </c>
      <c r="B93" s="7" t="s">
        <v>180</v>
      </c>
      <c r="C93" s="33">
        <v>0.95048771087194994</v>
      </c>
      <c r="D93" s="33">
        <v>1.5790732752231018</v>
      </c>
      <c r="E93" s="33">
        <v>0.67302259768748374</v>
      </c>
      <c r="F93" s="33">
        <v>0.85187337257298823</v>
      </c>
      <c r="G93" s="33">
        <v>1.4775426996013798</v>
      </c>
      <c r="H93" s="33">
        <v>1.8471594528193152</v>
      </c>
      <c r="I93" s="33">
        <v>1.1125698622789191</v>
      </c>
      <c r="J93" s="33">
        <v>1.3714558013827982</v>
      </c>
      <c r="K93" s="33">
        <v>1.8124937141908428</v>
      </c>
      <c r="L93" s="33">
        <v>1.6259101452560698</v>
      </c>
      <c r="M93" s="33">
        <v>1.2012049596830197</v>
      </c>
      <c r="N93" s="33">
        <v>1.1248174122101942</v>
      </c>
      <c r="O93" s="33">
        <v>1.0994474873525528</v>
      </c>
      <c r="P93" s="33">
        <v>1.2960005491602158</v>
      </c>
    </row>
    <row r="94" spans="1:16">
      <c r="A94" s="7" t="s">
        <v>181</v>
      </c>
      <c r="B94" s="7" t="s">
        <v>182</v>
      </c>
      <c r="C94" s="33">
        <v>0.45872178114599621</v>
      </c>
      <c r="D94" s="33">
        <v>0.52180319980753043</v>
      </c>
      <c r="E94" s="33">
        <v>0.50212206662524494</v>
      </c>
      <c r="F94" s="33">
        <v>0.60430626583185965</v>
      </c>
      <c r="G94" s="33">
        <v>0.50905962925931658</v>
      </c>
      <c r="H94" s="33">
        <v>0.59003065252801212</v>
      </c>
      <c r="I94" s="33">
        <v>0.53046945778353594</v>
      </c>
      <c r="J94" s="33">
        <v>0.50297137063271891</v>
      </c>
      <c r="K94" s="33">
        <v>0.52340482460463866</v>
      </c>
      <c r="L94" s="33">
        <v>0.54530518745921996</v>
      </c>
      <c r="M94" s="33">
        <v>0.56221571305854023</v>
      </c>
      <c r="N94" s="33">
        <v>0.56691686264569341</v>
      </c>
      <c r="O94" s="33">
        <v>0.54363877896851664</v>
      </c>
      <c r="P94" s="33">
        <v>0.66858186290386934</v>
      </c>
    </row>
    <row r="95" spans="1:16">
      <c r="A95" s="7" t="s">
        <v>183</v>
      </c>
      <c r="B95" s="7" t="s">
        <v>184</v>
      </c>
      <c r="C95" s="33">
        <v>2.1664796986659809</v>
      </c>
      <c r="D95" s="33">
        <v>0.43505522855778439</v>
      </c>
      <c r="E95" s="33">
        <v>0.44635250411269323</v>
      </c>
      <c r="F95" s="33">
        <v>0.54884844589220927</v>
      </c>
      <c r="G95" s="33">
        <v>0.37974757835821893</v>
      </c>
      <c r="H95" s="33">
        <v>0.44891676381689694</v>
      </c>
      <c r="I95" s="33">
        <v>0.4352072434500292</v>
      </c>
      <c r="J95" s="33">
        <v>0.43002382292603153</v>
      </c>
      <c r="K95" s="33">
        <v>0.41585811886919799</v>
      </c>
      <c r="L95" s="33">
        <v>0.41379595517128231</v>
      </c>
      <c r="M95" s="33">
        <v>0.47790710392718133</v>
      </c>
      <c r="N95" s="33">
        <v>0.41754413110345767</v>
      </c>
      <c r="O95" s="33">
        <v>0.40358651083502955</v>
      </c>
      <c r="P95" s="33">
        <v>0.43332915387262605</v>
      </c>
    </row>
    <row r="96" spans="1:16">
      <c r="A96" s="7" t="s">
        <v>185</v>
      </c>
      <c r="B96" s="7" t="s">
        <v>186</v>
      </c>
      <c r="C96" s="33">
        <v>1.1194507444507444</v>
      </c>
      <c r="D96" s="33">
        <v>1.0665280665280665</v>
      </c>
      <c r="E96" s="33">
        <v>0.95970524376603727</v>
      </c>
      <c r="F96" s="33">
        <v>1.2155431278373576</v>
      </c>
      <c r="G96" s="33">
        <v>1.0942234449962125</v>
      </c>
      <c r="H96" s="33">
        <v>1.1671707979126336</v>
      </c>
      <c r="I96" s="33">
        <v>1.1176326698089387</v>
      </c>
      <c r="J96" s="33">
        <v>1.0919509090143926</v>
      </c>
      <c r="K96" s="33">
        <v>1.1855588755155291</v>
      </c>
      <c r="L96" s="33">
        <v>1.144853126841175</v>
      </c>
      <c r="M96" s="33">
        <v>1.2933281079033752</v>
      </c>
      <c r="N96" s="33">
        <v>1.2322352916421178</v>
      </c>
      <c r="O96" s="33">
        <v>1.2988568933591449</v>
      </c>
      <c r="P96" s="33">
        <v>1.4616641065566871</v>
      </c>
    </row>
    <row r="97" spans="1:16">
      <c r="A97" s="7" t="s">
        <v>187</v>
      </c>
      <c r="B97" s="7" t="s">
        <v>188</v>
      </c>
      <c r="C97" s="33">
        <v>1.18564256154324</v>
      </c>
      <c r="D97" s="33">
        <v>1.3872264953289259</v>
      </c>
      <c r="E97" s="33">
        <v>1.2706181929382983</v>
      </c>
      <c r="F97" s="33">
        <v>1.4666556891157583</v>
      </c>
      <c r="G97" s="33">
        <v>1.0458592159637949</v>
      </c>
      <c r="H97" s="33">
        <v>1.162803565760083</v>
      </c>
      <c r="I97" s="33">
        <v>1.094546227615711</v>
      </c>
      <c r="J97" s="33">
        <v>1.1105898181881722</v>
      </c>
      <c r="K97" s="33">
        <v>1.150508042181043</v>
      </c>
      <c r="L97" s="33">
        <v>1.1317997419745645</v>
      </c>
      <c r="M97" s="33">
        <v>1.2429836593598289</v>
      </c>
      <c r="N97" s="33">
        <v>1.167404922286583</v>
      </c>
      <c r="O97" s="33">
        <v>1.074367240671332</v>
      </c>
      <c r="P97" s="33">
        <v>1.3208048296770023</v>
      </c>
    </row>
    <row r="98" spans="1:16">
      <c r="A98" s="7" t="s">
        <v>189</v>
      </c>
      <c r="B98" s="7" t="s">
        <v>190</v>
      </c>
      <c r="C98" s="33">
        <v>2.399489112715417</v>
      </c>
      <c r="D98" s="33">
        <v>0.62157952957615281</v>
      </c>
      <c r="E98" s="33">
        <v>3.6521766843011028</v>
      </c>
      <c r="F98" s="33">
        <v>4.4190834342532987</v>
      </c>
      <c r="G98" s="33">
        <v>3.5869255445349957</v>
      </c>
      <c r="H98" s="33">
        <v>3.5395511754094104</v>
      </c>
      <c r="I98" s="33">
        <v>2.9982732116158108</v>
      </c>
      <c r="J98" s="33">
        <v>3.3466703167884542</v>
      </c>
      <c r="K98" s="33">
        <v>3.1711907118439431</v>
      </c>
      <c r="L98" s="33">
        <v>3.552768827959933</v>
      </c>
      <c r="M98" s="33">
        <v>3.7876682039294964</v>
      </c>
      <c r="N98" s="33">
        <v>3.5389755792813471</v>
      </c>
      <c r="O98" s="33">
        <v>3.4008044306862932</v>
      </c>
      <c r="P98" s="33">
        <v>3.4735331073065612</v>
      </c>
    </row>
    <row r="99" spans="1:16">
      <c r="A99" s="7" t="s">
        <v>191</v>
      </c>
      <c r="B99" s="7" t="s">
        <v>192</v>
      </c>
      <c r="C99" s="33">
        <v>0.81315032647469054</v>
      </c>
      <c r="D99" s="33">
        <v>0.92476887566806965</v>
      </c>
      <c r="E99" s="33">
        <v>0.75453089571408183</v>
      </c>
      <c r="F99" s="33">
        <v>0.73337211136360414</v>
      </c>
      <c r="G99" s="33">
        <v>0.67975933854523662</v>
      </c>
      <c r="H99" s="33">
        <v>0.73443465418988674</v>
      </c>
      <c r="I99" s="33">
        <v>0.6185012632408502</v>
      </c>
      <c r="J99" s="33">
        <v>0.63545650511091023</v>
      </c>
      <c r="K99" s="33">
        <v>0.6513736709481095</v>
      </c>
      <c r="L99" s="33">
        <v>0.75650660097152</v>
      </c>
      <c r="M99" s="33">
        <v>0.83029278048748179</v>
      </c>
      <c r="N99" s="33">
        <v>0.81016867493816247</v>
      </c>
      <c r="O99" s="33">
        <v>0.77841960788209308</v>
      </c>
      <c r="P99" s="33">
        <v>0.80798242389925856</v>
      </c>
    </row>
    <row r="100" spans="1:16">
      <c r="A100" s="7" t="s">
        <v>193</v>
      </c>
      <c r="B100" s="7" t="s">
        <v>194</v>
      </c>
      <c r="C100" s="33">
        <v>0.89677026988251651</v>
      </c>
      <c r="D100" s="33">
        <v>0.95407735143794337</v>
      </c>
      <c r="E100" s="33">
        <v>0.86123038864657253</v>
      </c>
      <c r="F100" s="33">
        <v>0.95836468979884126</v>
      </c>
      <c r="G100" s="33">
        <v>0.87721683117282268</v>
      </c>
      <c r="H100" s="33">
        <v>0.91328994169982936</v>
      </c>
      <c r="I100" s="33">
        <v>0.75619515349817035</v>
      </c>
      <c r="J100" s="33">
        <v>0.78658743905054918</v>
      </c>
      <c r="K100" s="33">
        <v>0.8912415279062843</v>
      </c>
      <c r="L100" s="33">
        <v>0.86762755763584964</v>
      </c>
      <c r="M100" s="33">
        <v>0.89014723914595528</v>
      </c>
      <c r="N100" s="33">
        <v>0.81762387585681406</v>
      </c>
      <c r="O100" s="33">
        <v>0.81834614485719503</v>
      </c>
      <c r="P100" s="33">
        <v>0.84163611857249421</v>
      </c>
    </row>
    <row r="101" spans="1:16">
      <c r="A101" s="7" t="s">
        <v>195</v>
      </c>
      <c r="B101" s="7" t="s">
        <v>196</v>
      </c>
      <c r="C101" s="33">
        <v>0.63548614068948361</v>
      </c>
      <c r="D101" s="33">
        <v>0.64328880487626738</v>
      </c>
      <c r="E101" s="33">
        <v>0.56139466611258937</v>
      </c>
      <c r="F101" s="33">
        <v>0.73097783467495991</v>
      </c>
      <c r="G101" s="33">
        <v>0.65826925499824207</v>
      </c>
      <c r="H101" s="33">
        <v>0.67470083767430111</v>
      </c>
      <c r="I101" s="33">
        <v>0.60511694392351367</v>
      </c>
      <c r="J101" s="33">
        <v>0.58387198273331564</v>
      </c>
      <c r="K101" s="33">
        <v>0.66684718760038864</v>
      </c>
      <c r="L101" s="33">
        <v>0.68213034051173393</v>
      </c>
      <c r="M101" s="33">
        <v>0.68717393268921878</v>
      </c>
      <c r="N101" s="33">
        <v>0.65253502183071976</v>
      </c>
      <c r="O101" s="33">
        <v>0.61925628453617221</v>
      </c>
      <c r="P101" s="33">
        <v>0.65398886399121892</v>
      </c>
    </row>
    <row r="102" spans="1:16">
      <c r="A102" s="7" t="s">
        <v>197</v>
      </c>
      <c r="B102" s="7" t="s">
        <v>198</v>
      </c>
      <c r="C102" s="33">
        <v>0.57229089427581992</v>
      </c>
      <c r="D102" s="33">
        <v>0.68928009777958854</v>
      </c>
      <c r="E102" s="33">
        <v>0.66326386000585358</v>
      </c>
      <c r="F102" s="33">
        <v>0.85553784062726246</v>
      </c>
      <c r="G102" s="33">
        <v>0.75972763752553019</v>
      </c>
      <c r="H102" s="33">
        <v>0.72564516581635552</v>
      </c>
      <c r="I102" s="33">
        <v>0.5600586104144214</v>
      </c>
      <c r="J102" s="33">
        <v>0.50294000092526792</v>
      </c>
      <c r="K102" s="33">
        <v>0.65651855048436258</v>
      </c>
      <c r="L102" s="33">
        <v>0.65411361228391773</v>
      </c>
      <c r="M102" s="33">
        <v>0.7143455208310423</v>
      </c>
      <c r="N102" s="33">
        <v>0.71501823612079141</v>
      </c>
      <c r="O102" s="33">
        <v>0.73003032906926391</v>
      </c>
      <c r="P102" s="33">
        <v>0.74381757963561124</v>
      </c>
    </row>
    <row r="103" spans="1:16">
      <c r="A103" s="7" t="s">
        <v>199</v>
      </c>
      <c r="B103" s="7" t="s">
        <v>200</v>
      </c>
      <c r="C103" s="33">
        <v>0.4725201363409392</v>
      </c>
      <c r="D103" s="33">
        <v>0.41667842643451075</v>
      </c>
      <c r="E103" s="33">
        <v>0.38372951258888971</v>
      </c>
      <c r="F103" s="33">
        <v>0.44243646785105595</v>
      </c>
      <c r="G103" s="33">
        <v>0.3195188263757473</v>
      </c>
      <c r="H103" s="33">
        <v>0.33641688025925404</v>
      </c>
      <c r="I103" s="33">
        <v>0.31229660225238942</v>
      </c>
      <c r="J103" s="33">
        <v>0.33046594552790165</v>
      </c>
      <c r="K103" s="33">
        <v>0.33043086957563234</v>
      </c>
      <c r="L103" s="33">
        <v>0.39180351991458578</v>
      </c>
      <c r="M103" s="33">
        <v>0.43118269266963927</v>
      </c>
      <c r="N103" s="33">
        <v>0.37578150932678128</v>
      </c>
      <c r="O103" s="33">
        <v>0.38333567173015126</v>
      </c>
      <c r="P103" s="33">
        <v>0.43152660810408489</v>
      </c>
    </row>
    <row r="104" spans="1:16" s="2" customFormat="1">
      <c r="A104" s="9"/>
      <c r="B104" s="9" t="s">
        <v>201</v>
      </c>
      <c r="C104" s="34">
        <v>0.84987616220972662</v>
      </c>
      <c r="D104" s="34">
        <v>0.82352452275039434</v>
      </c>
      <c r="E104" s="34">
        <v>0.76266116976754528</v>
      </c>
      <c r="F104" s="34">
        <v>0.90200042374909606</v>
      </c>
      <c r="G104" s="34">
        <v>0.80595148611856782</v>
      </c>
      <c r="H104" s="34">
        <v>0.90139754917373949</v>
      </c>
      <c r="I104" s="34">
        <v>0.82708431277070749</v>
      </c>
      <c r="J104" s="34">
        <v>0.84647582054514869</v>
      </c>
      <c r="K104" s="34">
        <v>0.90233353470781863</v>
      </c>
      <c r="L104" s="34">
        <v>0.92035803776941394</v>
      </c>
      <c r="M104" s="34">
        <v>0.97817756298899927</v>
      </c>
      <c r="N104" s="34">
        <v>0.91804456121500244</v>
      </c>
      <c r="O104" s="34">
        <v>0.91378780316093111</v>
      </c>
      <c r="P104" s="34">
        <v>0.97970390442538646</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2.xml><?xml version="1.0" encoding="utf-8"?>
<worksheet xmlns="http://schemas.openxmlformats.org/spreadsheetml/2006/main" xmlns:r="http://schemas.openxmlformats.org/officeDocument/2006/relationships">
  <sheetPr codeName="Feuil21"/>
  <dimension ref="A1:T104"/>
  <sheetViews>
    <sheetView workbookViewId="0"/>
  </sheetViews>
  <sheetFormatPr baseColWidth="10" defaultColWidth="4.7109375" defaultRowHeight="12"/>
  <cols>
    <col min="1" max="1" width="4.7109375" style="1" customWidth="1"/>
    <col min="2" max="2" width="26.140625" style="1" bestFit="1" customWidth="1"/>
    <col min="3" max="4" width="5" style="1" bestFit="1" customWidth="1"/>
    <col min="5" max="14" width="5" style="4" bestFit="1" customWidth="1"/>
    <col min="15" max="16" width="5" style="4" customWidth="1"/>
    <col min="17" max="16384" width="4.7109375" style="1"/>
  </cols>
  <sheetData>
    <row r="1" spans="1:20" s="39" customFormat="1" ht="12.75">
      <c r="B1" s="43"/>
      <c r="C1" s="43"/>
      <c r="D1" s="43"/>
      <c r="E1" s="43"/>
      <c r="F1" s="43"/>
      <c r="G1" s="43"/>
      <c r="H1" s="43"/>
      <c r="I1" s="43"/>
      <c r="J1" s="43"/>
      <c r="K1" s="43"/>
      <c r="L1" s="43"/>
      <c r="M1" s="43"/>
      <c r="N1" s="43"/>
      <c r="O1" s="43"/>
      <c r="P1" s="43"/>
      <c r="Q1" s="43"/>
      <c r="R1" s="43"/>
      <c r="S1" s="43"/>
      <c r="T1" s="43"/>
    </row>
    <row r="2" spans="1:20" s="46" customFormat="1" ht="12.75">
      <c r="A2" s="44" t="s">
        <v>228</v>
      </c>
      <c r="B2" s="45"/>
      <c r="C2" s="45"/>
      <c r="D2" s="45"/>
      <c r="E2" s="45"/>
      <c r="F2" s="45"/>
      <c r="G2" s="45"/>
      <c r="H2" s="45"/>
      <c r="I2" s="45"/>
      <c r="J2" s="45"/>
      <c r="K2" s="45"/>
      <c r="L2" s="45"/>
      <c r="M2" s="45"/>
      <c r="N2" s="45"/>
      <c r="O2" s="45"/>
      <c r="P2" s="45"/>
      <c r="Q2" s="45"/>
      <c r="R2" s="45"/>
      <c r="S2" s="45"/>
      <c r="T2" s="45"/>
    </row>
    <row r="3" spans="1:20" s="39" customFormat="1" ht="12.75">
      <c r="B3" s="43"/>
      <c r="C3" s="43"/>
      <c r="D3" s="43"/>
      <c r="E3" s="43"/>
      <c r="F3" s="43"/>
      <c r="G3" s="43"/>
      <c r="H3" s="43"/>
      <c r="I3" s="43"/>
      <c r="J3" s="43"/>
      <c r="K3" s="43"/>
      <c r="L3" s="43"/>
      <c r="M3" s="43"/>
      <c r="N3" s="43"/>
      <c r="O3" s="43"/>
      <c r="P3" s="43"/>
      <c r="Q3" s="43"/>
      <c r="R3" s="43"/>
      <c r="S3" s="43"/>
      <c r="T3" s="43"/>
    </row>
    <row r="4" spans="1:20" s="39" customFormat="1" ht="12.75">
      <c r="B4" s="43"/>
      <c r="C4" s="43"/>
      <c r="D4" s="43"/>
      <c r="E4" s="43"/>
      <c r="F4" s="43"/>
      <c r="G4" s="43"/>
      <c r="H4" s="43"/>
      <c r="I4" s="43"/>
      <c r="J4" s="43"/>
      <c r="K4" s="43"/>
      <c r="L4" s="43"/>
      <c r="M4" s="43"/>
      <c r="N4" s="43"/>
      <c r="O4" s="43"/>
      <c r="P4" s="43"/>
      <c r="Q4" s="43"/>
      <c r="R4" s="43"/>
      <c r="S4" s="43"/>
      <c r="T4" s="43"/>
    </row>
    <row r="5" spans="1:20" ht="12.75">
      <c r="A5" s="3" t="s">
        <v>233</v>
      </c>
    </row>
    <row r="6" spans="1:20" ht="3" customHeight="1"/>
    <row r="7" spans="1:20" s="2" customFormat="1">
      <c r="A7" s="5"/>
      <c r="B7" s="5"/>
      <c r="C7" s="6" t="s">
        <v>307</v>
      </c>
      <c r="D7" s="6" t="s">
        <v>308</v>
      </c>
      <c r="E7" s="6" t="s">
        <v>0</v>
      </c>
      <c r="F7" s="6" t="s">
        <v>1</v>
      </c>
      <c r="G7" s="6" t="s">
        <v>2</v>
      </c>
      <c r="H7" s="6" t="s">
        <v>3</v>
      </c>
      <c r="I7" s="6" t="s">
        <v>4</v>
      </c>
      <c r="J7" s="6" t="s">
        <v>5</v>
      </c>
      <c r="K7" s="6" t="s">
        <v>6</v>
      </c>
      <c r="L7" s="6" t="s">
        <v>7</v>
      </c>
      <c r="M7" s="6" t="s">
        <v>8</v>
      </c>
      <c r="N7" s="6" t="s">
        <v>229</v>
      </c>
      <c r="O7" s="6" t="s">
        <v>270</v>
      </c>
      <c r="P7" s="6" t="s">
        <v>309</v>
      </c>
    </row>
    <row r="8" spans="1:20">
      <c r="A8" s="7" t="s">
        <v>9</v>
      </c>
      <c r="B8" s="7" t="s">
        <v>10</v>
      </c>
      <c r="C8" s="31">
        <v>18.480794005643315</v>
      </c>
      <c r="D8" s="31">
        <v>17.4673823792753</v>
      </c>
      <c r="E8" s="31">
        <v>14.601794109827388</v>
      </c>
      <c r="F8" s="31">
        <v>16.139476427355614</v>
      </c>
      <c r="G8" s="31">
        <v>14.588495446004687</v>
      </c>
      <c r="H8" s="31">
        <v>16.231029622935381</v>
      </c>
      <c r="I8" s="31">
        <v>16.480754799574761</v>
      </c>
      <c r="J8" s="31">
        <v>15.249725588618029</v>
      </c>
      <c r="K8" s="31">
        <v>14.705091635925491</v>
      </c>
      <c r="L8" s="31">
        <v>15.18418509501546</v>
      </c>
      <c r="M8" s="31">
        <v>16.755214765641924</v>
      </c>
      <c r="N8" s="31">
        <v>14.578054098650481</v>
      </c>
      <c r="O8" s="31">
        <v>13.913670672673975</v>
      </c>
      <c r="P8" s="31">
        <v>15.400666944857178</v>
      </c>
    </row>
    <row r="9" spans="1:20">
      <c r="A9" s="7" t="s">
        <v>11</v>
      </c>
      <c r="B9" s="7" t="s">
        <v>12</v>
      </c>
      <c r="C9" s="31">
        <v>14.687979203717031</v>
      </c>
      <c r="D9" s="31">
        <v>13.94907110800318</v>
      </c>
      <c r="E9" s="31">
        <v>12.008392774643314</v>
      </c>
      <c r="F9" s="31">
        <v>12.889084969980891</v>
      </c>
      <c r="G9" s="31">
        <v>10.750414446083798</v>
      </c>
      <c r="H9" s="31">
        <v>12.176126656247277</v>
      </c>
      <c r="I9" s="31">
        <v>9.5784748654346981</v>
      </c>
      <c r="J9" s="31">
        <v>9.8966456565598762</v>
      </c>
      <c r="K9" s="31">
        <v>10.387044819514482</v>
      </c>
      <c r="L9" s="31">
        <v>10.321480835589263</v>
      </c>
      <c r="M9" s="31">
        <v>11.699226689266814</v>
      </c>
      <c r="N9" s="31">
        <v>10.834537642525985</v>
      </c>
      <c r="O9" s="31">
        <v>10.02072768185567</v>
      </c>
      <c r="P9" s="31">
        <v>11.386401598960388</v>
      </c>
    </row>
    <row r="10" spans="1:20">
      <c r="A10" s="7" t="s">
        <v>13</v>
      </c>
      <c r="B10" s="7" t="s">
        <v>14</v>
      </c>
      <c r="C10" s="31">
        <v>21.043067016319402</v>
      </c>
      <c r="D10" s="31">
        <v>21.786141521377477</v>
      </c>
      <c r="E10" s="31">
        <v>19.638798463087461</v>
      </c>
      <c r="F10" s="31">
        <v>22.848310140918791</v>
      </c>
      <c r="G10" s="31">
        <v>18.316888151078857</v>
      </c>
      <c r="H10" s="31">
        <v>20.650362262761472</v>
      </c>
      <c r="I10" s="31">
        <v>20.22382112070401</v>
      </c>
      <c r="J10" s="31">
        <v>14.728488762754777</v>
      </c>
      <c r="K10" s="31">
        <v>17.019537110395628</v>
      </c>
      <c r="L10" s="31">
        <v>10.77576019971441</v>
      </c>
      <c r="M10" s="31">
        <v>13.56112965009266</v>
      </c>
      <c r="N10" s="31">
        <v>14.457794513622508</v>
      </c>
      <c r="O10" s="31">
        <v>14.795391152122425</v>
      </c>
      <c r="P10" s="31">
        <v>15.273313134968452</v>
      </c>
    </row>
    <row r="11" spans="1:20">
      <c r="A11" s="7" t="s">
        <v>15</v>
      </c>
      <c r="B11" s="7" t="s">
        <v>16</v>
      </c>
      <c r="C11" s="31">
        <v>17.661310043999247</v>
      </c>
      <c r="D11" s="31">
        <v>16.925442023630769</v>
      </c>
      <c r="E11" s="31">
        <v>15.820072183788561</v>
      </c>
      <c r="F11" s="31">
        <v>18.002413877049996</v>
      </c>
      <c r="G11" s="31">
        <v>17.449783793855246</v>
      </c>
      <c r="H11" s="31">
        <v>16.124376227367254</v>
      </c>
      <c r="I11" s="31">
        <v>14.947122188871322</v>
      </c>
      <c r="J11" s="31">
        <v>14.709483725480837</v>
      </c>
      <c r="K11" s="31">
        <v>15.290394182873984</v>
      </c>
      <c r="L11" s="31">
        <v>15.433368615288954</v>
      </c>
      <c r="M11" s="31">
        <v>15.364662592451786</v>
      </c>
      <c r="N11" s="31">
        <v>14.287512068795166</v>
      </c>
      <c r="O11" s="31">
        <v>13.492973109842103</v>
      </c>
      <c r="P11" s="31">
        <v>13.258315236623996</v>
      </c>
    </row>
    <row r="12" spans="1:20">
      <c r="A12" s="7" t="s">
        <v>17</v>
      </c>
      <c r="B12" s="7" t="s">
        <v>18</v>
      </c>
      <c r="C12" s="31">
        <v>19.265225003231237</v>
      </c>
      <c r="D12" s="31">
        <v>18.335694350627847</v>
      </c>
      <c r="E12" s="31">
        <v>17.395844873541048</v>
      </c>
      <c r="F12" s="31">
        <v>19.7173757385629</v>
      </c>
      <c r="G12" s="31">
        <v>18.023501271604673</v>
      </c>
      <c r="H12" s="31">
        <v>19.621544632735517</v>
      </c>
      <c r="I12" s="31">
        <v>18.429910035673245</v>
      </c>
      <c r="J12" s="31">
        <v>17.897474358570665</v>
      </c>
      <c r="K12" s="31">
        <v>18.247317641187724</v>
      </c>
      <c r="L12" s="31">
        <v>18.561286489048562</v>
      </c>
      <c r="M12" s="31">
        <v>19.850904429384936</v>
      </c>
      <c r="N12" s="31">
        <v>17.723374661022888</v>
      </c>
      <c r="O12" s="31">
        <v>17.587079394252196</v>
      </c>
      <c r="P12" s="31">
        <v>17.068472589069547</v>
      </c>
    </row>
    <row r="13" spans="1:20">
      <c r="A13" s="7" t="s">
        <v>19</v>
      </c>
      <c r="B13" s="7" t="s">
        <v>20</v>
      </c>
      <c r="C13" s="31">
        <v>14.815870627616656</v>
      </c>
      <c r="D13" s="31">
        <v>18.902537411280427</v>
      </c>
      <c r="E13" s="31">
        <v>17.925145726879393</v>
      </c>
      <c r="F13" s="31">
        <v>18.635867442395949</v>
      </c>
      <c r="G13" s="31">
        <v>17.314517938975797</v>
      </c>
      <c r="H13" s="31">
        <v>17.519290989965331</v>
      </c>
      <c r="I13" s="31">
        <v>15.995755413534015</v>
      </c>
      <c r="J13" s="31">
        <v>16.069293885030934</v>
      </c>
      <c r="K13" s="31">
        <v>17.429050644790951</v>
      </c>
      <c r="L13" s="31">
        <v>18.073816629997669</v>
      </c>
      <c r="M13" s="31">
        <v>18.177630103361864</v>
      </c>
      <c r="N13" s="31">
        <v>16.474501490788136</v>
      </c>
      <c r="O13" s="31">
        <v>16.407161966526253</v>
      </c>
      <c r="P13" s="31">
        <v>17.480705421757772</v>
      </c>
    </row>
    <row r="14" spans="1:20">
      <c r="A14" s="7" t="s">
        <v>21</v>
      </c>
      <c r="B14" s="7" t="s">
        <v>22</v>
      </c>
      <c r="C14" s="31">
        <v>24.669319426557244</v>
      </c>
      <c r="D14" s="31">
        <v>22.939708412058319</v>
      </c>
      <c r="E14" s="31">
        <v>20.456272939255594</v>
      </c>
      <c r="F14" s="31">
        <v>22.410356198960262</v>
      </c>
      <c r="G14" s="31">
        <v>20.963432375991058</v>
      </c>
      <c r="H14" s="31">
        <v>22.678700877412034</v>
      </c>
      <c r="I14" s="31">
        <v>22.04186008427444</v>
      </c>
      <c r="J14" s="31">
        <v>22.049712524320661</v>
      </c>
      <c r="K14" s="31">
        <v>22.504185250809556</v>
      </c>
      <c r="L14" s="31">
        <v>21.083935000351829</v>
      </c>
      <c r="M14" s="31">
        <v>21.933466915156444</v>
      </c>
      <c r="N14" s="31">
        <v>18.967164779167668</v>
      </c>
      <c r="O14" s="31">
        <v>17.542921755910687</v>
      </c>
      <c r="P14" s="31">
        <v>19.18054541011885</v>
      </c>
    </row>
    <row r="15" spans="1:20">
      <c r="A15" s="7" t="s">
        <v>23</v>
      </c>
      <c r="B15" s="7" t="s">
        <v>24</v>
      </c>
      <c r="C15" s="31">
        <v>13.887451915509724</v>
      </c>
      <c r="D15" s="31">
        <v>13.270992460020835</v>
      </c>
      <c r="E15" s="31">
        <v>12.6848923745072</v>
      </c>
      <c r="F15" s="31">
        <v>11.642562108979163</v>
      </c>
      <c r="G15" s="31">
        <v>10.952291205310633</v>
      </c>
      <c r="H15" s="31">
        <v>11.807466760142258</v>
      </c>
      <c r="I15" s="31">
        <v>12.189672836467082</v>
      </c>
      <c r="J15" s="31">
        <v>12.714565742491201</v>
      </c>
      <c r="K15" s="31">
        <v>11.932699481086052</v>
      </c>
      <c r="L15" s="31">
        <v>9.2327129598134015</v>
      </c>
      <c r="M15" s="31">
        <v>12.380437238865891</v>
      </c>
      <c r="N15" s="31">
        <v>11.598002457521424</v>
      </c>
      <c r="O15" s="31">
        <v>10.686541231451674</v>
      </c>
      <c r="P15" s="31">
        <v>12.225697405473721</v>
      </c>
    </row>
    <row r="16" spans="1:20">
      <c r="A16" s="7" t="s">
        <v>25</v>
      </c>
      <c r="B16" s="7" t="s">
        <v>26</v>
      </c>
      <c r="C16" s="31">
        <v>13.938296275499626</v>
      </c>
      <c r="D16" s="31">
        <v>15.39641314250448</v>
      </c>
      <c r="E16" s="31">
        <v>11.24625009568407</v>
      </c>
      <c r="F16" s="31">
        <v>15.426486982104104</v>
      </c>
      <c r="G16" s="31">
        <v>20.603441821241248</v>
      </c>
      <c r="H16" s="31">
        <v>16.832665066039564</v>
      </c>
      <c r="I16" s="31">
        <v>22.671667548083612</v>
      </c>
      <c r="J16" s="31">
        <v>18.839211884462948</v>
      </c>
      <c r="K16" s="31">
        <v>13.816361789236115</v>
      </c>
      <c r="L16" s="31">
        <v>14.62472063831107</v>
      </c>
      <c r="M16" s="31">
        <v>15.297360458603231</v>
      </c>
      <c r="N16" s="31">
        <v>12.245805148968762</v>
      </c>
      <c r="O16" s="31">
        <v>9.883754326004853</v>
      </c>
      <c r="P16" s="31">
        <v>11.255505899752436</v>
      </c>
    </row>
    <row r="17" spans="1:16">
      <c r="A17" s="7" t="s">
        <v>27</v>
      </c>
      <c r="B17" s="7" t="s">
        <v>28</v>
      </c>
      <c r="C17" s="31">
        <v>9.8562376741960911</v>
      </c>
      <c r="D17" s="31">
        <v>9.7225598602768493</v>
      </c>
      <c r="E17" s="31">
        <v>8.855603428392179</v>
      </c>
      <c r="F17" s="31">
        <v>9.450737827614752</v>
      </c>
      <c r="G17" s="31">
        <v>8.4104525785985906</v>
      </c>
      <c r="H17" s="31">
        <v>9.1960622096699804</v>
      </c>
      <c r="I17" s="31">
        <v>8.2685399963967203</v>
      </c>
      <c r="J17" s="31">
        <v>8.3870699338519792</v>
      </c>
      <c r="K17" s="31">
        <v>8.6671203577678391</v>
      </c>
      <c r="L17" s="31">
        <v>8.7898229438881863</v>
      </c>
      <c r="M17" s="31">
        <v>9.4284670377748405</v>
      </c>
      <c r="N17" s="31">
        <v>13.050162749109063</v>
      </c>
      <c r="O17" s="31">
        <v>7.9777845840613981</v>
      </c>
      <c r="P17" s="31">
        <v>9.0274881317921256</v>
      </c>
    </row>
    <row r="18" spans="1:16">
      <c r="A18" s="7" t="s">
        <v>29</v>
      </c>
      <c r="B18" s="7" t="s">
        <v>30</v>
      </c>
      <c r="C18" s="31">
        <v>16.596748293857889</v>
      </c>
      <c r="D18" s="31">
        <v>17.016989332279731</v>
      </c>
      <c r="E18" s="31">
        <v>13.335784175103219</v>
      </c>
      <c r="F18" s="31">
        <v>16.259200475222528</v>
      </c>
      <c r="G18" s="31">
        <v>13.706927211991236</v>
      </c>
      <c r="H18" s="31">
        <v>15.249359524685554</v>
      </c>
      <c r="I18" s="31">
        <v>15.1704021972168</v>
      </c>
      <c r="J18" s="31">
        <v>12.407137081106058</v>
      </c>
      <c r="K18" s="31">
        <v>12.864957351870007</v>
      </c>
      <c r="L18" s="31">
        <v>12.664587108122561</v>
      </c>
      <c r="M18" s="31">
        <v>14.484454707818012</v>
      </c>
      <c r="N18" s="31">
        <v>11.759907263081724</v>
      </c>
      <c r="O18" s="31">
        <v>11.419969900677055</v>
      </c>
      <c r="P18" s="31">
        <v>12.886743761536708</v>
      </c>
    </row>
    <row r="19" spans="1:16">
      <c r="A19" s="7" t="s">
        <v>31</v>
      </c>
      <c r="B19" s="7" t="s">
        <v>32</v>
      </c>
      <c r="C19" s="31">
        <v>16.675832290921662</v>
      </c>
      <c r="D19" s="31">
        <v>17.334715503340245</v>
      </c>
      <c r="E19" s="31">
        <v>14.525020062118262</v>
      </c>
      <c r="F19" s="31">
        <v>16.796507677519195</v>
      </c>
      <c r="G19" s="31">
        <v>13.289287669276723</v>
      </c>
      <c r="H19" s="31">
        <v>14.494852887757171</v>
      </c>
      <c r="I19" s="31">
        <v>15.789413035096707</v>
      </c>
      <c r="J19" s="31">
        <v>16.695496477365616</v>
      </c>
      <c r="K19" s="31">
        <v>17.577696090132239</v>
      </c>
      <c r="L19" s="31">
        <v>16.534479667483641</v>
      </c>
      <c r="M19" s="31">
        <v>16.507063248258593</v>
      </c>
      <c r="N19" s="31">
        <v>14.362491593208091</v>
      </c>
      <c r="O19" s="31">
        <v>11.550417119959924</v>
      </c>
      <c r="P19" s="31">
        <v>11.369888578263062</v>
      </c>
    </row>
    <row r="20" spans="1:16">
      <c r="A20" s="7" t="s">
        <v>33</v>
      </c>
      <c r="B20" s="7" t="s">
        <v>34</v>
      </c>
      <c r="C20" s="31">
        <v>17.391199120244806</v>
      </c>
      <c r="D20" s="31">
        <v>17.939134487211273</v>
      </c>
      <c r="E20" s="31">
        <v>16.840282700034518</v>
      </c>
      <c r="F20" s="31">
        <v>17.773569628682338</v>
      </c>
      <c r="G20" s="31">
        <v>15.720346879602538</v>
      </c>
      <c r="H20" s="31">
        <v>15.825601714968929</v>
      </c>
      <c r="I20" s="31">
        <v>14.7867323967443</v>
      </c>
      <c r="J20" s="31">
        <v>15.43280919551268</v>
      </c>
      <c r="K20" s="31">
        <v>15.552763650517978</v>
      </c>
      <c r="L20" s="31">
        <v>15.487375892429696</v>
      </c>
      <c r="M20" s="31">
        <v>15.801338443699317</v>
      </c>
      <c r="N20" s="31">
        <v>14.000412938936208</v>
      </c>
      <c r="O20" s="31">
        <v>12.879471877399364</v>
      </c>
      <c r="P20" s="31">
        <v>13.177560740428291</v>
      </c>
    </row>
    <row r="21" spans="1:16">
      <c r="A21" s="7" t="s">
        <v>35</v>
      </c>
      <c r="B21" s="7" t="s">
        <v>36</v>
      </c>
      <c r="C21" s="31">
        <v>12.799582322558409</v>
      </c>
      <c r="D21" s="31">
        <v>13.271774458652416</v>
      </c>
      <c r="E21" s="31">
        <v>12.013352244058618</v>
      </c>
      <c r="F21" s="31">
        <v>13.761354049199371</v>
      </c>
      <c r="G21" s="31">
        <v>13.965925959442577</v>
      </c>
      <c r="H21" s="31">
        <v>16.013001517849943</v>
      </c>
      <c r="I21" s="31">
        <v>14.272298710785394</v>
      </c>
      <c r="J21" s="31">
        <v>15.01509730328325</v>
      </c>
      <c r="K21" s="31">
        <v>14.594199842499942</v>
      </c>
      <c r="L21" s="31">
        <v>14.632739435512631</v>
      </c>
      <c r="M21" s="31">
        <v>16.086501779516883</v>
      </c>
      <c r="N21" s="31">
        <v>14.463576853621756</v>
      </c>
      <c r="O21" s="31">
        <v>13.135181813981944</v>
      </c>
      <c r="P21" s="31">
        <v>14.299712858289304</v>
      </c>
    </row>
    <row r="22" spans="1:16">
      <c r="A22" s="7" t="s">
        <v>37</v>
      </c>
      <c r="B22" s="7" t="s">
        <v>38</v>
      </c>
      <c r="C22" s="31">
        <v>13.093561338032252</v>
      </c>
      <c r="D22" s="31">
        <v>11.872150015690094</v>
      </c>
      <c r="E22" s="31">
        <v>10.5759954234519</v>
      </c>
      <c r="F22" s="31">
        <v>12.819215708316939</v>
      </c>
      <c r="G22" s="31">
        <v>11.221119312454739</v>
      </c>
      <c r="H22" s="31">
        <v>13.600917198779964</v>
      </c>
      <c r="I22" s="31">
        <v>12.557764740221018</v>
      </c>
      <c r="J22" s="31">
        <v>13.023443495873849</v>
      </c>
      <c r="K22" s="31">
        <v>13.270529358668206</v>
      </c>
      <c r="L22" s="31">
        <v>13.622787049761003</v>
      </c>
      <c r="M22" s="31">
        <v>14.876700841212115</v>
      </c>
      <c r="N22" s="31">
        <v>12.822315875818671</v>
      </c>
      <c r="O22" s="31">
        <v>10.427945391357325</v>
      </c>
      <c r="P22" s="31">
        <v>11.855623351858275</v>
      </c>
    </row>
    <row r="23" spans="1:16">
      <c r="A23" s="7" t="s">
        <v>39</v>
      </c>
      <c r="B23" s="7" t="s">
        <v>40</v>
      </c>
      <c r="C23" s="31">
        <v>15.395099004615073</v>
      </c>
      <c r="D23" s="31">
        <v>15.190261714572934</v>
      </c>
      <c r="E23" s="31">
        <v>13.570251293693536</v>
      </c>
      <c r="F23" s="31">
        <v>12.328110549995033</v>
      </c>
      <c r="G23" s="31">
        <v>11.233251237092437</v>
      </c>
      <c r="H23" s="31">
        <v>12.436769086008193</v>
      </c>
      <c r="I23" s="31">
        <v>12.209677219988134</v>
      </c>
      <c r="J23" s="31">
        <v>12.538462861731251</v>
      </c>
      <c r="K23" s="31">
        <v>11.951194680824564</v>
      </c>
      <c r="L23" s="31">
        <v>12.31232238730365</v>
      </c>
      <c r="M23" s="31">
        <v>13.049611022470481</v>
      </c>
      <c r="N23" s="31">
        <v>12.663963333153793</v>
      </c>
      <c r="O23" s="31">
        <v>11.910943739000434</v>
      </c>
      <c r="P23" s="31">
        <v>13.679974908243656</v>
      </c>
    </row>
    <row r="24" spans="1:16">
      <c r="A24" s="7" t="s">
        <v>41</v>
      </c>
      <c r="B24" s="7" t="s">
        <v>42</v>
      </c>
      <c r="C24" s="31">
        <v>14.345510916795689</v>
      </c>
      <c r="D24" s="31">
        <v>15.063274128278026</v>
      </c>
      <c r="E24" s="31">
        <v>13.06336961993027</v>
      </c>
      <c r="F24" s="31">
        <v>14.903637507075599</v>
      </c>
      <c r="G24" s="31">
        <v>13.136627705672355</v>
      </c>
      <c r="H24" s="31">
        <v>13.111622313413068</v>
      </c>
      <c r="I24" s="31">
        <v>12.291193944752477</v>
      </c>
      <c r="J24" s="31">
        <v>12.645436613448538</v>
      </c>
      <c r="K24" s="31">
        <v>12.767767045804213</v>
      </c>
      <c r="L24" s="31">
        <v>12.14999922808137</v>
      </c>
      <c r="M24" s="31">
        <v>12.667948474335065</v>
      </c>
      <c r="N24" s="31">
        <v>11.166787340016668</v>
      </c>
      <c r="O24" s="31">
        <v>10.148132196783759</v>
      </c>
      <c r="P24" s="31">
        <v>10.483593058129332</v>
      </c>
    </row>
    <row r="25" spans="1:16">
      <c r="A25" s="7" t="s">
        <v>43</v>
      </c>
      <c r="B25" s="7" t="s">
        <v>44</v>
      </c>
      <c r="C25" s="31">
        <v>28.103510218952248</v>
      </c>
      <c r="D25" s="31">
        <v>15.63092002306235</v>
      </c>
      <c r="E25" s="31">
        <v>22.329733006004421</v>
      </c>
      <c r="F25" s="31">
        <v>21.141997177174794</v>
      </c>
      <c r="G25" s="31">
        <v>18.904315754457695</v>
      </c>
      <c r="H25" s="31">
        <v>14.515279174679238</v>
      </c>
      <c r="I25" s="31">
        <v>14.30271736904794</v>
      </c>
      <c r="J25" s="31">
        <v>14.836499358421648</v>
      </c>
      <c r="K25" s="31">
        <v>14.398788260604395</v>
      </c>
      <c r="L25" s="31">
        <v>15.319932391163585</v>
      </c>
      <c r="M25" s="31">
        <v>16.479873247595343</v>
      </c>
      <c r="N25" s="31">
        <v>13.773448678553308</v>
      </c>
      <c r="O25" s="31">
        <v>13.161976376931905</v>
      </c>
      <c r="P25" s="31">
        <v>14.291134782451721</v>
      </c>
    </row>
    <row r="26" spans="1:16">
      <c r="A26" s="7" t="s">
        <v>45</v>
      </c>
      <c r="B26" s="7" t="s">
        <v>46</v>
      </c>
      <c r="C26" s="31">
        <v>16.46456075077603</v>
      </c>
      <c r="D26" s="31">
        <v>15.844999742424163</v>
      </c>
      <c r="E26" s="31">
        <v>12.716634880730087</v>
      </c>
      <c r="F26" s="31">
        <v>14.326112158056381</v>
      </c>
      <c r="G26" s="31">
        <v>12.405498897510467</v>
      </c>
      <c r="H26" s="31">
        <v>13.153235846355605</v>
      </c>
      <c r="I26" s="31">
        <v>11.91602624717334</v>
      </c>
      <c r="J26" s="31">
        <v>11.531613959883533</v>
      </c>
      <c r="K26" s="31">
        <v>10.839128784092244</v>
      </c>
      <c r="L26" s="31">
        <v>11.178157651083263</v>
      </c>
      <c r="M26" s="31">
        <v>11.275266894918145</v>
      </c>
      <c r="N26" s="31">
        <v>9.5924198691747176</v>
      </c>
      <c r="O26" s="31">
        <v>8.2617071724955533</v>
      </c>
      <c r="P26" s="31">
        <v>8.7640676902033601</v>
      </c>
    </row>
    <row r="27" spans="1:16">
      <c r="A27" s="7" t="s">
        <v>65</v>
      </c>
      <c r="B27" s="7" t="s">
        <v>66</v>
      </c>
      <c r="C27" s="31">
        <v>26.28053585500394</v>
      </c>
      <c r="D27" s="31">
        <v>22.183606137288191</v>
      </c>
      <c r="E27" s="31">
        <v>17.541721357584848</v>
      </c>
      <c r="F27" s="31">
        <v>25.870527701328228</v>
      </c>
      <c r="G27" s="31">
        <v>17.313925944395962</v>
      </c>
      <c r="H27" s="31">
        <v>17.360602115719114</v>
      </c>
      <c r="I27" s="31">
        <v>16.527631194844272</v>
      </c>
      <c r="J27" s="31" t="s">
        <v>271</v>
      </c>
      <c r="K27" s="31" t="s">
        <v>271</v>
      </c>
      <c r="L27" s="31">
        <v>12.619609276363878</v>
      </c>
      <c r="M27" s="31">
        <v>13.53388454856991</v>
      </c>
      <c r="N27" s="31">
        <v>12.270016146926043</v>
      </c>
      <c r="O27" s="31">
        <v>11.378399504056494</v>
      </c>
      <c r="P27" s="31">
        <v>11.714030368912683</v>
      </c>
    </row>
    <row r="28" spans="1:16">
      <c r="A28" s="7" t="s">
        <v>67</v>
      </c>
      <c r="B28" s="7" t="s">
        <v>68</v>
      </c>
      <c r="C28" s="31">
        <v>16.884948408673715</v>
      </c>
      <c r="D28" s="31">
        <v>15.234319992460069</v>
      </c>
      <c r="E28" s="31">
        <v>13.233980387576885</v>
      </c>
      <c r="F28" s="31">
        <v>15.696888869030214</v>
      </c>
      <c r="G28" s="31">
        <v>13.50227989772335</v>
      </c>
      <c r="H28" s="31">
        <v>14.476322388593193</v>
      </c>
      <c r="I28" s="31">
        <v>14.11943862384874</v>
      </c>
      <c r="J28" s="31">
        <v>11.955018976919487</v>
      </c>
      <c r="K28" s="31">
        <v>16.141441418490306</v>
      </c>
      <c r="L28" s="31">
        <v>19.984541150661265</v>
      </c>
      <c r="M28" s="31">
        <v>18.86948261668039</v>
      </c>
      <c r="N28" s="31">
        <v>20.137277222716346</v>
      </c>
      <c r="O28" s="31">
        <v>17.504598550104202</v>
      </c>
      <c r="P28" s="31">
        <v>17.513516821175841</v>
      </c>
    </row>
    <row r="29" spans="1:16">
      <c r="A29" s="7" t="s">
        <v>47</v>
      </c>
      <c r="B29" s="7" t="s">
        <v>48</v>
      </c>
      <c r="C29" s="31">
        <v>12.240288118791682</v>
      </c>
      <c r="D29" s="31">
        <v>18.238436835658373</v>
      </c>
      <c r="E29" s="31">
        <v>16.401016304523765</v>
      </c>
      <c r="F29" s="31">
        <v>20.11132702967069</v>
      </c>
      <c r="G29" s="31">
        <v>13.999894989435086</v>
      </c>
      <c r="H29" s="31">
        <v>14.636389411927212</v>
      </c>
      <c r="I29" s="31">
        <v>10.447964467096616</v>
      </c>
      <c r="J29" s="31">
        <v>10.698034524812376</v>
      </c>
      <c r="K29" s="31">
        <v>11.280499456371052</v>
      </c>
      <c r="L29" s="31">
        <v>11.760944964269216</v>
      </c>
      <c r="M29" s="31">
        <v>12.329197814268447</v>
      </c>
      <c r="N29" s="31">
        <v>11.633303267479414</v>
      </c>
      <c r="O29" s="31">
        <v>10.646782997953947</v>
      </c>
      <c r="P29" s="31">
        <v>11.16730010295988</v>
      </c>
    </row>
    <row r="30" spans="1:16">
      <c r="A30" s="7" t="s">
        <v>49</v>
      </c>
      <c r="B30" s="7" t="s">
        <v>50</v>
      </c>
      <c r="C30" s="31">
        <v>17.785771631952684</v>
      </c>
      <c r="D30" s="31">
        <v>16.537947125767847</v>
      </c>
      <c r="E30" s="31">
        <v>15.246627219014311</v>
      </c>
      <c r="F30" s="31">
        <v>18.571708198067221</v>
      </c>
      <c r="G30" s="31">
        <v>15.454377339724948</v>
      </c>
      <c r="H30" s="31">
        <v>16.162237991351535</v>
      </c>
      <c r="I30" s="31">
        <v>15.105277058902747</v>
      </c>
      <c r="J30" s="31">
        <v>14.767770831797433</v>
      </c>
      <c r="K30" s="31">
        <v>15.879957219033574</v>
      </c>
      <c r="L30" s="31">
        <v>16.431615024778843</v>
      </c>
      <c r="M30" s="31">
        <v>17.179189706347653</v>
      </c>
      <c r="N30" s="31">
        <v>15.783098454634278</v>
      </c>
      <c r="O30" s="31">
        <v>14.086093819155845</v>
      </c>
      <c r="P30" s="31">
        <v>15.192700169629939</v>
      </c>
    </row>
    <row r="31" spans="1:16">
      <c r="A31" s="7" t="s">
        <v>51</v>
      </c>
      <c r="B31" s="7" t="s">
        <v>52</v>
      </c>
      <c r="C31" s="31">
        <v>16.236709755259906</v>
      </c>
      <c r="D31" s="31">
        <v>14.597147460469081</v>
      </c>
      <c r="E31" s="31">
        <v>12.498540963535264</v>
      </c>
      <c r="F31" s="31">
        <v>13.226483989308782</v>
      </c>
      <c r="G31" s="31">
        <v>15.151871765493386</v>
      </c>
      <c r="H31" s="31">
        <v>17.293476281381633</v>
      </c>
      <c r="I31" s="31">
        <v>17.835456739207199</v>
      </c>
      <c r="J31" s="31">
        <v>16.390889483935105</v>
      </c>
      <c r="K31" s="31">
        <v>15.444998399286334</v>
      </c>
      <c r="L31" s="31">
        <v>15.0304800165173</v>
      </c>
      <c r="M31" s="31">
        <v>16.723638907438559</v>
      </c>
      <c r="N31" s="31">
        <v>14.320136353411431</v>
      </c>
      <c r="O31" s="31">
        <v>12.048766809188569</v>
      </c>
      <c r="P31" s="31">
        <v>13.874742631647175</v>
      </c>
    </row>
    <row r="32" spans="1:16">
      <c r="A32" s="7" t="s">
        <v>53</v>
      </c>
      <c r="B32" s="7" t="s">
        <v>54</v>
      </c>
      <c r="C32" s="31">
        <v>17.375943368176657</v>
      </c>
      <c r="D32" s="31">
        <v>16.159376474863425</v>
      </c>
      <c r="E32" s="31">
        <v>14.629923464516652</v>
      </c>
      <c r="F32" s="31">
        <v>15.866318656077771</v>
      </c>
      <c r="G32" s="31">
        <v>14.02360600126708</v>
      </c>
      <c r="H32" s="31">
        <v>13.08919501768403</v>
      </c>
      <c r="I32" s="31">
        <v>12.574648829656921</v>
      </c>
      <c r="J32" s="31">
        <v>12.338058246757711</v>
      </c>
      <c r="K32" s="31">
        <v>13.063653836835559</v>
      </c>
      <c r="L32" s="31">
        <v>13.712080660639977</v>
      </c>
      <c r="M32" s="31">
        <v>14.004607925806248</v>
      </c>
      <c r="N32" s="31">
        <v>12.870186997029274</v>
      </c>
      <c r="O32" s="31">
        <v>11.78748615406495</v>
      </c>
      <c r="P32" s="31">
        <v>12.731440696519728</v>
      </c>
    </row>
    <row r="33" spans="1:16">
      <c r="A33" s="7" t="s">
        <v>55</v>
      </c>
      <c r="B33" s="7" t="s">
        <v>56</v>
      </c>
      <c r="C33" s="31">
        <v>15.468129936082139</v>
      </c>
      <c r="D33" s="31">
        <v>17.523219422354568</v>
      </c>
      <c r="E33" s="31">
        <v>12.676784304947516</v>
      </c>
      <c r="F33" s="31">
        <v>12.397302116505486</v>
      </c>
      <c r="G33" s="31">
        <v>9.9423547972763782</v>
      </c>
      <c r="H33" s="31">
        <v>11.452956437729346</v>
      </c>
      <c r="I33" s="31">
        <v>12.065977477750197</v>
      </c>
      <c r="J33" s="31">
        <v>12.055560854912025</v>
      </c>
      <c r="K33" s="31">
        <v>12.263834025336656</v>
      </c>
      <c r="L33" s="31">
        <v>12.595316885264765</v>
      </c>
      <c r="M33" s="31">
        <v>11.567937851514483</v>
      </c>
      <c r="N33" s="31">
        <v>11.251645146536042</v>
      </c>
      <c r="O33" s="31">
        <v>10.984470339099618</v>
      </c>
      <c r="P33" s="31">
        <v>12.486867716370067</v>
      </c>
    </row>
    <row r="34" spans="1:16">
      <c r="A34" s="7" t="s">
        <v>57</v>
      </c>
      <c r="B34" s="7" t="s">
        <v>58</v>
      </c>
      <c r="C34" s="31">
        <v>14.622311786856079</v>
      </c>
      <c r="D34" s="31">
        <v>15.605418486738563</v>
      </c>
      <c r="E34" s="31">
        <v>14.371860063773948</v>
      </c>
      <c r="F34" s="31">
        <v>17.314860890794737</v>
      </c>
      <c r="G34" s="31">
        <v>16.047867289637349</v>
      </c>
      <c r="H34" s="31">
        <v>15.529796223397108</v>
      </c>
      <c r="I34" s="31">
        <v>14.973510931906322</v>
      </c>
      <c r="J34" s="31">
        <v>15.799005828335865</v>
      </c>
      <c r="K34" s="31">
        <v>14.294804448895082</v>
      </c>
      <c r="L34" s="31">
        <v>14.498027545403588</v>
      </c>
      <c r="M34" s="31">
        <v>15.492406861264385</v>
      </c>
      <c r="N34" s="31">
        <v>14.225483725142155</v>
      </c>
      <c r="O34" s="31">
        <v>14.359011520592411</v>
      </c>
      <c r="P34" s="31">
        <v>14.781536073802426</v>
      </c>
    </row>
    <row r="35" spans="1:16">
      <c r="A35" s="7" t="s">
        <v>59</v>
      </c>
      <c r="B35" s="7" t="s">
        <v>60</v>
      </c>
      <c r="C35" s="31">
        <v>12.736452504732421</v>
      </c>
      <c r="D35" s="31">
        <v>14.947949662389096</v>
      </c>
      <c r="E35" s="31">
        <v>14.417914272422397</v>
      </c>
      <c r="F35" s="31">
        <v>15.121319263718361</v>
      </c>
      <c r="G35" s="31">
        <v>15.003185584999933</v>
      </c>
      <c r="H35" s="31">
        <v>17.52905212115925</v>
      </c>
      <c r="I35" s="31">
        <v>14.958192959577064</v>
      </c>
      <c r="J35" s="31">
        <v>15.714799124639795</v>
      </c>
      <c r="K35" s="31">
        <v>15.378992064781061</v>
      </c>
      <c r="L35" s="31">
        <v>14.441079977627444</v>
      </c>
      <c r="M35" s="31">
        <v>14.643385133825863</v>
      </c>
      <c r="N35" s="31">
        <v>13.183938496733905</v>
      </c>
      <c r="O35" s="31">
        <v>12.814122130970896</v>
      </c>
      <c r="P35" s="31">
        <v>10.4733315505403</v>
      </c>
    </row>
    <row r="36" spans="1:16">
      <c r="A36" s="7" t="s">
        <v>61</v>
      </c>
      <c r="B36" s="7" t="s">
        <v>62</v>
      </c>
      <c r="C36" s="31">
        <v>12.571715771230501</v>
      </c>
      <c r="D36" s="31">
        <v>11.655758478572499</v>
      </c>
      <c r="E36" s="31">
        <v>8.3221822345078351</v>
      </c>
      <c r="F36" s="31">
        <v>12.044546507938142</v>
      </c>
      <c r="G36" s="31">
        <v>10.623426246166325</v>
      </c>
      <c r="H36" s="31">
        <v>12.425113685035495</v>
      </c>
      <c r="I36" s="31">
        <v>12.142530870382732</v>
      </c>
      <c r="J36" s="31">
        <v>15.539061522067508</v>
      </c>
      <c r="K36" s="31">
        <v>13.599344496987008</v>
      </c>
      <c r="L36" s="31">
        <v>14.319980818863302</v>
      </c>
      <c r="M36" s="31">
        <v>16.096203131485399</v>
      </c>
      <c r="N36" s="31">
        <v>14.930440171803427</v>
      </c>
      <c r="O36" s="31">
        <v>14.191236224727682</v>
      </c>
      <c r="P36" s="31">
        <v>17.355443660546346</v>
      </c>
    </row>
    <row r="37" spans="1:16">
      <c r="A37" s="7" t="s">
        <v>63</v>
      </c>
      <c r="B37" s="7" t="s">
        <v>64</v>
      </c>
      <c r="C37" s="31">
        <v>14.676156598418391</v>
      </c>
      <c r="D37" s="31">
        <v>13.989168655972867</v>
      </c>
      <c r="E37" s="31">
        <v>12.474001183295378</v>
      </c>
      <c r="F37" s="31">
        <v>15.305502791587053</v>
      </c>
      <c r="G37" s="31">
        <v>15.374689129485624</v>
      </c>
      <c r="H37" s="31">
        <v>16.85486551854299</v>
      </c>
      <c r="I37" s="31">
        <v>15.816282947353747</v>
      </c>
      <c r="J37" s="31">
        <v>14.164667253004984</v>
      </c>
      <c r="K37" s="31">
        <v>15.027450528041911</v>
      </c>
      <c r="L37" s="31">
        <v>14.750932749159535</v>
      </c>
      <c r="M37" s="31">
        <v>16.815032973465879</v>
      </c>
      <c r="N37" s="31">
        <v>15.553073546204107</v>
      </c>
      <c r="O37" s="31">
        <v>13.327991861235036</v>
      </c>
      <c r="P37" s="31">
        <v>14.923405922309909</v>
      </c>
    </row>
    <row r="38" spans="1:16">
      <c r="A38" s="7" t="s">
        <v>69</v>
      </c>
      <c r="B38" s="7" t="s">
        <v>70</v>
      </c>
      <c r="C38" s="31">
        <v>17.397766633924416</v>
      </c>
      <c r="D38" s="31">
        <v>19.422738296538476</v>
      </c>
      <c r="E38" s="31">
        <v>14.94450616567452</v>
      </c>
      <c r="F38" s="31">
        <v>20.209961145496386</v>
      </c>
      <c r="G38" s="31">
        <v>18.518432221836612</v>
      </c>
      <c r="H38" s="31">
        <v>19.288220462610212</v>
      </c>
      <c r="I38" s="31">
        <v>15.595717735528478</v>
      </c>
      <c r="J38" s="31">
        <v>14.833445445025752</v>
      </c>
      <c r="K38" s="31">
        <v>16.091297372360707</v>
      </c>
      <c r="L38" s="31">
        <v>16.537202064591511</v>
      </c>
      <c r="M38" s="31">
        <v>16.799391631388318</v>
      </c>
      <c r="N38" s="31">
        <v>15.061913961086438</v>
      </c>
      <c r="O38" s="31">
        <v>15.181656624233</v>
      </c>
      <c r="P38" s="31">
        <v>15.511657044909748</v>
      </c>
    </row>
    <row r="39" spans="1:16">
      <c r="A39" s="7" t="s">
        <v>71</v>
      </c>
      <c r="B39" s="7" t="s">
        <v>72</v>
      </c>
      <c r="C39" s="31">
        <v>22.844859732852584</v>
      </c>
      <c r="D39" s="31">
        <v>25.141834537479262</v>
      </c>
      <c r="E39" s="31">
        <v>21.465434882072508</v>
      </c>
      <c r="F39" s="31">
        <v>23.586948669185215</v>
      </c>
      <c r="G39" s="31">
        <v>22.884034488896337</v>
      </c>
      <c r="H39" s="31">
        <v>22.379594694128798</v>
      </c>
      <c r="I39" s="31">
        <v>22.715452331640552</v>
      </c>
      <c r="J39" s="31">
        <v>22.179256283542202</v>
      </c>
      <c r="K39" s="31">
        <v>20.951391883652096</v>
      </c>
      <c r="L39" s="31">
        <v>20.41042577712485</v>
      </c>
      <c r="M39" s="31">
        <v>21.313613312511322</v>
      </c>
      <c r="N39" s="31">
        <v>19.074869973536483</v>
      </c>
      <c r="O39" s="31">
        <v>18.292928187841685</v>
      </c>
      <c r="P39" s="31">
        <v>19.905077351175976</v>
      </c>
    </row>
    <row r="40" spans="1:16">
      <c r="A40" s="7" t="s">
        <v>73</v>
      </c>
      <c r="B40" s="7" t="s">
        <v>74</v>
      </c>
      <c r="C40" s="31">
        <v>24.369772656595252</v>
      </c>
      <c r="D40" s="31">
        <v>23.443704575507564</v>
      </c>
      <c r="E40" s="31">
        <v>20.03167321588365</v>
      </c>
      <c r="F40" s="31">
        <v>22.090474572431759</v>
      </c>
      <c r="G40" s="31">
        <v>22.304506256192397</v>
      </c>
      <c r="H40" s="31">
        <v>23.420313073148282</v>
      </c>
      <c r="I40" s="31">
        <v>22.253191854806389</v>
      </c>
      <c r="J40" s="31">
        <v>22.182692614869005</v>
      </c>
      <c r="K40" s="31">
        <v>22.875408575273987</v>
      </c>
      <c r="L40" s="31">
        <v>21.820234266405887</v>
      </c>
      <c r="M40" s="31">
        <v>22.208174668735182</v>
      </c>
      <c r="N40" s="31">
        <v>18.453973736670275</v>
      </c>
      <c r="O40" s="31">
        <v>18.639956093976519</v>
      </c>
      <c r="P40" s="31">
        <v>19.269484351234318</v>
      </c>
    </row>
    <row r="41" spans="1:16">
      <c r="A41" s="7" t="s">
        <v>75</v>
      </c>
      <c r="B41" s="7" t="s">
        <v>76</v>
      </c>
      <c r="C41" s="31">
        <v>17.500120876019434</v>
      </c>
      <c r="D41" s="31">
        <v>17.693108408376634</v>
      </c>
      <c r="E41" s="31">
        <v>15.554937464652927</v>
      </c>
      <c r="F41" s="31">
        <v>14.901848222032779</v>
      </c>
      <c r="G41" s="31">
        <v>14.17649356403202</v>
      </c>
      <c r="H41" s="31">
        <v>16.702435978285713</v>
      </c>
      <c r="I41" s="31">
        <v>15.448665000756598</v>
      </c>
      <c r="J41" s="31">
        <v>15.798810593505044</v>
      </c>
      <c r="K41" s="31">
        <v>16.344495481533773</v>
      </c>
      <c r="L41" s="31">
        <v>17.018975664714798</v>
      </c>
      <c r="M41" s="31">
        <v>16.982421507874339</v>
      </c>
      <c r="N41" s="31">
        <v>15.222713605747259</v>
      </c>
      <c r="O41" s="31">
        <v>13.944508603285117</v>
      </c>
      <c r="P41" s="31">
        <v>14.806238238859128</v>
      </c>
    </row>
    <row r="42" spans="1:16">
      <c r="A42" s="7" t="s">
        <v>77</v>
      </c>
      <c r="B42" s="7" t="s">
        <v>78</v>
      </c>
      <c r="C42" s="31">
        <v>12.75130432575263</v>
      </c>
      <c r="D42" s="31">
        <v>13.701422474117647</v>
      </c>
      <c r="E42" s="31">
        <v>13.151922802483057</v>
      </c>
      <c r="F42" s="31">
        <v>14.954466109838524</v>
      </c>
      <c r="G42" s="31">
        <v>14.558813969426948</v>
      </c>
      <c r="H42" s="31">
        <v>14.707153540472007</v>
      </c>
      <c r="I42" s="31">
        <v>13.487523782099034</v>
      </c>
      <c r="J42" s="31">
        <v>14.455979336127504</v>
      </c>
      <c r="K42" s="31">
        <v>15.117981017383112</v>
      </c>
      <c r="L42" s="31">
        <v>15.911038675977384</v>
      </c>
      <c r="M42" s="31">
        <v>17.968762027514479</v>
      </c>
      <c r="N42" s="31">
        <v>16.750225471307612</v>
      </c>
      <c r="O42" s="31">
        <v>17.016585408635379</v>
      </c>
      <c r="P42" s="31">
        <v>17.321952923929697</v>
      </c>
    </row>
    <row r="43" spans="1:16">
      <c r="A43" s="7" t="s">
        <v>79</v>
      </c>
      <c r="B43" s="7" t="s">
        <v>80</v>
      </c>
      <c r="C43" s="31">
        <v>21.46267909907839</v>
      </c>
      <c r="D43" s="31">
        <v>21.897295035986534</v>
      </c>
      <c r="E43" s="31">
        <v>20.466280181072595</v>
      </c>
      <c r="F43" s="31">
        <v>25.79585387766803</v>
      </c>
      <c r="G43" s="31">
        <v>21.28658330290996</v>
      </c>
      <c r="H43" s="31">
        <v>21.880820003685983</v>
      </c>
      <c r="I43" s="31">
        <v>20.180359469285097</v>
      </c>
      <c r="J43" s="31">
        <v>20.340815462599593</v>
      </c>
      <c r="K43" s="31">
        <v>20.462134570890271</v>
      </c>
      <c r="L43" s="31">
        <v>20.608993124396768</v>
      </c>
      <c r="M43" s="31">
        <v>22.361579485793907</v>
      </c>
      <c r="N43" s="31">
        <v>20.24596338656508</v>
      </c>
      <c r="O43" s="31">
        <v>18.677927045224742</v>
      </c>
      <c r="P43" s="31">
        <v>19.776252129598511</v>
      </c>
    </row>
    <row r="44" spans="1:16">
      <c r="A44" s="7" t="s">
        <v>81</v>
      </c>
      <c r="B44" s="7" t="s">
        <v>82</v>
      </c>
      <c r="C44" s="31">
        <v>17.253320216428921</v>
      </c>
      <c r="D44" s="31">
        <v>12.970701343068228</v>
      </c>
      <c r="E44" s="31">
        <v>12.970461877753333</v>
      </c>
      <c r="F44" s="31">
        <v>15.075416749303244</v>
      </c>
      <c r="G44" s="31">
        <v>12.567534227183563</v>
      </c>
      <c r="H44" s="31">
        <v>13.819807112111187</v>
      </c>
      <c r="I44" s="31">
        <v>13.609482047511346</v>
      </c>
      <c r="J44" s="31">
        <v>12.75978496033567</v>
      </c>
      <c r="K44" s="31">
        <v>13.534213741584136</v>
      </c>
      <c r="L44" s="31">
        <v>13.687243647436741</v>
      </c>
      <c r="M44" s="31">
        <v>15.249169162656495</v>
      </c>
      <c r="N44" s="31">
        <v>14.177184545911114</v>
      </c>
      <c r="O44" s="31">
        <v>12.924874741053319</v>
      </c>
      <c r="P44" s="31">
        <v>14.421756072945429</v>
      </c>
    </row>
    <row r="45" spans="1:16">
      <c r="A45" s="7" t="s">
        <v>83</v>
      </c>
      <c r="B45" s="7" t="s">
        <v>84</v>
      </c>
      <c r="C45" s="31">
        <v>18.240386411619049</v>
      </c>
      <c r="D45" s="31">
        <v>18.665138966471233</v>
      </c>
      <c r="E45" s="31">
        <v>17.120875676057238</v>
      </c>
      <c r="F45" s="31">
        <v>20.945190748853438</v>
      </c>
      <c r="G45" s="31">
        <v>22.431370888915303</v>
      </c>
      <c r="H45" s="31">
        <v>20.614046216895389</v>
      </c>
      <c r="I45" s="31">
        <v>18.097491252448478</v>
      </c>
      <c r="J45" s="31">
        <v>19.332919120688793</v>
      </c>
      <c r="K45" s="31">
        <v>19.788033259821834</v>
      </c>
      <c r="L45" s="31">
        <v>19.881099498553805</v>
      </c>
      <c r="M45" s="31">
        <v>20.653007725102928</v>
      </c>
      <c r="N45" s="31">
        <v>18.038351775939439</v>
      </c>
      <c r="O45" s="31">
        <v>17.576036007290547</v>
      </c>
      <c r="P45" s="31">
        <v>17.363931207668841</v>
      </c>
    </row>
    <row r="46" spans="1:16">
      <c r="A46" s="7" t="s">
        <v>85</v>
      </c>
      <c r="B46" s="7" t="s">
        <v>86</v>
      </c>
      <c r="C46" s="31">
        <v>16.343701629100739</v>
      </c>
      <c r="D46" s="31">
        <v>16.485656346445509</v>
      </c>
      <c r="E46" s="31">
        <v>15.129043724958505</v>
      </c>
      <c r="F46" s="31">
        <v>16.444541756065291</v>
      </c>
      <c r="G46" s="31">
        <v>15.064733895163979</v>
      </c>
      <c r="H46" s="31">
        <v>17.092837724198947</v>
      </c>
      <c r="I46" s="31">
        <v>15.900697352751243</v>
      </c>
      <c r="J46" s="31">
        <v>15.314433724092074</v>
      </c>
      <c r="K46" s="31">
        <v>14.507870509052804</v>
      </c>
      <c r="L46" s="31">
        <v>14.066049223461945</v>
      </c>
      <c r="M46" s="31">
        <v>15.470135858461868</v>
      </c>
      <c r="N46" s="31">
        <v>13.944912441570798</v>
      </c>
      <c r="O46" s="31">
        <v>14.931537445672486</v>
      </c>
      <c r="P46" s="31">
        <v>14.71147559198465</v>
      </c>
    </row>
    <row r="47" spans="1:16">
      <c r="A47" s="7" t="s">
        <v>87</v>
      </c>
      <c r="B47" s="7" t="s">
        <v>88</v>
      </c>
      <c r="C47" s="31">
        <v>18.173191697653049</v>
      </c>
      <c r="D47" s="31">
        <v>14.240437611371265</v>
      </c>
      <c r="E47" s="31">
        <v>10.075194823561267</v>
      </c>
      <c r="F47" s="31">
        <v>9.6243519608610129</v>
      </c>
      <c r="G47" s="31">
        <v>9.260410821086051</v>
      </c>
      <c r="H47" s="31">
        <v>10.981222480336376</v>
      </c>
      <c r="I47" s="31">
        <v>10.789212031395138</v>
      </c>
      <c r="J47" s="31">
        <v>10.814313444476989</v>
      </c>
      <c r="K47" s="31">
        <v>10.348872592003081</v>
      </c>
      <c r="L47" s="31">
        <v>9.6827045950552861</v>
      </c>
      <c r="M47" s="31">
        <v>11.063236231488149</v>
      </c>
      <c r="N47" s="31">
        <v>10.092235209725251</v>
      </c>
      <c r="O47" s="31">
        <v>9.6107548577904307</v>
      </c>
      <c r="P47" s="31">
        <v>10.58316515246956</v>
      </c>
    </row>
    <row r="48" spans="1:16">
      <c r="A48" s="7" t="s">
        <v>89</v>
      </c>
      <c r="B48" s="7" t="s">
        <v>90</v>
      </c>
      <c r="C48" s="31">
        <v>13.526854860742334</v>
      </c>
      <c r="D48" s="31">
        <v>13.079509138310083</v>
      </c>
      <c r="E48" s="31">
        <v>10.6540783019557</v>
      </c>
      <c r="F48" s="31">
        <v>12.610860747099808</v>
      </c>
      <c r="G48" s="31">
        <v>11.843426735473171</v>
      </c>
      <c r="H48" s="31">
        <v>12.837032103581425</v>
      </c>
      <c r="I48" s="31">
        <v>12.444329151237067</v>
      </c>
      <c r="J48" s="31">
        <v>12.386340340960288</v>
      </c>
      <c r="K48" s="31">
        <v>12.938228351728528</v>
      </c>
      <c r="L48" s="31">
        <v>13.524213996390552</v>
      </c>
      <c r="M48" s="31">
        <v>14.644868878590026</v>
      </c>
      <c r="N48" s="31">
        <v>12.862712039495817</v>
      </c>
      <c r="O48" s="31">
        <v>11.833419808340487</v>
      </c>
      <c r="P48" s="31">
        <v>12.01237184354687</v>
      </c>
    </row>
    <row r="49" spans="1:16">
      <c r="A49" s="7" t="s">
        <v>91</v>
      </c>
      <c r="B49" s="7" t="s">
        <v>92</v>
      </c>
      <c r="C49" s="31">
        <v>14.181104877423303</v>
      </c>
      <c r="D49" s="31">
        <v>13.674137853255269</v>
      </c>
      <c r="E49" s="31">
        <v>11.726910132546301</v>
      </c>
      <c r="F49" s="31">
        <v>13.069133368432603</v>
      </c>
      <c r="G49" s="31">
        <v>11.425541881360985</v>
      </c>
      <c r="H49" s="31">
        <v>12.196741421326482</v>
      </c>
      <c r="I49" s="31">
        <v>11.146907216494846</v>
      </c>
      <c r="J49" s="31">
        <v>12.203168878792132</v>
      </c>
      <c r="K49" s="31">
        <v>15.384108954129891</v>
      </c>
      <c r="L49" s="31">
        <v>14.485114595328389</v>
      </c>
      <c r="M49" s="31">
        <v>14.862636600302267</v>
      </c>
      <c r="N49" s="31">
        <v>13.922548309869121</v>
      </c>
      <c r="O49" s="31">
        <v>12.620375990025323</v>
      </c>
      <c r="P49" s="31">
        <v>13.827103463810001</v>
      </c>
    </row>
    <row r="50" spans="1:16">
      <c r="A50" s="7" t="s">
        <v>93</v>
      </c>
      <c r="B50" s="7" t="s">
        <v>94</v>
      </c>
      <c r="C50" s="31">
        <v>19.361114352279852</v>
      </c>
      <c r="D50" s="31">
        <v>17.290855118522376</v>
      </c>
      <c r="E50" s="31">
        <v>17.134744384049462</v>
      </c>
      <c r="F50" s="31">
        <v>18.41364855847899</v>
      </c>
      <c r="G50" s="31">
        <v>15.677759674791503</v>
      </c>
      <c r="H50" s="31">
        <v>16.965522613876551</v>
      </c>
      <c r="I50" s="31">
        <v>15.202619506598062</v>
      </c>
      <c r="J50" s="31">
        <v>15.327502251403665</v>
      </c>
      <c r="K50" s="31">
        <v>16.296413897466145</v>
      </c>
      <c r="L50" s="31">
        <v>16.86139515468442</v>
      </c>
      <c r="M50" s="31">
        <v>17.553580807345558</v>
      </c>
      <c r="N50" s="31">
        <v>15.701292381576945</v>
      </c>
      <c r="O50" s="31">
        <v>14.923150784431819</v>
      </c>
      <c r="P50" s="31">
        <v>15.947639504553729</v>
      </c>
    </row>
    <row r="51" spans="1:16">
      <c r="A51" s="7" t="s">
        <v>95</v>
      </c>
      <c r="B51" s="7" t="s">
        <v>96</v>
      </c>
      <c r="C51" s="31">
        <v>20.791928890366258</v>
      </c>
      <c r="D51" s="31">
        <v>21.667635265215999</v>
      </c>
      <c r="E51" s="31">
        <v>19.141833237652872</v>
      </c>
      <c r="F51" s="31">
        <v>22.542541481790398</v>
      </c>
      <c r="G51" s="31">
        <v>19.348621643015292</v>
      </c>
      <c r="H51" s="31">
        <v>21.885582109354107</v>
      </c>
      <c r="I51" s="31">
        <v>21.651875832219527</v>
      </c>
      <c r="J51" s="31">
        <v>17.223039215686274</v>
      </c>
      <c r="K51" s="31">
        <v>17.258730911618443</v>
      </c>
      <c r="L51" s="31">
        <v>16.639428303218885</v>
      </c>
      <c r="M51" s="31">
        <v>17.68859792191023</v>
      </c>
      <c r="N51" s="31">
        <v>15.442332034653383</v>
      </c>
      <c r="O51" s="31">
        <v>14.742835031247875</v>
      </c>
      <c r="P51" s="31">
        <v>15.426033156309282</v>
      </c>
    </row>
    <row r="52" spans="1:16">
      <c r="A52" s="7" t="s">
        <v>97</v>
      </c>
      <c r="B52" s="7" t="s">
        <v>98</v>
      </c>
      <c r="C52" s="31">
        <v>14.63856832129736</v>
      </c>
      <c r="D52" s="31">
        <v>17.524224346367191</v>
      </c>
      <c r="E52" s="31">
        <v>16.320570514554806</v>
      </c>
      <c r="F52" s="31">
        <v>18.284129826090957</v>
      </c>
      <c r="G52" s="31">
        <v>18.643154844707716</v>
      </c>
      <c r="H52" s="31">
        <v>19.93797399025334</v>
      </c>
      <c r="I52" s="31">
        <v>17.743286203758462</v>
      </c>
      <c r="J52" s="31">
        <v>17.804349749068184</v>
      </c>
      <c r="K52" s="31">
        <v>17.469016727003673</v>
      </c>
      <c r="L52" s="31">
        <v>16.518360397455094</v>
      </c>
      <c r="M52" s="31">
        <v>18.51668694168994</v>
      </c>
      <c r="N52" s="31">
        <v>15.968307286226752</v>
      </c>
      <c r="O52" s="31">
        <v>15.317216559375584</v>
      </c>
      <c r="P52" s="31">
        <v>16.398632759044482</v>
      </c>
    </row>
    <row r="53" spans="1:16">
      <c r="A53" s="7" t="s">
        <v>99</v>
      </c>
      <c r="B53" s="7" t="s">
        <v>100</v>
      </c>
      <c r="C53" s="31">
        <v>11.683098572453392</v>
      </c>
      <c r="D53" s="31">
        <v>11.312888795735567</v>
      </c>
      <c r="E53" s="31">
        <v>10.616116661507254</v>
      </c>
      <c r="F53" s="31">
        <v>12.689859358394665</v>
      </c>
      <c r="G53" s="31">
        <v>12.010211015361653</v>
      </c>
      <c r="H53" s="31">
        <v>11.243837385982928</v>
      </c>
      <c r="I53" s="31">
        <v>10.255266100597636</v>
      </c>
      <c r="J53" s="31">
        <v>11.591543893605287</v>
      </c>
      <c r="K53" s="31">
        <v>14.016814871876162</v>
      </c>
      <c r="L53" s="31">
        <v>14.070626699764958</v>
      </c>
      <c r="M53" s="31">
        <v>14.894891986955841</v>
      </c>
      <c r="N53" s="31">
        <v>15.256949663282118</v>
      </c>
      <c r="O53" s="31">
        <v>13.248375938953405</v>
      </c>
      <c r="P53" s="31">
        <v>14.129449503029246</v>
      </c>
    </row>
    <row r="54" spans="1:16">
      <c r="A54" s="7" t="s">
        <v>101</v>
      </c>
      <c r="B54" s="7" t="s">
        <v>102</v>
      </c>
      <c r="C54" s="31">
        <v>18.715538857930785</v>
      </c>
      <c r="D54" s="31">
        <v>18.489273697334639</v>
      </c>
      <c r="E54" s="31">
        <v>16.305671675611009</v>
      </c>
      <c r="F54" s="31">
        <v>20.88241644285532</v>
      </c>
      <c r="G54" s="31">
        <v>16.400252140141117</v>
      </c>
      <c r="H54" s="31">
        <v>17.539886786200682</v>
      </c>
      <c r="I54" s="31">
        <v>15.831811180327421</v>
      </c>
      <c r="J54" s="31">
        <v>14.55910605449284</v>
      </c>
      <c r="K54" s="31">
        <v>14.382072968041129</v>
      </c>
      <c r="L54" s="31">
        <v>14.354017570953239</v>
      </c>
      <c r="M54" s="31">
        <v>14.479882573347295</v>
      </c>
      <c r="N54" s="31">
        <v>12.462736388772583</v>
      </c>
      <c r="O54" s="31">
        <v>10.414086685559313</v>
      </c>
      <c r="P54" s="31">
        <v>11.433124235121825</v>
      </c>
    </row>
    <row r="55" spans="1:16">
      <c r="A55" s="7" t="s">
        <v>103</v>
      </c>
      <c r="B55" s="7" t="s">
        <v>104</v>
      </c>
      <c r="C55" s="31">
        <v>14.191930779921083</v>
      </c>
      <c r="D55" s="31">
        <v>15.34361034712707</v>
      </c>
      <c r="E55" s="31">
        <v>14.817862558384528</v>
      </c>
      <c r="F55" s="31">
        <v>16.165580555716527</v>
      </c>
      <c r="G55" s="31">
        <v>14.337922754002964</v>
      </c>
      <c r="H55" s="31">
        <v>11.333788986123453</v>
      </c>
      <c r="I55" s="31">
        <v>10.877424804229902</v>
      </c>
      <c r="J55" s="31">
        <v>13.033616695031435</v>
      </c>
      <c r="K55" s="31">
        <v>13.013356184323444</v>
      </c>
      <c r="L55" s="31">
        <v>17.233960513889432</v>
      </c>
      <c r="M55" s="31">
        <v>18.137498883316105</v>
      </c>
      <c r="N55" s="31">
        <v>16.240462678867196</v>
      </c>
      <c r="O55" s="31">
        <v>13.623348744867483</v>
      </c>
      <c r="P55" s="31">
        <v>14.344073407800707</v>
      </c>
    </row>
    <row r="56" spans="1:16">
      <c r="A56" s="7" t="s">
        <v>105</v>
      </c>
      <c r="B56" s="7" t="s">
        <v>106</v>
      </c>
      <c r="C56" s="31">
        <v>24.399043333738703</v>
      </c>
      <c r="D56" s="31">
        <v>23.916703072666376</v>
      </c>
      <c r="E56" s="31">
        <v>16.670057503474009</v>
      </c>
      <c r="F56" s="31">
        <v>23.526798770561911</v>
      </c>
      <c r="G56" s="31">
        <v>23.03313011884968</v>
      </c>
      <c r="H56" s="31">
        <v>19.530040032465113</v>
      </c>
      <c r="I56" s="31">
        <v>19.076936356420557</v>
      </c>
      <c r="J56" s="31">
        <v>21.074135464037287</v>
      </c>
      <c r="K56" s="31">
        <v>19.255388196325061</v>
      </c>
      <c r="L56" s="31">
        <v>20.048105404452844</v>
      </c>
      <c r="M56" s="31">
        <v>20.60382280271509</v>
      </c>
      <c r="N56" s="31">
        <v>18.697047568817123</v>
      </c>
      <c r="O56" s="31">
        <v>17.09823107339697</v>
      </c>
      <c r="P56" s="31">
        <v>17.292715702435054</v>
      </c>
    </row>
    <row r="57" spans="1:16">
      <c r="A57" s="7" t="s">
        <v>107</v>
      </c>
      <c r="B57" s="7" t="s">
        <v>108</v>
      </c>
      <c r="C57" s="31">
        <v>17.26737362846702</v>
      </c>
      <c r="D57" s="31">
        <v>17.276703326261664</v>
      </c>
      <c r="E57" s="31">
        <v>16.165694443797371</v>
      </c>
      <c r="F57" s="31">
        <v>17.811623070731983</v>
      </c>
      <c r="G57" s="31">
        <v>17.962143396370145</v>
      </c>
      <c r="H57" s="31">
        <v>19.584945695113205</v>
      </c>
      <c r="I57" s="31">
        <v>18.870166455807201</v>
      </c>
      <c r="J57" s="31">
        <v>19.482307810071777</v>
      </c>
      <c r="K57" s="31">
        <v>19.666539919271255</v>
      </c>
      <c r="L57" s="31">
        <v>20.6157675238656</v>
      </c>
      <c r="M57" s="31">
        <v>20.952130257955151</v>
      </c>
      <c r="N57" s="31">
        <v>17.465542444938361</v>
      </c>
      <c r="O57" s="31">
        <v>16.360990397659144</v>
      </c>
      <c r="P57" s="31">
        <v>17.895046476056006</v>
      </c>
    </row>
    <row r="58" spans="1:16">
      <c r="A58" s="7" t="s">
        <v>109</v>
      </c>
      <c r="B58" s="7" t="s">
        <v>110</v>
      </c>
      <c r="C58" s="31">
        <v>17.11377332880696</v>
      </c>
      <c r="D58" s="31">
        <v>14.893028839905483</v>
      </c>
      <c r="E58" s="31">
        <v>13.924932115996706</v>
      </c>
      <c r="F58" s="31">
        <v>13.714140290121207</v>
      </c>
      <c r="G58" s="31">
        <v>10.619936184389287</v>
      </c>
      <c r="H58" s="31">
        <v>11.982175912699697</v>
      </c>
      <c r="I58" s="31">
        <v>10.379269835334147</v>
      </c>
      <c r="J58" s="31">
        <v>11.480066732581804</v>
      </c>
      <c r="K58" s="31">
        <v>11.050207633541614</v>
      </c>
      <c r="L58" s="31">
        <v>12.222757307231481</v>
      </c>
      <c r="M58" s="31">
        <v>13.500617485517621</v>
      </c>
      <c r="N58" s="31">
        <v>12.445315109088281</v>
      </c>
      <c r="O58" s="31">
        <v>11.436367215576402</v>
      </c>
      <c r="P58" s="31">
        <v>12.149158518945477</v>
      </c>
    </row>
    <row r="59" spans="1:16">
      <c r="A59" s="7" t="s">
        <v>111</v>
      </c>
      <c r="B59" s="7" t="s">
        <v>112</v>
      </c>
      <c r="C59" s="31">
        <v>11.592758417885705</v>
      </c>
      <c r="D59" s="31">
        <v>10.375785375159802</v>
      </c>
      <c r="E59" s="31">
        <v>9.265571026526743</v>
      </c>
      <c r="F59" s="31">
        <v>10.209161336501385</v>
      </c>
      <c r="G59" s="31">
        <v>8.3676843108591861</v>
      </c>
      <c r="H59" s="31">
        <v>8.797788527223636</v>
      </c>
      <c r="I59" s="31">
        <v>9.2052857464290003</v>
      </c>
      <c r="J59" s="31">
        <v>11.466964593506573</v>
      </c>
      <c r="K59" s="31">
        <v>13.295450536259034</v>
      </c>
      <c r="L59" s="31">
        <v>14.617431796411346</v>
      </c>
      <c r="M59" s="31">
        <v>14.547204995353303</v>
      </c>
      <c r="N59" s="31">
        <v>12.513423761869136</v>
      </c>
      <c r="O59" s="31">
        <v>12.161793492319953</v>
      </c>
      <c r="P59" s="31">
        <v>13.546447643850163</v>
      </c>
    </row>
    <row r="60" spans="1:16">
      <c r="A60" s="7" t="s">
        <v>113</v>
      </c>
      <c r="B60" s="7" t="s">
        <v>114</v>
      </c>
      <c r="C60" s="31">
        <v>19.974549412222526</v>
      </c>
      <c r="D60" s="31">
        <v>18.199052728381069</v>
      </c>
      <c r="E60" s="31">
        <v>16.233372157509208</v>
      </c>
      <c r="F60" s="31">
        <v>17.263374462885718</v>
      </c>
      <c r="G60" s="31">
        <v>15.125353426901036</v>
      </c>
      <c r="H60" s="31">
        <v>10.611038348796855</v>
      </c>
      <c r="I60" s="31">
        <v>11.236855221046476</v>
      </c>
      <c r="J60" s="31">
        <v>12.437120675527408</v>
      </c>
      <c r="K60" s="31">
        <v>12.711263452749522</v>
      </c>
      <c r="L60" s="31">
        <v>13.927993023545534</v>
      </c>
      <c r="M60" s="31">
        <v>14.437653281247428</v>
      </c>
      <c r="N60" s="31">
        <v>12.902183088517136</v>
      </c>
      <c r="O60" s="31">
        <v>12.111720716232078</v>
      </c>
      <c r="P60" s="31">
        <v>14.1521567957831</v>
      </c>
    </row>
    <row r="61" spans="1:16">
      <c r="A61" s="7" t="s">
        <v>115</v>
      </c>
      <c r="B61" s="7" t="s">
        <v>116</v>
      </c>
      <c r="C61" s="31">
        <v>17.379395971532709</v>
      </c>
      <c r="D61" s="31">
        <v>14.248707137758956</v>
      </c>
      <c r="E61" s="31">
        <v>15.180315941045281</v>
      </c>
      <c r="F61" s="31">
        <v>16.730265708601099</v>
      </c>
      <c r="G61" s="31">
        <v>15.034645485581407</v>
      </c>
      <c r="H61" s="31">
        <v>16.934102240301481</v>
      </c>
      <c r="I61" s="31">
        <v>16.105540921718838</v>
      </c>
      <c r="J61" s="31">
        <v>16.631642025834015</v>
      </c>
      <c r="K61" s="31">
        <v>16.467080199141211</v>
      </c>
      <c r="L61" s="31">
        <v>17.020455526624847</v>
      </c>
      <c r="M61" s="31">
        <v>17.623604526559618</v>
      </c>
      <c r="N61" s="31">
        <v>16.266172588747278</v>
      </c>
      <c r="O61" s="31">
        <v>14.256735197307041</v>
      </c>
      <c r="P61" s="31">
        <v>15.676985146630484</v>
      </c>
    </row>
    <row r="62" spans="1:16">
      <c r="A62" s="7" t="s">
        <v>117</v>
      </c>
      <c r="B62" s="7" t="s">
        <v>118</v>
      </c>
      <c r="C62" s="31">
        <v>19.540851083155456</v>
      </c>
      <c r="D62" s="31">
        <v>19.056166094614309</v>
      </c>
      <c r="E62" s="31">
        <v>14.234414499072411</v>
      </c>
      <c r="F62" s="31">
        <v>13.770904616222257</v>
      </c>
      <c r="G62" s="31">
        <v>13.445187768168184</v>
      </c>
      <c r="H62" s="31">
        <v>16.494905929784615</v>
      </c>
      <c r="I62" s="31">
        <v>15.984157747187741</v>
      </c>
      <c r="J62" s="31">
        <v>12.761772380408138</v>
      </c>
      <c r="K62" s="31">
        <v>13.435242798283506</v>
      </c>
      <c r="L62" s="31">
        <v>12.924669546621653</v>
      </c>
      <c r="M62" s="31">
        <v>13.44710317528976</v>
      </c>
      <c r="N62" s="31">
        <v>12.451932051343771</v>
      </c>
      <c r="O62" s="31">
        <v>12.365643536825873</v>
      </c>
      <c r="P62" s="31">
        <v>12.499642548713462</v>
      </c>
    </row>
    <row r="63" spans="1:16">
      <c r="A63" s="7" t="s">
        <v>119</v>
      </c>
      <c r="B63" s="7" t="s">
        <v>120</v>
      </c>
      <c r="C63" s="31">
        <v>19.791824822443782</v>
      </c>
      <c r="D63" s="31">
        <v>19.485321906949576</v>
      </c>
      <c r="E63" s="31">
        <v>15.146973969236575</v>
      </c>
      <c r="F63" s="31">
        <v>18.222492644303621</v>
      </c>
      <c r="G63" s="31">
        <v>17.437709587855625</v>
      </c>
      <c r="H63" s="31">
        <v>19.953619337073174</v>
      </c>
      <c r="I63" s="31">
        <v>18.234902150666571</v>
      </c>
      <c r="J63" s="31">
        <v>18.362391621910362</v>
      </c>
      <c r="K63" s="31">
        <v>18.487116814339547</v>
      </c>
      <c r="L63" s="31">
        <v>17.079855779104928</v>
      </c>
      <c r="M63" s="31">
        <v>18.519358705729335</v>
      </c>
      <c r="N63" s="31">
        <v>16.443506871149786</v>
      </c>
      <c r="O63" s="31">
        <v>14.882571924985081</v>
      </c>
      <c r="P63" s="31">
        <v>16.09843462377804</v>
      </c>
    </row>
    <row r="64" spans="1:16">
      <c r="A64" s="7" t="s">
        <v>121</v>
      </c>
      <c r="B64" s="7" t="s">
        <v>122</v>
      </c>
      <c r="C64" s="31">
        <v>23.242634993014402</v>
      </c>
      <c r="D64" s="31">
        <v>22.17326689338605</v>
      </c>
      <c r="E64" s="31">
        <v>21.343627568874513</v>
      </c>
      <c r="F64" s="31">
        <v>23.664757532036155</v>
      </c>
      <c r="G64" s="31">
        <v>20.191158783951245</v>
      </c>
      <c r="H64" s="31">
        <v>18.420285631011367</v>
      </c>
      <c r="I64" s="31">
        <v>15.386286917459996</v>
      </c>
      <c r="J64" s="31">
        <v>16.099813194244188</v>
      </c>
      <c r="K64" s="31">
        <v>15.737709113281845</v>
      </c>
      <c r="L64" s="31">
        <v>14.983048530700074</v>
      </c>
      <c r="M64" s="31">
        <v>16.112423443873066</v>
      </c>
      <c r="N64" s="31">
        <v>14.12450372863116</v>
      </c>
      <c r="O64" s="31">
        <v>12.70517127096651</v>
      </c>
      <c r="P64" s="31">
        <v>13.300610888121389</v>
      </c>
    </row>
    <row r="65" spans="1:16">
      <c r="A65" s="7" t="s">
        <v>123</v>
      </c>
      <c r="B65" s="7" t="s">
        <v>124</v>
      </c>
      <c r="C65" s="31">
        <v>15.310669312883816</v>
      </c>
      <c r="D65" s="31">
        <v>15.61540418141017</v>
      </c>
      <c r="E65" s="31">
        <v>13.946718319638999</v>
      </c>
      <c r="F65" s="31">
        <v>16.870530827622311</v>
      </c>
      <c r="G65" s="31">
        <v>12.029364664260738</v>
      </c>
      <c r="H65" s="31">
        <v>12.119852719877281</v>
      </c>
      <c r="I65" s="31">
        <v>12.125291714867197</v>
      </c>
      <c r="J65" s="31">
        <v>12.791682425228146</v>
      </c>
      <c r="K65" s="31">
        <v>13.385757927576748</v>
      </c>
      <c r="L65" s="31">
        <v>13.169612824110999</v>
      </c>
      <c r="M65" s="31">
        <v>14.096197424279183</v>
      </c>
      <c r="N65" s="31">
        <v>12.518447555858472</v>
      </c>
      <c r="O65" s="31">
        <v>11.587724118332719</v>
      </c>
      <c r="P65" s="31">
        <v>12.416488754385815</v>
      </c>
    </row>
    <row r="66" spans="1:16">
      <c r="A66" s="7" t="s">
        <v>125</v>
      </c>
      <c r="B66" s="7" t="s">
        <v>126</v>
      </c>
      <c r="C66" s="31">
        <v>15.813210162781266</v>
      </c>
      <c r="D66" s="31">
        <v>15.022103778021634</v>
      </c>
      <c r="E66" s="31">
        <v>13.715802780596405</v>
      </c>
      <c r="F66" s="31">
        <v>14.851210114504987</v>
      </c>
      <c r="G66" s="31">
        <v>11.823798269202689</v>
      </c>
      <c r="H66" s="31">
        <v>14.180120625372201</v>
      </c>
      <c r="I66" s="31">
        <v>13.604061284024516</v>
      </c>
      <c r="J66" s="31">
        <v>12.675564683032849</v>
      </c>
      <c r="K66" s="31">
        <v>13.952060642474127</v>
      </c>
      <c r="L66" s="31">
        <v>14.233813270806367</v>
      </c>
      <c r="M66" s="31">
        <v>15.059471038296172</v>
      </c>
      <c r="N66" s="31">
        <v>10.643524068371123</v>
      </c>
      <c r="O66" s="31">
        <v>9.4151418005472838</v>
      </c>
      <c r="P66" s="31">
        <v>10.887551102561147</v>
      </c>
    </row>
    <row r="67" spans="1:16">
      <c r="A67" s="7" t="s">
        <v>127</v>
      </c>
      <c r="B67" s="7" t="s">
        <v>128</v>
      </c>
      <c r="C67" s="31">
        <v>14.5692090635273</v>
      </c>
      <c r="D67" s="31">
        <v>17.907076824375672</v>
      </c>
      <c r="E67" s="31">
        <v>16.51474064880691</v>
      </c>
      <c r="F67" s="31">
        <v>18.73986618577781</v>
      </c>
      <c r="G67" s="31">
        <v>13.959087230320492</v>
      </c>
      <c r="H67" s="31">
        <v>12.915693456752239</v>
      </c>
      <c r="I67" s="31">
        <v>13.352622860461919</v>
      </c>
      <c r="J67" s="31">
        <v>14.165743219438163</v>
      </c>
      <c r="K67" s="31">
        <v>14.154029239683721</v>
      </c>
      <c r="L67" s="31">
        <v>14.078526078385723</v>
      </c>
      <c r="M67" s="31">
        <v>15.157417151216682</v>
      </c>
      <c r="N67" s="31">
        <v>14.49106963692417</v>
      </c>
      <c r="O67" s="31">
        <v>12.627157692963614</v>
      </c>
      <c r="P67" s="31">
        <v>13.605118792758914</v>
      </c>
    </row>
    <row r="68" spans="1:16">
      <c r="A68" s="7" t="s">
        <v>129</v>
      </c>
      <c r="B68" s="7" t="s">
        <v>130</v>
      </c>
      <c r="C68" s="31">
        <v>17.818684792764426</v>
      </c>
      <c r="D68" s="31">
        <v>14.250319276979287</v>
      </c>
      <c r="E68" s="31">
        <v>12.681743974431761</v>
      </c>
      <c r="F68" s="31">
        <v>14.738354746155929</v>
      </c>
      <c r="G68" s="31">
        <v>13.282059136518686</v>
      </c>
      <c r="H68" s="31">
        <v>14.630356431807762</v>
      </c>
      <c r="I68" s="31">
        <v>13.708097473744353</v>
      </c>
      <c r="J68" s="31">
        <v>14.378248483909031</v>
      </c>
      <c r="K68" s="31">
        <v>14.651151448078201</v>
      </c>
      <c r="L68" s="31">
        <v>14.558729501200141</v>
      </c>
      <c r="M68" s="31">
        <v>16.832218529264466</v>
      </c>
      <c r="N68" s="31">
        <v>15.55790122601012</v>
      </c>
      <c r="O68" s="31">
        <v>13.404075571620252</v>
      </c>
      <c r="P68" s="31">
        <v>14.915579052510598</v>
      </c>
    </row>
    <row r="69" spans="1:16">
      <c r="A69" s="7" t="s">
        <v>131</v>
      </c>
      <c r="B69" s="7" t="s">
        <v>132</v>
      </c>
      <c r="C69" s="31">
        <v>16.329653630649201</v>
      </c>
      <c r="D69" s="31">
        <v>16.791653197489715</v>
      </c>
      <c r="E69" s="31">
        <v>16.212557179034707</v>
      </c>
      <c r="F69" s="31">
        <v>15.179933206264714</v>
      </c>
      <c r="G69" s="31">
        <v>13.243606851570766</v>
      </c>
      <c r="H69" s="31">
        <v>15.270454433588462</v>
      </c>
      <c r="I69" s="31">
        <v>14.3672404473251</v>
      </c>
      <c r="J69" s="31">
        <v>14.111517187992947</v>
      </c>
      <c r="K69" s="31">
        <v>14.329431717838903</v>
      </c>
      <c r="L69" s="31">
        <v>13.802262358602588</v>
      </c>
      <c r="M69" s="31">
        <v>15.864892820303684</v>
      </c>
      <c r="N69" s="31">
        <v>13.874119093207337</v>
      </c>
      <c r="O69" s="31">
        <v>12.019030037013803</v>
      </c>
      <c r="P69" s="31">
        <v>14.857482557182239</v>
      </c>
    </row>
    <row r="70" spans="1:16">
      <c r="A70" s="7" t="s">
        <v>133</v>
      </c>
      <c r="B70" s="7" t="s">
        <v>134</v>
      </c>
      <c r="C70" s="31">
        <v>16.432452705488441</v>
      </c>
      <c r="D70" s="31">
        <v>14.906386207234126</v>
      </c>
      <c r="E70" s="31">
        <v>12.820406008770421</v>
      </c>
      <c r="F70" s="31">
        <v>14.807052673180642</v>
      </c>
      <c r="G70" s="31">
        <v>13.413751249355233</v>
      </c>
      <c r="H70" s="31">
        <v>14.296684922094519</v>
      </c>
      <c r="I70" s="31">
        <v>14.393436046584512</v>
      </c>
      <c r="J70" s="31">
        <v>16.251053958112244</v>
      </c>
      <c r="K70" s="31">
        <v>15.722486469865949</v>
      </c>
      <c r="L70" s="31">
        <v>15.835510922961065</v>
      </c>
      <c r="M70" s="31">
        <v>16.89903725049426</v>
      </c>
      <c r="N70" s="31">
        <v>15.106009647419494</v>
      </c>
      <c r="O70" s="31">
        <v>14.573926229844714</v>
      </c>
      <c r="P70" s="31">
        <v>16.797309878483134</v>
      </c>
    </row>
    <row r="71" spans="1:16">
      <c r="A71" s="7" t="s">
        <v>135</v>
      </c>
      <c r="B71" s="7" t="s">
        <v>136</v>
      </c>
      <c r="C71" s="31">
        <v>11.994258749699458</v>
      </c>
      <c r="D71" s="31">
        <v>14.140482796464001</v>
      </c>
      <c r="E71" s="31">
        <v>11.098220769842843</v>
      </c>
      <c r="F71" s="31">
        <v>12.208611260800172</v>
      </c>
      <c r="G71" s="31">
        <v>11.286028933087756</v>
      </c>
      <c r="H71" s="31">
        <v>12.121575721775086</v>
      </c>
      <c r="I71" s="31">
        <v>14.015213762056819</v>
      </c>
      <c r="J71" s="31">
        <v>13.554226069482123</v>
      </c>
      <c r="K71" s="31">
        <v>14.219382378887341</v>
      </c>
      <c r="L71" s="31">
        <v>13.552277956445241</v>
      </c>
      <c r="M71" s="31">
        <v>15.770481486454191</v>
      </c>
      <c r="N71" s="31">
        <v>12.231297850382802</v>
      </c>
      <c r="O71" s="31">
        <v>12.649467201714698</v>
      </c>
      <c r="P71" s="31">
        <v>11.722809704109514</v>
      </c>
    </row>
    <row r="72" spans="1:16">
      <c r="A72" s="7" t="s">
        <v>137</v>
      </c>
      <c r="B72" s="7" t="s">
        <v>138</v>
      </c>
      <c r="C72" s="31">
        <v>17.473158006927054</v>
      </c>
      <c r="D72" s="31">
        <v>18.076966068578223</v>
      </c>
      <c r="E72" s="31">
        <v>16.626899378942976</v>
      </c>
      <c r="F72" s="31">
        <v>18.085739915722503</v>
      </c>
      <c r="G72" s="31">
        <v>15.896953507574333</v>
      </c>
      <c r="H72" s="31">
        <v>16.584851231089036</v>
      </c>
      <c r="I72" s="31">
        <v>15.663037648473047</v>
      </c>
      <c r="J72" s="31">
        <v>15.244506750569897</v>
      </c>
      <c r="K72" s="31">
        <v>15.32156274114034</v>
      </c>
      <c r="L72" s="31">
        <v>15.340740377502589</v>
      </c>
      <c r="M72" s="31">
        <v>16.682494125597675</v>
      </c>
      <c r="N72" s="31">
        <v>14.562483304399318</v>
      </c>
      <c r="O72" s="31">
        <v>14.533501729328124</v>
      </c>
      <c r="P72" s="31">
        <v>14.63645168800039</v>
      </c>
    </row>
    <row r="73" spans="1:16">
      <c r="A73" s="7" t="s">
        <v>139</v>
      </c>
      <c r="B73" s="7" t="s">
        <v>140</v>
      </c>
      <c r="C73" s="31">
        <v>15.981100755176866</v>
      </c>
      <c r="D73" s="31">
        <v>16.159025423478113</v>
      </c>
      <c r="E73" s="31">
        <v>13.773753700656268</v>
      </c>
      <c r="F73" s="31">
        <v>13.882048822087198</v>
      </c>
      <c r="G73" s="31">
        <v>11.487075875168621</v>
      </c>
      <c r="H73" s="31">
        <v>11.971789055358318</v>
      </c>
      <c r="I73" s="31">
        <v>10.866355007344</v>
      </c>
      <c r="J73" s="31">
        <v>11.773400335179415</v>
      </c>
      <c r="K73" s="31">
        <v>11.211865144948931</v>
      </c>
      <c r="L73" s="31">
        <v>9.7739863269252432</v>
      </c>
      <c r="M73" s="31">
        <v>11.520669355012615</v>
      </c>
      <c r="N73" s="31">
        <v>8.9234924265697035</v>
      </c>
      <c r="O73" s="31">
        <v>9.7136214877291049</v>
      </c>
      <c r="P73" s="31">
        <v>11.132373215800374</v>
      </c>
    </row>
    <row r="74" spans="1:16">
      <c r="A74" s="7" t="s">
        <v>141</v>
      </c>
      <c r="B74" s="7" t="s">
        <v>142</v>
      </c>
      <c r="C74" s="31">
        <v>15.832418146307194</v>
      </c>
      <c r="D74" s="31">
        <v>15.967661267717878</v>
      </c>
      <c r="E74" s="31">
        <v>13.903050080158325</v>
      </c>
      <c r="F74" s="31">
        <v>13.812434599587005</v>
      </c>
      <c r="G74" s="31">
        <v>14.690725607602303</v>
      </c>
      <c r="H74" s="31">
        <v>16.572104057915542</v>
      </c>
      <c r="I74" s="31">
        <v>19.409593623633079</v>
      </c>
      <c r="J74" s="31">
        <v>17.570371276063259</v>
      </c>
      <c r="K74" s="31">
        <v>12.448452455881492</v>
      </c>
      <c r="L74" s="31">
        <v>17.089666077102791</v>
      </c>
      <c r="M74" s="31">
        <v>18.199885647027301</v>
      </c>
      <c r="N74" s="31">
        <v>17.086998910509006</v>
      </c>
      <c r="O74" s="31">
        <v>15.3007972306724</v>
      </c>
      <c r="P74" s="31">
        <v>15.368359095486031</v>
      </c>
    </row>
    <row r="75" spans="1:16">
      <c r="A75" s="7" t="s">
        <v>143</v>
      </c>
      <c r="B75" s="7" t="s">
        <v>144</v>
      </c>
      <c r="C75" s="31">
        <v>16.32871775907044</v>
      </c>
      <c r="D75" s="31">
        <v>17.103563413129461</v>
      </c>
      <c r="E75" s="31">
        <v>15.098558462935173</v>
      </c>
      <c r="F75" s="31">
        <v>16.081172718507293</v>
      </c>
      <c r="G75" s="31">
        <v>13.810423209540335</v>
      </c>
      <c r="H75" s="31">
        <v>15.546722795822603</v>
      </c>
      <c r="I75" s="31">
        <v>14.741666620646237</v>
      </c>
      <c r="J75" s="31">
        <v>14.429083905765511</v>
      </c>
      <c r="K75" s="31">
        <v>14.243163758199383</v>
      </c>
      <c r="L75" s="31">
        <v>13.345768669264499</v>
      </c>
      <c r="M75" s="31">
        <v>14.235467191204359</v>
      </c>
      <c r="N75" s="31">
        <v>11.722252186613144</v>
      </c>
      <c r="O75" s="31">
        <v>11.930712366652156</v>
      </c>
      <c r="P75" s="31">
        <v>14.993061419807056</v>
      </c>
    </row>
    <row r="76" spans="1:16">
      <c r="A76" s="7" t="s">
        <v>145</v>
      </c>
      <c r="B76" s="7" t="s">
        <v>146</v>
      </c>
      <c r="C76" s="31">
        <v>16.720678654659007</v>
      </c>
      <c r="D76" s="31">
        <v>17.263994240021884</v>
      </c>
      <c r="E76" s="31">
        <v>15.361987178596657</v>
      </c>
      <c r="F76" s="31">
        <v>17.902865087683121</v>
      </c>
      <c r="G76" s="31">
        <v>14.735394104470187</v>
      </c>
      <c r="H76" s="31">
        <v>14.740453775083232</v>
      </c>
      <c r="I76" s="31">
        <v>10.58109969206728</v>
      </c>
      <c r="J76" s="31">
        <v>9.4339685399750621</v>
      </c>
      <c r="K76" s="31">
        <v>9.9128272579052634</v>
      </c>
      <c r="L76" s="31">
        <v>9.9756571470973405</v>
      </c>
      <c r="M76" s="31">
        <v>10.693730949261971</v>
      </c>
      <c r="N76" s="31">
        <v>9.9157809725234021</v>
      </c>
      <c r="O76" s="31">
        <v>9.8215647266449562</v>
      </c>
      <c r="P76" s="31">
        <v>11.007151659148825</v>
      </c>
    </row>
    <row r="77" spans="1:16">
      <c r="A77" s="7" t="s">
        <v>147</v>
      </c>
      <c r="B77" s="7" t="s">
        <v>148</v>
      </c>
      <c r="C77" s="31">
        <v>20.527528364829514</v>
      </c>
      <c r="D77" s="31">
        <v>20.866465741491254</v>
      </c>
      <c r="E77" s="31">
        <v>19.710980772786687</v>
      </c>
      <c r="F77" s="31">
        <v>21.683937350421179</v>
      </c>
      <c r="G77" s="31">
        <v>20.413767516116021</v>
      </c>
      <c r="H77" s="31">
        <v>21.390257805533093</v>
      </c>
      <c r="I77" s="31">
        <v>18.036516038770419</v>
      </c>
      <c r="J77" s="31">
        <v>18.010168326968138</v>
      </c>
      <c r="K77" s="31">
        <v>17.741487669356857</v>
      </c>
      <c r="L77" s="31">
        <v>17.545835483910459</v>
      </c>
      <c r="M77" s="31">
        <v>18.025675826494954</v>
      </c>
      <c r="N77" s="31">
        <v>15.497135007459779</v>
      </c>
      <c r="O77" s="31">
        <v>15.508334809416304</v>
      </c>
      <c r="P77" s="31">
        <v>15.946952754573774</v>
      </c>
    </row>
    <row r="78" spans="1:16">
      <c r="A78" s="7" t="s">
        <v>149</v>
      </c>
      <c r="B78" s="7" t="s">
        <v>150</v>
      </c>
      <c r="C78" s="31">
        <v>23.871301800538962</v>
      </c>
      <c r="D78" s="31">
        <v>19.527718478373899</v>
      </c>
      <c r="E78" s="31">
        <v>19.223752386146714</v>
      </c>
      <c r="F78" s="31">
        <v>20.45820260823789</v>
      </c>
      <c r="G78" s="31">
        <v>23.48301264963893</v>
      </c>
      <c r="H78" s="31">
        <v>12.656014700036792</v>
      </c>
      <c r="I78" s="31">
        <v>11.79834959769876</v>
      </c>
      <c r="J78" s="31">
        <v>12.627332912294362</v>
      </c>
      <c r="K78" s="31">
        <v>13.217021143890726</v>
      </c>
      <c r="L78" s="31">
        <v>12.902958643754875</v>
      </c>
      <c r="M78" s="31">
        <v>12.959408071994508</v>
      </c>
      <c r="N78" s="31">
        <v>11.105207307952782</v>
      </c>
      <c r="O78" s="31">
        <v>10.180061806135724</v>
      </c>
      <c r="P78" s="31">
        <v>11.321403057099023</v>
      </c>
    </row>
    <row r="79" spans="1:16">
      <c r="A79" s="7" t="s">
        <v>151</v>
      </c>
      <c r="B79" s="7" t="s">
        <v>152</v>
      </c>
      <c r="C79" s="31">
        <v>17.004119589185756</v>
      </c>
      <c r="D79" s="31">
        <v>15.465374084158082</v>
      </c>
      <c r="E79" s="31">
        <v>14.667704163539641</v>
      </c>
      <c r="F79" s="31">
        <v>16.662540924987269</v>
      </c>
      <c r="G79" s="31">
        <v>14.088444118798932</v>
      </c>
      <c r="H79" s="31">
        <v>16.856891326291716</v>
      </c>
      <c r="I79" s="31">
        <v>16.295534238895225</v>
      </c>
      <c r="J79" s="31">
        <v>16.897916403369063</v>
      </c>
      <c r="K79" s="31">
        <v>16.251654585283461</v>
      </c>
      <c r="L79" s="31">
        <v>16.002085958839988</v>
      </c>
      <c r="M79" s="31">
        <v>17.010267124660817</v>
      </c>
      <c r="N79" s="31">
        <v>13.943323927907905</v>
      </c>
      <c r="O79" s="31">
        <v>13.04412565936685</v>
      </c>
      <c r="P79" s="31">
        <v>14.567019383850917</v>
      </c>
    </row>
    <row r="80" spans="1:16">
      <c r="A80" s="7" t="s">
        <v>153</v>
      </c>
      <c r="B80" s="7" t="s">
        <v>154</v>
      </c>
      <c r="C80" s="31">
        <v>17.990339372528176</v>
      </c>
      <c r="D80" s="31">
        <v>17.403621477933047</v>
      </c>
      <c r="E80" s="31">
        <v>16.092988292105911</v>
      </c>
      <c r="F80" s="31">
        <v>14.903110786115844</v>
      </c>
      <c r="G80" s="31">
        <v>13.051555129356382</v>
      </c>
      <c r="H80" s="31">
        <v>15.240073172872034</v>
      </c>
      <c r="I80" s="31">
        <v>14.93461784286886</v>
      </c>
      <c r="J80" s="31">
        <v>17.045018793212098</v>
      </c>
      <c r="K80" s="31">
        <v>16.510134388850069</v>
      </c>
      <c r="L80" s="31">
        <v>16.793279153766768</v>
      </c>
      <c r="M80" s="31">
        <v>18.420299411611257</v>
      </c>
      <c r="N80" s="31">
        <v>17.363010580182713</v>
      </c>
      <c r="O80" s="31">
        <v>15.350489384675772</v>
      </c>
      <c r="P80" s="31">
        <v>17.995691098794165</v>
      </c>
    </row>
    <row r="81" spans="1:16">
      <c r="A81" s="7" t="s">
        <v>155</v>
      </c>
      <c r="B81" s="7" t="s">
        <v>156</v>
      </c>
      <c r="C81" s="31">
        <v>16.084256484455377</v>
      </c>
      <c r="D81" s="31">
        <v>16.041686716909002</v>
      </c>
      <c r="E81" s="31">
        <v>13.314869144327822</v>
      </c>
      <c r="F81" s="31">
        <v>16.541645567299106</v>
      </c>
      <c r="G81" s="31">
        <v>13.937139652854308</v>
      </c>
      <c r="H81" s="31">
        <v>16.905320418983745</v>
      </c>
      <c r="I81" s="31">
        <v>12.712326246940533</v>
      </c>
      <c r="J81" s="31">
        <v>12.1840651370883</v>
      </c>
      <c r="K81" s="31">
        <v>13.044842337162288</v>
      </c>
      <c r="L81" s="31">
        <v>12.951918216744717</v>
      </c>
      <c r="M81" s="31">
        <v>12.422633451800861</v>
      </c>
      <c r="N81" s="31">
        <v>10.916114579834666</v>
      </c>
      <c r="O81" s="31">
        <v>10.642192590206838</v>
      </c>
      <c r="P81" s="31">
        <v>10.93459104631291</v>
      </c>
    </row>
    <row r="82" spans="1:16">
      <c r="A82" s="7" t="s">
        <v>157</v>
      </c>
      <c r="B82" s="7" t="s">
        <v>158</v>
      </c>
      <c r="C82" s="31">
        <v>21.594220131618613</v>
      </c>
      <c r="D82" s="31">
        <v>20.085583223304987</v>
      </c>
      <c r="E82" s="31">
        <v>16.838906237910788</v>
      </c>
      <c r="F82" s="31">
        <v>21.4405705298926</v>
      </c>
      <c r="G82" s="31">
        <v>18.913525643827803</v>
      </c>
      <c r="H82" s="31">
        <v>20.872383129085556</v>
      </c>
      <c r="I82" s="31">
        <v>18.551036191738877</v>
      </c>
      <c r="J82" s="31">
        <v>19.66259342579583</v>
      </c>
      <c r="K82" s="31">
        <v>20.226059357161468</v>
      </c>
      <c r="L82" s="31">
        <v>20.723417435131132</v>
      </c>
      <c r="M82" s="31">
        <v>20.86846120773232</v>
      </c>
      <c r="N82" s="31">
        <v>18.507822121981707</v>
      </c>
      <c r="O82" s="31">
        <v>17.646113377010465</v>
      </c>
      <c r="P82" s="31">
        <v>18.513707959584277</v>
      </c>
    </row>
    <row r="83" spans="1:16">
      <c r="A83" s="7" t="s">
        <v>159</v>
      </c>
      <c r="B83" s="7" t="s">
        <v>160</v>
      </c>
      <c r="C83" s="31">
        <v>17.584917518808314</v>
      </c>
      <c r="D83" s="31">
        <v>18.515001783759715</v>
      </c>
      <c r="E83" s="31">
        <v>17.553519858346732</v>
      </c>
      <c r="F83" s="31">
        <v>17.466009058523536</v>
      </c>
      <c r="G83" s="31">
        <v>17.150864906659841</v>
      </c>
      <c r="H83" s="31">
        <v>16.334088603082893</v>
      </c>
      <c r="I83" s="31">
        <v>17.104241902281547</v>
      </c>
      <c r="J83" s="31">
        <v>16.72331302801679</v>
      </c>
      <c r="K83" s="31">
        <v>17.316590319514503</v>
      </c>
      <c r="L83" s="31">
        <v>17.722889831017895</v>
      </c>
      <c r="M83" s="31">
        <v>18.234311189247716</v>
      </c>
      <c r="N83" s="31">
        <v>17.758319509544659</v>
      </c>
      <c r="O83" s="31">
        <v>18.016897278913909</v>
      </c>
      <c r="P83" s="31">
        <v>16.663355566272848</v>
      </c>
    </row>
    <row r="84" spans="1:16">
      <c r="A84" s="7" t="s">
        <v>161</v>
      </c>
      <c r="B84" s="7" t="s">
        <v>162</v>
      </c>
      <c r="C84" s="31">
        <v>9.1797571335664703</v>
      </c>
      <c r="D84" s="31">
        <v>10.203841753276661</v>
      </c>
      <c r="E84" s="31">
        <v>10.871121641719444</v>
      </c>
      <c r="F84" s="31">
        <v>11.517183490632041</v>
      </c>
      <c r="G84" s="31">
        <v>10.132664730847315</v>
      </c>
      <c r="H84" s="31">
        <v>11.183088869416737</v>
      </c>
      <c r="I84" s="31">
        <v>10.438165196973467</v>
      </c>
      <c r="J84" s="31">
        <v>11.157549591131025</v>
      </c>
      <c r="K84" s="31">
        <v>10.432070514450377</v>
      </c>
      <c r="L84" s="31">
        <v>10.166706282093108</v>
      </c>
      <c r="M84" s="31">
        <v>10.120698503739256</v>
      </c>
      <c r="N84" s="31">
        <v>9.440131648327716</v>
      </c>
      <c r="O84" s="31">
        <v>8.9881648812541339</v>
      </c>
      <c r="P84" s="31">
        <v>10.614237661126948</v>
      </c>
    </row>
    <row r="85" spans="1:16">
      <c r="A85" s="7" t="s">
        <v>163</v>
      </c>
      <c r="B85" s="7" t="s">
        <v>164</v>
      </c>
      <c r="C85" s="31">
        <v>15.319309997894571</v>
      </c>
      <c r="D85" s="31">
        <v>18.575610567949294</v>
      </c>
      <c r="E85" s="31">
        <v>16.171444835491066</v>
      </c>
      <c r="F85" s="31">
        <v>16.136876000717606</v>
      </c>
      <c r="G85" s="31">
        <v>13.611263626346744</v>
      </c>
      <c r="H85" s="31">
        <v>15.109525273610908</v>
      </c>
      <c r="I85" s="31">
        <v>12.812832800057574</v>
      </c>
      <c r="J85" s="31">
        <v>12.932676283020051</v>
      </c>
      <c r="K85" s="31">
        <v>12.998480236225143</v>
      </c>
      <c r="L85" s="31">
        <v>11.55590420042172</v>
      </c>
      <c r="M85" s="31">
        <v>11.693890637819672</v>
      </c>
      <c r="N85" s="31">
        <v>10.877716609566649</v>
      </c>
      <c r="O85" s="31">
        <v>10.34468135100227</v>
      </c>
      <c r="P85" s="31">
        <v>11.276394919873796</v>
      </c>
    </row>
    <row r="86" spans="1:16">
      <c r="A86" s="7" t="s">
        <v>165</v>
      </c>
      <c r="B86" s="7" t="s">
        <v>166</v>
      </c>
      <c r="C86" s="31">
        <v>20.738643814142936</v>
      </c>
      <c r="D86" s="31">
        <v>21.294952581816627</v>
      </c>
      <c r="E86" s="31">
        <v>18.609262482509127</v>
      </c>
      <c r="F86" s="31">
        <v>21.378023184019742</v>
      </c>
      <c r="G86" s="31">
        <v>18.007277808963405</v>
      </c>
      <c r="H86" s="31">
        <v>18.94926398024538</v>
      </c>
      <c r="I86" s="31">
        <v>17.028982371012106</v>
      </c>
      <c r="J86" s="31">
        <v>15.906027408122</v>
      </c>
      <c r="K86" s="31">
        <v>15.802079625608418</v>
      </c>
      <c r="L86" s="31">
        <v>15.566491180659186</v>
      </c>
      <c r="M86" s="31">
        <v>15.89896328883828</v>
      </c>
      <c r="N86" s="31">
        <v>13.565625296694437</v>
      </c>
      <c r="O86" s="31">
        <v>13.531516860664237</v>
      </c>
      <c r="P86" s="31">
        <v>15.786155564943099</v>
      </c>
    </row>
    <row r="87" spans="1:16">
      <c r="A87" s="7" t="s">
        <v>167</v>
      </c>
      <c r="B87" s="7" t="s">
        <v>168</v>
      </c>
      <c r="C87" s="31">
        <v>14.537423985588729</v>
      </c>
      <c r="D87" s="31">
        <v>14.803363605785403</v>
      </c>
      <c r="E87" s="31">
        <v>13.47138628967347</v>
      </c>
      <c r="F87" s="31">
        <v>14.960492037791864</v>
      </c>
      <c r="G87" s="31">
        <v>11.648607381954555</v>
      </c>
      <c r="H87" s="31">
        <v>11.54362383434067</v>
      </c>
      <c r="I87" s="31">
        <v>12.857591645847402</v>
      </c>
      <c r="J87" s="31">
        <v>13.125972877028344</v>
      </c>
      <c r="K87" s="31">
        <v>12.271536028613776</v>
      </c>
      <c r="L87" s="31">
        <v>11.967233974360681</v>
      </c>
      <c r="M87" s="31">
        <v>12.624864438529034</v>
      </c>
      <c r="N87" s="31">
        <v>11.018402220770493</v>
      </c>
      <c r="O87" s="31">
        <v>10.259599529614116</v>
      </c>
      <c r="P87" s="31">
        <v>12.535856343986824</v>
      </c>
    </row>
    <row r="88" spans="1:16">
      <c r="A88" s="7" t="s">
        <v>169</v>
      </c>
      <c r="B88" s="7" t="s">
        <v>170</v>
      </c>
      <c r="C88" s="31">
        <v>14.814681025831106</v>
      </c>
      <c r="D88" s="31">
        <v>11.436447316148087</v>
      </c>
      <c r="E88" s="31">
        <v>14.009190624167477</v>
      </c>
      <c r="F88" s="31">
        <v>11.586551688153987</v>
      </c>
      <c r="G88" s="31">
        <v>12.007611109323205</v>
      </c>
      <c r="H88" s="31">
        <v>13.757905024051768</v>
      </c>
      <c r="I88" s="31">
        <v>13.381219847043793</v>
      </c>
      <c r="J88" s="31">
        <v>11.345235711646978</v>
      </c>
      <c r="K88" s="31">
        <v>11.198743488449198</v>
      </c>
      <c r="L88" s="31">
        <v>11.294383192985503</v>
      </c>
      <c r="M88" s="31">
        <v>15.615384193840953</v>
      </c>
      <c r="N88" s="31">
        <v>11.387757356494843</v>
      </c>
      <c r="O88" s="31">
        <v>12.526819889315394</v>
      </c>
      <c r="P88" s="31">
        <v>15.355904331138658</v>
      </c>
    </row>
    <row r="89" spans="1:16">
      <c r="A89" s="7" t="s">
        <v>171</v>
      </c>
      <c r="B89" s="7" t="s">
        <v>172</v>
      </c>
      <c r="C89" s="31">
        <v>19.67351810860843</v>
      </c>
      <c r="D89" s="31">
        <v>18.035526352180476</v>
      </c>
      <c r="E89" s="31">
        <v>14.857195298233329</v>
      </c>
      <c r="F89" s="31">
        <v>17.265755627583903</v>
      </c>
      <c r="G89" s="31">
        <v>15.644263589688762</v>
      </c>
      <c r="H89" s="31">
        <v>16.251074529702095</v>
      </c>
      <c r="I89" s="31">
        <v>16.183530919577059</v>
      </c>
      <c r="J89" s="31">
        <v>14.309524917096047</v>
      </c>
      <c r="K89" s="31">
        <v>15.697461719448484</v>
      </c>
      <c r="L89" s="31">
        <v>15.969688690744885</v>
      </c>
      <c r="M89" s="31">
        <v>17.484773991676803</v>
      </c>
      <c r="N89" s="31">
        <v>15.215024985556457</v>
      </c>
      <c r="O89" s="31">
        <v>14.346520691097808</v>
      </c>
      <c r="P89" s="31">
        <v>15.985680843048167</v>
      </c>
    </row>
    <row r="90" spans="1:16">
      <c r="A90" s="7" t="s">
        <v>173</v>
      </c>
      <c r="B90" s="7" t="s">
        <v>174</v>
      </c>
      <c r="C90" s="31">
        <v>15.859003470016747</v>
      </c>
      <c r="D90" s="31">
        <v>18.603934322779512</v>
      </c>
      <c r="E90" s="31">
        <v>14.447867786521581</v>
      </c>
      <c r="F90" s="31">
        <v>17.188678888867901</v>
      </c>
      <c r="G90" s="31">
        <v>15.40849756067875</v>
      </c>
      <c r="H90" s="31">
        <v>18.127064020472961</v>
      </c>
      <c r="I90" s="31">
        <v>12.506603244491091</v>
      </c>
      <c r="J90" s="31">
        <v>9.4591311363163442</v>
      </c>
      <c r="K90" s="31">
        <v>11.485157835897738</v>
      </c>
      <c r="L90" s="31">
        <v>10.605518833709633</v>
      </c>
      <c r="M90" s="31">
        <v>10.842935295989655</v>
      </c>
      <c r="N90" s="31">
        <v>9.9198704742330008</v>
      </c>
      <c r="O90" s="31">
        <v>9.1121739104512613</v>
      </c>
      <c r="P90" s="31">
        <v>10.508859087384774</v>
      </c>
    </row>
    <row r="91" spans="1:16">
      <c r="A91" s="7" t="s">
        <v>175</v>
      </c>
      <c r="B91" s="7" t="s">
        <v>176</v>
      </c>
      <c r="C91" s="31">
        <v>16.920448757447019</v>
      </c>
      <c r="D91" s="31">
        <v>17.886546259857248</v>
      </c>
      <c r="E91" s="31">
        <v>15.997867708164874</v>
      </c>
      <c r="F91" s="31">
        <v>19.09032416523803</v>
      </c>
      <c r="G91" s="31">
        <v>18.022477842765529</v>
      </c>
      <c r="H91" s="31">
        <v>20.064300202887175</v>
      </c>
      <c r="I91" s="31">
        <v>18.523737736228689</v>
      </c>
      <c r="J91" s="31">
        <v>18.821821735644551</v>
      </c>
      <c r="K91" s="31">
        <v>20.089127740103756</v>
      </c>
      <c r="L91" s="31">
        <v>18.505673221808198</v>
      </c>
      <c r="M91" s="31">
        <v>18.575618345150524</v>
      </c>
      <c r="N91" s="31">
        <v>15.633506385482725</v>
      </c>
      <c r="O91" s="31">
        <v>16.029199584914529</v>
      </c>
      <c r="P91" s="31">
        <v>13.01030813467473</v>
      </c>
    </row>
    <row r="92" spans="1:16">
      <c r="A92" s="7" t="s">
        <v>177</v>
      </c>
      <c r="B92" s="7" t="s">
        <v>178</v>
      </c>
      <c r="C92" s="31">
        <v>18.739845456691715</v>
      </c>
      <c r="D92" s="31">
        <v>19.35787219638307</v>
      </c>
      <c r="E92" s="31">
        <v>17.887564838724355</v>
      </c>
      <c r="F92" s="31">
        <v>18.766668516457148</v>
      </c>
      <c r="G92" s="31">
        <v>18.272978511265421</v>
      </c>
      <c r="H92" s="31">
        <v>19.906951836616642</v>
      </c>
      <c r="I92" s="31">
        <v>18.92400786404561</v>
      </c>
      <c r="J92" s="31">
        <v>17.915280130994606</v>
      </c>
      <c r="K92" s="31">
        <v>18.932343811694206</v>
      </c>
      <c r="L92" s="31">
        <v>20.434228136244656</v>
      </c>
      <c r="M92" s="31">
        <v>20.559174712770758</v>
      </c>
      <c r="N92" s="31">
        <v>18.449894499729123</v>
      </c>
      <c r="O92" s="31">
        <v>18.121541624527243</v>
      </c>
      <c r="P92" s="31">
        <v>17.629757649781169</v>
      </c>
    </row>
    <row r="93" spans="1:16">
      <c r="A93" s="7" t="s">
        <v>179</v>
      </c>
      <c r="B93" s="7" t="s">
        <v>180</v>
      </c>
      <c r="C93" s="31">
        <v>12.119384957941378</v>
      </c>
      <c r="D93" s="31">
        <v>11.923508790094816</v>
      </c>
      <c r="E93" s="31">
        <v>10.868956169808392</v>
      </c>
      <c r="F93" s="31">
        <v>15.456331941412953</v>
      </c>
      <c r="G93" s="31">
        <v>15.161878682560651</v>
      </c>
      <c r="H93" s="31">
        <v>16.845060892015287</v>
      </c>
      <c r="I93" s="31">
        <v>15.632624377236212</v>
      </c>
      <c r="J93" s="31">
        <v>16.688786414537805</v>
      </c>
      <c r="K93" s="31">
        <v>16.80750317463184</v>
      </c>
      <c r="L93" s="31">
        <v>18.183872990979729</v>
      </c>
      <c r="M93" s="31">
        <v>14.769845370133366</v>
      </c>
      <c r="N93" s="31">
        <v>14.278728626176109</v>
      </c>
      <c r="O93" s="31">
        <v>12.786197042732669</v>
      </c>
      <c r="P93" s="31">
        <v>14.945137766310063</v>
      </c>
    </row>
    <row r="94" spans="1:16">
      <c r="A94" s="7" t="s">
        <v>181</v>
      </c>
      <c r="B94" s="7" t="s">
        <v>182</v>
      </c>
      <c r="C94" s="31">
        <v>11.968940037925849</v>
      </c>
      <c r="D94" s="31">
        <v>12.376671378486757</v>
      </c>
      <c r="E94" s="31">
        <v>11.442334973024868</v>
      </c>
      <c r="F94" s="31">
        <v>12.465770374237335</v>
      </c>
      <c r="G94" s="31">
        <v>20.897594627535806</v>
      </c>
      <c r="H94" s="31">
        <v>25.578250672798585</v>
      </c>
      <c r="I94" s="31">
        <v>25.029291186508999</v>
      </c>
      <c r="J94" s="31">
        <v>22.746441274528433</v>
      </c>
      <c r="K94" s="31">
        <v>22.253589433474236</v>
      </c>
      <c r="L94" s="31">
        <v>22.141767312074304</v>
      </c>
      <c r="M94" s="31">
        <v>22.334262913660915</v>
      </c>
      <c r="N94" s="31">
        <v>20.162102152736622</v>
      </c>
      <c r="O94" s="31">
        <v>15.973336625108011</v>
      </c>
      <c r="P94" s="31">
        <v>17.857937679646678</v>
      </c>
    </row>
    <row r="95" spans="1:16">
      <c r="A95" s="7" t="s">
        <v>183</v>
      </c>
      <c r="B95" s="7" t="s">
        <v>184</v>
      </c>
      <c r="C95" s="31">
        <v>17.378991128056107</v>
      </c>
      <c r="D95" s="31">
        <v>12.485646165823278</v>
      </c>
      <c r="E95" s="31">
        <v>11.852974255306069</v>
      </c>
      <c r="F95" s="31">
        <v>13.965290694934565</v>
      </c>
      <c r="G95" s="31">
        <v>12.444475528143618</v>
      </c>
      <c r="H95" s="31">
        <v>13.200498913529499</v>
      </c>
      <c r="I95" s="31">
        <v>11.945810102501241</v>
      </c>
      <c r="J95" s="31">
        <v>11.965201641936178</v>
      </c>
      <c r="K95" s="31">
        <v>11.025146846123651</v>
      </c>
      <c r="L95" s="31">
        <v>10.479991459851846</v>
      </c>
      <c r="M95" s="31">
        <v>10.94343887256489</v>
      </c>
      <c r="N95" s="31">
        <v>9.6547827309940502</v>
      </c>
      <c r="O95" s="31">
        <v>9.1507695806653366</v>
      </c>
      <c r="P95" s="31">
        <v>9.4385988155337994</v>
      </c>
    </row>
    <row r="96" spans="1:16">
      <c r="A96" s="7" t="s">
        <v>185</v>
      </c>
      <c r="B96" s="7" t="s">
        <v>186</v>
      </c>
      <c r="C96" s="31">
        <v>20.666412409432976</v>
      </c>
      <c r="D96" s="31">
        <v>19.155454431445619</v>
      </c>
      <c r="E96" s="31">
        <v>17.231913800737448</v>
      </c>
      <c r="F96" s="31">
        <v>18.996446875253202</v>
      </c>
      <c r="G96" s="31">
        <v>15.227399839532419</v>
      </c>
      <c r="H96" s="31">
        <v>16.947800275595721</v>
      </c>
      <c r="I96" s="31">
        <v>16.364145416622058</v>
      </c>
      <c r="J96" s="31">
        <v>16.80292321185798</v>
      </c>
      <c r="K96" s="31">
        <v>17.189795956504181</v>
      </c>
      <c r="L96" s="31">
        <v>16.49938477564212</v>
      </c>
      <c r="M96" s="31">
        <v>15.049401253502099</v>
      </c>
      <c r="N96" s="31">
        <v>15.531681765061789</v>
      </c>
      <c r="O96" s="31">
        <v>14.495350797087985</v>
      </c>
      <c r="P96" s="31">
        <v>15.84262881705912</v>
      </c>
    </row>
    <row r="97" spans="1:16">
      <c r="A97" s="7" t="s">
        <v>187</v>
      </c>
      <c r="B97" s="7" t="s">
        <v>188</v>
      </c>
      <c r="C97" s="31">
        <v>15.999275928091722</v>
      </c>
      <c r="D97" s="31">
        <v>16.315654420269471</v>
      </c>
      <c r="E97" s="31">
        <v>14.905631220136788</v>
      </c>
      <c r="F97" s="31">
        <v>17.299314501934411</v>
      </c>
      <c r="G97" s="31">
        <v>15.322506323151439</v>
      </c>
      <c r="H97" s="31">
        <v>17.176886917250407</v>
      </c>
      <c r="I97" s="31">
        <v>15.804138051674347</v>
      </c>
      <c r="J97" s="31">
        <v>15.551813687028268</v>
      </c>
      <c r="K97" s="31">
        <v>16.652285981044471</v>
      </c>
      <c r="L97" s="31">
        <v>13.267173956829129</v>
      </c>
      <c r="M97" s="31">
        <v>12.683569296164904</v>
      </c>
      <c r="N97" s="31">
        <v>11.843662240238492</v>
      </c>
      <c r="O97" s="31">
        <v>10.764365574035011</v>
      </c>
      <c r="P97" s="31">
        <v>11.713737207866187</v>
      </c>
    </row>
    <row r="98" spans="1:16">
      <c r="A98" s="7" t="s">
        <v>189</v>
      </c>
      <c r="B98" s="7" t="s">
        <v>190</v>
      </c>
      <c r="C98" s="31">
        <v>19.140039498111591</v>
      </c>
      <c r="D98" s="31">
        <v>15.366402613781727</v>
      </c>
      <c r="E98" s="31">
        <v>10.218939193377331</v>
      </c>
      <c r="F98" s="31">
        <v>12.619915989789659</v>
      </c>
      <c r="G98" s="31">
        <v>10.415153301358014</v>
      </c>
      <c r="H98" s="31">
        <v>10.105131864227371</v>
      </c>
      <c r="I98" s="31">
        <v>8.771792555937667</v>
      </c>
      <c r="J98" s="31">
        <v>9.0973776418258403</v>
      </c>
      <c r="K98" s="31">
        <v>9.3013646171330695</v>
      </c>
      <c r="L98" s="31">
        <v>10.297661713335621</v>
      </c>
      <c r="M98" s="31">
        <v>10.933180748265233</v>
      </c>
      <c r="N98" s="31">
        <v>10.6876035153182</v>
      </c>
      <c r="O98" s="31">
        <v>9.9050956403693124</v>
      </c>
      <c r="P98" s="31">
        <v>9.7486474139074009</v>
      </c>
    </row>
    <row r="99" spans="1:16">
      <c r="A99" s="7" t="s">
        <v>191</v>
      </c>
      <c r="B99" s="7" t="s">
        <v>192</v>
      </c>
      <c r="C99" s="31">
        <v>17.222804839608422</v>
      </c>
      <c r="D99" s="31">
        <v>16.219842209926981</v>
      </c>
      <c r="E99" s="31">
        <v>13.056612677969264</v>
      </c>
      <c r="F99" s="31">
        <v>14.266335228195128</v>
      </c>
      <c r="G99" s="31">
        <v>13.837122559552226</v>
      </c>
      <c r="H99" s="31">
        <v>14.376887047448914</v>
      </c>
      <c r="I99" s="31">
        <v>13.041202339258861</v>
      </c>
      <c r="J99" s="31">
        <v>13.057875841703231</v>
      </c>
      <c r="K99" s="31">
        <v>13.015653779130115</v>
      </c>
      <c r="L99" s="31">
        <v>13.770772082008351</v>
      </c>
      <c r="M99" s="31">
        <v>15.240572317871576</v>
      </c>
      <c r="N99" s="31">
        <v>15.179056934859933</v>
      </c>
      <c r="O99" s="31">
        <v>13.056268497042209</v>
      </c>
      <c r="P99" s="31">
        <v>14.220818209249186</v>
      </c>
    </row>
    <row r="100" spans="1:16">
      <c r="A100" s="7" t="s">
        <v>193</v>
      </c>
      <c r="B100" s="7" t="s">
        <v>194</v>
      </c>
      <c r="C100" s="31">
        <v>16.981509397705324</v>
      </c>
      <c r="D100" s="31">
        <v>17.149588778608688</v>
      </c>
      <c r="E100" s="31">
        <v>15.811544994148969</v>
      </c>
      <c r="F100" s="31">
        <v>19.44131239265074</v>
      </c>
      <c r="G100" s="31">
        <v>18.558783726118921</v>
      </c>
      <c r="H100" s="31">
        <v>18.938147356362219</v>
      </c>
      <c r="I100" s="31">
        <v>16.632722402299034</v>
      </c>
      <c r="J100" s="31">
        <v>16.454261482396959</v>
      </c>
      <c r="K100" s="31">
        <v>17.005518547899477</v>
      </c>
      <c r="L100" s="31">
        <v>16.737496684957506</v>
      </c>
      <c r="M100" s="31">
        <v>16.374319495124865</v>
      </c>
      <c r="N100" s="31">
        <v>15.999741381870342</v>
      </c>
      <c r="O100" s="31">
        <v>15.121328128068818</v>
      </c>
      <c r="P100" s="31">
        <v>16.664815613556911</v>
      </c>
    </row>
    <row r="101" spans="1:16">
      <c r="A101" s="7" t="s">
        <v>195</v>
      </c>
      <c r="B101" s="7" t="s">
        <v>196</v>
      </c>
      <c r="C101" s="31">
        <v>15.144395727944794</v>
      </c>
      <c r="D101" s="31">
        <v>15.40786869470136</v>
      </c>
      <c r="E101" s="31">
        <v>15.036958483665398</v>
      </c>
      <c r="F101" s="31">
        <v>17.345746725635369</v>
      </c>
      <c r="G101" s="31">
        <v>16.337849554751955</v>
      </c>
      <c r="H101" s="31">
        <v>17.053761694673749</v>
      </c>
      <c r="I101" s="31">
        <v>15.623293711388699</v>
      </c>
      <c r="J101" s="31">
        <v>14.392838605861852</v>
      </c>
      <c r="K101" s="31">
        <v>14.661420671067432</v>
      </c>
      <c r="L101" s="31">
        <v>14.434889254829681</v>
      </c>
      <c r="M101" s="31">
        <v>14.654689633198076</v>
      </c>
      <c r="N101" s="31">
        <v>14.059713189423492</v>
      </c>
      <c r="O101" s="31">
        <v>12.886465835454466</v>
      </c>
      <c r="P101" s="31">
        <v>13.292692475595642</v>
      </c>
    </row>
    <row r="102" spans="1:16">
      <c r="A102" s="7" t="s">
        <v>197</v>
      </c>
      <c r="B102" s="7" t="s">
        <v>198</v>
      </c>
      <c r="C102" s="31">
        <v>13.774805550685087</v>
      </c>
      <c r="D102" s="31">
        <v>14.237649802076035</v>
      </c>
      <c r="E102" s="31">
        <v>12.762382286066753</v>
      </c>
      <c r="F102" s="31">
        <v>13.0763355525539</v>
      </c>
      <c r="G102" s="31">
        <v>14.053563331657298</v>
      </c>
      <c r="H102" s="31">
        <v>14.306429946206784</v>
      </c>
      <c r="I102" s="31">
        <v>14.001701535762114</v>
      </c>
      <c r="J102" s="31">
        <v>13.252404095956003</v>
      </c>
      <c r="K102" s="31">
        <v>13.542321279308849</v>
      </c>
      <c r="L102" s="31">
        <v>12.541442585877762</v>
      </c>
      <c r="M102" s="31">
        <v>13.386461849995722</v>
      </c>
      <c r="N102" s="31">
        <v>12.412292036923349</v>
      </c>
      <c r="O102" s="31">
        <v>12.317114133678997</v>
      </c>
      <c r="P102" s="31">
        <v>12.761690841962348</v>
      </c>
    </row>
    <row r="103" spans="1:16">
      <c r="A103" s="7" t="s">
        <v>199</v>
      </c>
      <c r="B103" s="7" t="s">
        <v>200</v>
      </c>
      <c r="C103" s="31">
        <v>15.712791561271297</v>
      </c>
      <c r="D103" s="31">
        <v>15.693193289535861</v>
      </c>
      <c r="E103" s="31">
        <v>13.898066550576853</v>
      </c>
      <c r="F103" s="31">
        <v>14.460697631586974</v>
      </c>
      <c r="G103" s="31">
        <v>17.020304073483665</v>
      </c>
      <c r="H103" s="31">
        <v>18.00008971779177</v>
      </c>
      <c r="I103" s="31">
        <v>15.133516518139938</v>
      </c>
      <c r="J103" s="31">
        <v>14.414966108247615</v>
      </c>
      <c r="K103" s="31">
        <v>13.742346742722466</v>
      </c>
      <c r="L103" s="31">
        <v>12.05227593368585</v>
      </c>
      <c r="M103" s="31">
        <v>12.98409621719043</v>
      </c>
      <c r="N103" s="31">
        <v>12.839067655837177</v>
      </c>
      <c r="O103" s="31">
        <v>12.946852309931831</v>
      </c>
      <c r="P103" s="31">
        <v>12.526693926611724</v>
      </c>
    </row>
    <row r="104" spans="1:16" s="2" customFormat="1">
      <c r="A104" s="9"/>
      <c r="B104" s="9" t="s">
        <v>201</v>
      </c>
      <c r="C104" s="32">
        <v>16.434420815820115</v>
      </c>
      <c r="D104" s="32">
        <v>16.595727580167143</v>
      </c>
      <c r="E104" s="32">
        <v>14.93807223747309</v>
      </c>
      <c r="F104" s="32">
        <v>16.482124708931153</v>
      </c>
      <c r="G104" s="32">
        <v>15.073114950191908</v>
      </c>
      <c r="H104" s="32">
        <v>15.789209857297759</v>
      </c>
      <c r="I104" s="32">
        <v>14.762336615185188</v>
      </c>
      <c r="J104" s="32">
        <v>14.879076380193862</v>
      </c>
      <c r="K104" s="32">
        <v>15.081479971522349</v>
      </c>
      <c r="L104" s="32">
        <v>15.060135363967261</v>
      </c>
      <c r="M104" s="32">
        <v>15.729258573706021</v>
      </c>
      <c r="N104" s="32">
        <v>14.350333480173031</v>
      </c>
      <c r="O104" s="32">
        <v>13.526822803521821</v>
      </c>
      <c r="P104" s="32">
        <v>14.375365518548394</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3.xml><?xml version="1.0" encoding="utf-8"?>
<worksheet xmlns="http://schemas.openxmlformats.org/spreadsheetml/2006/main" xmlns:r="http://schemas.openxmlformats.org/officeDocument/2006/relationships">
  <sheetPr codeName="Feuil22"/>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5.42578125" style="4" customWidth="1"/>
    <col min="4" max="12" width="5.42578125" style="4" bestFit="1" customWidth="1"/>
    <col min="13" max="14" width="5.4257812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240</v>
      </c>
    </row>
    <row r="6" spans="1:18" ht="3" customHeight="1"/>
    <row r="7" spans="1:18" s="2" customFormat="1">
      <c r="A7" s="16"/>
      <c r="B7" s="16"/>
      <c r="C7" s="17"/>
      <c r="D7" s="17" t="s">
        <v>1</v>
      </c>
      <c r="E7" s="17" t="s">
        <v>2</v>
      </c>
      <c r="F7" s="17" t="s">
        <v>3</v>
      </c>
      <c r="G7" s="17" t="s">
        <v>4</v>
      </c>
      <c r="H7" s="17" t="s">
        <v>5</v>
      </c>
      <c r="I7" s="17" t="s">
        <v>6</v>
      </c>
      <c r="J7" s="17" t="s">
        <v>7</v>
      </c>
      <c r="K7" s="17">
        <v>2011</v>
      </c>
      <c r="L7" s="11">
        <v>2012</v>
      </c>
      <c r="M7" s="17">
        <v>2013</v>
      </c>
      <c r="N7" s="11">
        <v>2014</v>
      </c>
    </row>
    <row r="8" spans="1:18">
      <c r="A8" s="18" t="s">
        <v>9</v>
      </c>
      <c r="B8" s="18" t="s">
        <v>10</v>
      </c>
      <c r="C8" s="19"/>
      <c r="D8" s="19">
        <v>17</v>
      </c>
      <c r="E8" s="19">
        <v>16</v>
      </c>
      <c r="F8" s="19">
        <v>16</v>
      </c>
      <c r="G8" s="19">
        <v>16</v>
      </c>
      <c r="H8" s="19">
        <v>18</v>
      </c>
      <c r="I8" s="19">
        <v>18</v>
      </c>
      <c r="J8" s="19">
        <v>17</v>
      </c>
      <c r="K8" s="19">
        <v>15</v>
      </c>
      <c r="L8" s="19">
        <v>14</v>
      </c>
      <c r="M8" s="19">
        <v>15</v>
      </c>
      <c r="N8" s="19">
        <v>15</v>
      </c>
    </row>
    <row r="9" spans="1:18">
      <c r="A9" s="18" t="s">
        <v>11</v>
      </c>
      <c r="B9" s="18" t="s">
        <v>12</v>
      </c>
      <c r="C9" s="19"/>
      <c r="D9" s="19">
        <v>11</v>
      </c>
      <c r="E9" s="19">
        <v>12</v>
      </c>
      <c r="F9" s="19">
        <v>12</v>
      </c>
      <c r="G9" s="19">
        <v>11</v>
      </c>
      <c r="H9" s="19">
        <v>11</v>
      </c>
      <c r="I9" s="19">
        <v>11</v>
      </c>
      <c r="J9" s="19">
        <v>11</v>
      </c>
      <c r="K9" s="19">
        <v>11</v>
      </c>
      <c r="L9" s="19">
        <v>11</v>
      </c>
      <c r="M9" s="19">
        <v>11</v>
      </c>
      <c r="N9" s="19">
        <v>11</v>
      </c>
    </row>
    <row r="10" spans="1:18">
      <c r="A10" s="18" t="s">
        <v>13</v>
      </c>
      <c r="B10" s="18" t="s">
        <v>14</v>
      </c>
      <c r="C10" s="19"/>
      <c r="D10" s="19">
        <v>11</v>
      </c>
      <c r="E10" s="19">
        <v>8</v>
      </c>
      <c r="F10" s="19">
        <v>7</v>
      </c>
      <c r="G10" s="19">
        <v>8</v>
      </c>
      <c r="H10" s="19">
        <v>8</v>
      </c>
      <c r="I10" s="19">
        <v>8</v>
      </c>
      <c r="J10" s="19">
        <v>7</v>
      </c>
      <c r="K10" s="19">
        <v>6</v>
      </c>
      <c r="L10" s="19">
        <v>5</v>
      </c>
      <c r="M10" s="19">
        <v>5</v>
      </c>
      <c r="N10" s="19">
        <v>4</v>
      </c>
    </row>
    <row r="11" spans="1:18">
      <c r="A11" s="18" t="s">
        <v>15</v>
      </c>
      <c r="B11" s="18" t="s">
        <v>16</v>
      </c>
      <c r="C11" s="19"/>
      <c r="D11" s="19">
        <v>14</v>
      </c>
      <c r="E11" s="19">
        <v>14</v>
      </c>
      <c r="F11" s="19">
        <v>13</v>
      </c>
      <c r="G11" s="19">
        <v>11</v>
      </c>
      <c r="H11" s="19">
        <v>11</v>
      </c>
      <c r="I11" s="19">
        <v>11</v>
      </c>
      <c r="J11" s="19">
        <v>10</v>
      </c>
      <c r="K11" s="19">
        <v>10</v>
      </c>
      <c r="L11" s="19">
        <v>11</v>
      </c>
      <c r="M11" s="19">
        <v>11</v>
      </c>
      <c r="N11" s="19">
        <v>11</v>
      </c>
    </row>
    <row r="12" spans="1:18">
      <c r="A12" s="18" t="s">
        <v>17</v>
      </c>
      <c r="B12" s="18" t="s">
        <v>18</v>
      </c>
      <c r="C12" s="19"/>
      <c r="D12" s="19">
        <v>16</v>
      </c>
      <c r="E12" s="19">
        <v>15</v>
      </c>
      <c r="F12" s="19">
        <v>15</v>
      </c>
      <c r="G12" s="19">
        <v>17</v>
      </c>
      <c r="H12" s="19">
        <v>17</v>
      </c>
      <c r="I12" s="19">
        <v>17</v>
      </c>
      <c r="J12" s="19">
        <v>17</v>
      </c>
      <c r="K12" s="19">
        <v>17</v>
      </c>
      <c r="L12" s="19">
        <v>19</v>
      </c>
      <c r="M12" s="19">
        <v>21</v>
      </c>
      <c r="N12" s="19">
        <v>20</v>
      </c>
    </row>
    <row r="13" spans="1:18">
      <c r="A13" s="18" t="s">
        <v>19</v>
      </c>
      <c r="B13" s="18" t="s">
        <v>20</v>
      </c>
      <c r="C13" s="19"/>
      <c r="D13" s="19">
        <v>30</v>
      </c>
      <c r="E13" s="19">
        <v>30</v>
      </c>
      <c r="F13" s="19">
        <v>30</v>
      </c>
      <c r="G13" s="19">
        <v>31</v>
      </c>
      <c r="H13" s="19">
        <v>31</v>
      </c>
      <c r="I13" s="19">
        <v>32</v>
      </c>
      <c r="J13" s="19">
        <v>30</v>
      </c>
      <c r="K13" s="19">
        <v>29</v>
      </c>
      <c r="L13" s="19">
        <v>27</v>
      </c>
      <c r="M13" s="19">
        <v>29</v>
      </c>
      <c r="N13" s="19">
        <v>30</v>
      </c>
    </row>
    <row r="14" spans="1:18">
      <c r="A14" s="18" t="s">
        <v>21</v>
      </c>
      <c r="B14" s="18" t="s">
        <v>22</v>
      </c>
      <c r="C14" s="19"/>
      <c r="D14" s="19">
        <v>21</v>
      </c>
      <c r="E14" s="19">
        <v>21</v>
      </c>
      <c r="F14" s="19">
        <v>20</v>
      </c>
      <c r="G14" s="19">
        <v>21</v>
      </c>
      <c r="H14" s="19">
        <v>21</v>
      </c>
      <c r="I14" s="19">
        <v>20</v>
      </c>
      <c r="J14" s="19">
        <v>21</v>
      </c>
      <c r="K14" s="19">
        <v>17</v>
      </c>
      <c r="L14" s="19">
        <v>20</v>
      </c>
      <c r="M14" s="19">
        <v>18</v>
      </c>
      <c r="N14" s="19">
        <v>18</v>
      </c>
    </row>
    <row r="15" spans="1:18">
      <c r="A15" s="18" t="s">
        <v>23</v>
      </c>
      <c r="B15" s="18" t="s">
        <v>24</v>
      </c>
      <c r="C15" s="19"/>
      <c r="D15" s="19">
        <v>5</v>
      </c>
      <c r="E15" s="19">
        <v>5</v>
      </c>
      <c r="F15" s="19">
        <v>5</v>
      </c>
      <c r="G15" s="19">
        <v>4</v>
      </c>
      <c r="H15" s="19">
        <v>4</v>
      </c>
      <c r="I15" s="19">
        <v>5</v>
      </c>
      <c r="J15" s="19">
        <v>5</v>
      </c>
      <c r="K15" s="19">
        <v>5</v>
      </c>
      <c r="L15" s="19">
        <v>5</v>
      </c>
      <c r="M15" s="19">
        <v>5</v>
      </c>
      <c r="N15" s="19">
        <v>4</v>
      </c>
    </row>
    <row r="16" spans="1:18">
      <c r="A16" s="18" t="s">
        <v>25</v>
      </c>
      <c r="B16" s="18" t="s">
        <v>26</v>
      </c>
      <c r="C16" s="19"/>
      <c r="D16" s="19">
        <v>10</v>
      </c>
      <c r="E16" s="19">
        <v>10</v>
      </c>
      <c r="F16" s="19">
        <v>10</v>
      </c>
      <c r="G16" s="19">
        <v>11</v>
      </c>
      <c r="H16" s="19">
        <v>11</v>
      </c>
      <c r="I16" s="19">
        <v>11</v>
      </c>
      <c r="J16" s="19">
        <v>11</v>
      </c>
      <c r="K16" s="19">
        <v>11</v>
      </c>
      <c r="L16" s="19">
        <v>11</v>
      </c>
      <c r="M16" s="19">
        <v>11</v>
      </c>
      <c r="N16" s="19">
        <v>11</v>
      </c>
    </row>
    <row r="17" spans="1:14">
      <c r="A17" s="18" t="s">
        <v>27</v>
      </c>
      <c r="B17" s="18" t="s">
        <v>28</v>
      </c>
      <c r="C17" s="19"/>
      <c r="D17" s="19">
        <v>4</v>
      </c>
      <c r="E17" s="19">
        <v>3</v>
      </c>
      <c r="F17" s="19">
        <v>3</v>
      </c>
      <c r="G17" s="19">
        <v>3</v>
      </c>
      <c r="H17" s="19">
        <v>3</v>
      </c>
      <c r="I17" s="19">
        <v>3</v>
      </c>
      <c r="J17" s="19">
        <v>3</v>
      </c>
      <c r="K17" s="19">
        <v>3</v>
      </c>
      <c r="L17" s="19">
        <v>3</v>
      </c>
      <c r="M17" s="19">
        <v>3</v>
      </c>
      <c r="N17" s="19">
        <v>3</v>
      </c>
    </row>
    <row r="18" spans="1:14">
      <c r="A18" s="18" t="s">
        <v>29</v>
      </c>
      <c r="B18" s="18" t="s">
        <v>30</v>
      </c>
      <c r="C18" s="19"/>
      <c r="D18" s="19">
        <v>8</v>
      </c>
      <c r="E18" s="19">
        <v>9</v>
      </c>
      <c r="F18" s="19">
        <v>8</v>
      </c>
      <c r="G18" s="19">
        <v>8</v>
      </c>
      <c r="H18" s="19">
        <v>8</v>
      </c>
      <c r="I18" s="19">
        <v>9</v>
      </c>
      <c r="J18" s="19">
        <v>8</v>
      </c>
      <c r="K18" s="19">
        <v>8</v>
      </c>
      <c r="L18" s="19">
        <v>8</v>
      </c>
      <c r="M18" s="19">
        <v>8</v>
      </c>
      <c r="N18" s="19">
        <v>8</v>
      </c>
    </row>
    <row r="19" spans="1:14">
      <c r="A19" s="18" t="s">
        <v>31</v>
      </c>
      <c r="B19" s="18" t="s">
        <v>32</v>
      </c>
      <c r="C19" s="19"/>
      <c r="D19" s="19">
        <v>14</v>
      </c>
      <c r="E19" s="19">
        <v>14</v>
      </c>
      <c r="F19" s="19">
        <v>15</v>
      </c>
      <c r="G19" s="19">
        <v>15</v>
      </c>
      <c r="H19" s="19">
        <v>14</v>
      </c>
      <c r="I19" s="19">
        <v>14</v>
      </c>
      <c r="J19" s="19">
        <v>14</v>
      </c>
      <c r="K19" s="19">
        <v>13</v>
      </c>
      <c r="L19" s="19">
        <v>13</v>
      </c>
      <c r="M19" s="19">
        <v>13</v>
      </c>
      <c r="N19" s="19">
        <v>13</v>
      </c>
    </row>
    <row r="20" spans="1:14">
      <c r="A20" s="18" t="s">
        <v>33</v>
      </c>
      <c r="B20" s="18" t="s">
        <v>34</v>
      </c>
      <c r="C20" s="19"/>
      <c r="D20" s="19">
        <v>29</v>
      </c>
      <c r="E20" s="19">
        <v>29</v>
      </c>
      <c r="F20" s="19">
        <v>29</v>
      </c>
      <c r="G20" s="19">
        <v>31</v>
      </c>
      <c r="H20" s="19">
        <v>32</v>
      </c>
      <c r="I20" s="19">
        <v>31</v>
      </c>
      <c r="J20" s="19">
        <v>30</v>
      </c>
      <c r="K20" s="19">
        <v>29</v>
      </c>
      <c r="L20" s="19">
        <v>32</v>
      </c>
      <c r="M20" s="19">
        <v>36</v>
      </c>
      <c r="N20" s="19">
        <v>40</v>
      </c>
    </row>
    <row r="21" spans="1:14">
      <c r="A21" s="18" t="s">
        <v>35</v>
      </c>
      <c r="B21" s="18" t="s">
        <v>36</v>
      </c>
      <c r="C21" s="19"/>
      <c r="D21" s="19">
        <v>28</v>
      </c>
      <c r="E21" s="19">
        <v>28</v>
      </c>
      <c r="F21" s="19">
        <v>28</v>
      </c>
      <c r="G21" s="19">
        <v>28</v>
      </c>
      <c r="H21" s="19">
        <v>28</v>
      </c>
      <c r="I21" s="19">
        <v>28</v>
      </c>
      <c r="J21" s="19">
        <v>28</v>
      </c>
      <c r="K21" s="19">
        <v>28</v>
      </c>
      <c r="L21" s="19">
        <v>28</v>
      </c>
      <c r="M21" s="19">
        <v>27</v>
      </c>
      <c r="N21" s="19">
        <v>27</v>
      </c>
    </row>
    <row r="22" spans="1:14">
      <c r="A22" s="18" t="s">
        <v>37</v>
      </c>
      <c r="B22" s="18" t="s">
        <v>38</v>
      </c>
      <c r="C22" s="19"/>
      <c r="D22" s="19">
        <v>8</v>
      </c>
      <c r="E22" s="19">
        <v>8</v>
      </c>
      <c r="F22" s="19">
        <v>8</v>
      </c>
      <c r="G22" s="19">
        <v>8</v>
      </c>
      <c r="H22" s="19">
        <v>9</v>
      </c>
      <c r="I22" s="19">
        <v>8</v>
      </c>
      <c r="J22" s="19">
        <v>7</v>
      </c>
      <c r="K22" s="19">
        <v>6</v>
      </c>
      <c r="L22" s="19">
        <v>7</v>
      </c>
      <c r="M22" s="19">
        <v>7</v>
      </c>
      <c r="N22" s="19">
        <v>7</v>
      </c>
    </row>
    <row r="23" spans="1:14">
      <c r="A23" s="18" t="s">
        <v>39</v>
      </c>
      <c r="B23" s="18" t="s">
        <v>40</v>
      </c>
      <c r="C23" s="19"/>
      <c r="D23" s="19">
        <v>12</v>
      </c>
      <c r="E23" s="19">
        <v>11</v>
      </c>
      <c r="F23" s="19">
        <v>11</v>
      </c>
      <c r="G23" s="19">
        <v>12</v>
      </c>
      <c r="H23" s="19">
        <v>11</v>
      </c>
      <c r="I23" s="19">
        <v>11</v>
      </c>
      <c r="J23" s="19">
        <v>11</v>
      </c>
      <c r="K23" s="19">
        <v>11</v>
      </c>
      <c r="L23" s="19">
        <v>11</v>
      </c>
      <c r="M23" s="19">
        <v>11</v>
      </c>
      <c r="N23" s="19">
        <v>10</v>
      </c>
    </row>
    <row r="24" spans="1:14">
      <c r="A24" s="18" t="s">
        <v>41</v>
      </c>
      <c r="B24" s="18" t="s">
        <v>42</v>
      </c>
      <c r="C24" s="19"/>
      <c r="D24" s="19">
        <v>25</v>
      </c>
      <c r="E24" s="19">
        <v>27</v>
      </c>
      <c r="F24" s="19">
        <v>26</v>
      </c>
      <c r="G24" s="19">
        <v>28</v>
      </c>
      <c r="H24" s="19">
        <v>25</v>
      </c>
      <c r="I24" s="19">
        <v>24</v>
      </c>
      <c r="J24" s="19">
        <v>23</v>
      </c>
      <c r="K24" s="19">
        <v>22</v>
      </c>
      <c r="L24" s="19">
        <v>22</v>
      </c>
      <c r="M24" s="19">
        <v>23</v>
      </c>
      <c r="N24" s="19">
        <v>21</v>
      </c>
    </row>
    <row r="25" spans="1:14">
      <c r="A25" s="18" t="s">
        <v>43</v>
      </c>
      <c r="B25" s="18" t="s">
        <v>44</v>
      </c>
      <c r="C25" s="19"/>
      <c r="D25" s="19">
        <v>6</v>
      </c>
      <c r="E25" s="19">
        <v>8</v>
      </c>
      <c r="F25" s="19">
        <v>6</v>
      </c>
      <c r="G25" s="19">
        <v>6</v>
      </c>
      <c r="H25" s="19">
        <v>6</v>
      </c>
      <c r="I25" s="19">
        <v>6</v>
      </c>
      <c r="J25" s="19">
        <v>6</v>
      </c>
      <c r="K25" s="19">
        <v>6</v>
      </c>
      <c r="L25" s="19">
        <v>6</v>
      </c>
      <c r="M25" s="19">
        <v>6</v>
      </c>
      <c r="N25" s="19">
        <v>6</v>
      </c>
    </row>
    <row r="26" spans="1:14">
      <c r="A26" s="18" t="s">
        <v>45</v>
      </c>
      <c r="B26" s="18" t="s">
        <v>46</v>
      </c>
      <c r="C26" s="19"/>
      <c r="D26" s="19">
        <v>8</v>
      </c>
      <c r="E26" s="19">
        <v>9</v>
      </c>
      <c r="F26" s="19">
        <v>8</v>
      </c>
      <c r="G26" s="19">
        <v>8</v>
      </c>
      <c r="H26" s="19">
        <v>8</v>
      </c>
      <c r="I26" s="19">
        <v>9</v>
      </c>
      <c r="J26" s="19">
        <v>9</v>
      </c>
      <c r="K26" s="19">
        <v>8</v>
      </c>
      <c r="L26" s="19">
        <v>9</v>
      </c>
      <c r="M26" s="19">
        <v>9</v>
      </c>
      <c r="N26" s="19">
        <v>8</v>
      </c>
    </row>
    <row r="27" spans="1:14">
      <c r="A27" s="18" t="s">
        <v>65</v>
      </c>
      <c r="B27" s="18" t="s">
        <v>66</v>
      </c>
      <c r="C27" s="19"/>
      <c r="D27" s="19">
        <v>12</v>
      </c>
      <c r="E27" s="19">
        <v>11</v>
      </c>
      <c r="F27" s="19">
        <v>11</v>
      </c>
      <c r="G27" s="19">
        <v>11</v>
      </c>
      <c r="H27" s="19">
        <v>11</v>
      </c>
      <c r="I27" s="19">
        <v>11</v>
      </c>
      <c r="J27" s="19">
        <v>12</v>
      </c>
      <c r="K27" s="19">
        <v>11</v>
      </c>
      <c r="L27" s="19">
        <v>12</v>
      </c>
      <c r="M27" s="19">
        <v>11</v>
      </c>
      <c r="N27" s="19">
        <v>13</v>
      </c>
    </row>
    <row r="28" spans="1:14">
      <c r="A28" s="18" t="s">
        <v>67</v>
      </c>
      <c r="B28" s="18" t="s">
        <v>68</v>
      </c>
      <c r="C28" s="19"/>
      <c r="D28" s="19">
        <v>9</v>
      </c>
      <c r="E28" s="19">
        <v>8</v>
      </c>
      <c r="F28" s="19">
        <v>8</v>
      </c>
      <c r="G28" s="19">
        <v>9</v>
      </c>
      <c r="H28" s="19">
        <v>9</v>
      </c>
      <c r="I28" s="19">
        <v>9</v>
      </c>
      <c r="J28" s="19">
        <v>9</v>
      </c>
      <c r="K28" s="19">
        <v>9</v>
      </c>
      <c r="L28" s="19">
        <v>7</v>
      </c>
      <c r="M28" s="19">
        <v>7</v>
      </c>
      <c r="N28" s="19">
        <v>6</v>
      </c>
    </row>
    <row r="29" spans="1:14">
      <c r="A29" s="18" t="s">
        <v>47</v>
      </c>
      <c r="B29" s="18" t="s">
        <v>48</v>
      </c>
      <c r="C29" s="19"/>
      <c r="D29" s="19">
        <v>8</v>
      </c>
      <c r="E29" s="19">
        <v>8</v>
      </c>
      <c r="F29" s="19">
        <v>8</v>
      </c>
      <c r="G29" s="19">
        <v>8</v>
      </c>
      <c r="H29" s="19">
        <v>11</v>
      </c>
      <c r="I29" s="19">
        <v>11</v>
      </c>
      <c r="J29" s="19">
        <v>10</v>
      </c>
      <c r="K29" s="19">
        <v>10</v>
      </c>
      <c r="L29" s="19">
        <v>10</v>
      </c>
      <c r="M29" s="19">
        <v>10</v>
      </c>
      <c r="N29" s="19">
        <v>10</v>
      </c>
    </row>
    <row r="30" spans="1:14">
      <c r="A30" s="18" t="s">
        <v>49</v>
      </c>
      <c r="B30" s="18" t="s">
        <v>50</v>
      </c>
      <c r="C30" s="19"/>
      <c r="D30" s="19">
        <v>16</v>
      </c>
      <c r="E30" s="19">
        <v>17</v>
      </c>
      <c r="F30" s="19">
        <v>14</v>
      </c>
      <c r="G30" s="19">
        <v>16</v>
      </c>
      <c r="H30" s="19">
        <v>16</v>
      </c>
      <c r="I30" s="19">
        <v>16</v>
      </c>
      <c r="J30" s="19">
        <v>16</v>
      </c>
      <c r="K30" s="19">
        <v>17</v>
      </c>
      <c r="L30" s="19">
        <v>17</v>
      </c>
      <c r="M30" s="19">
        <v>17</v>
      </c>
      <c r="N30" s="19">
        <v>16</v>
      </c>
    </row>
    <row r="31" spans="1:14">
      <c r="A31" s="18" t="s">
        <v>51</v>
      </c>
      <c r="B31" s="18" t="s">
        <v>52</v>
      </c>
      <c r="C31" s="19"/>
      <c r="D31" s="19">
        <v>6</v>
      </c>
      <c r="E31" s="19">
        <v>7</v>
      </c>
      <c r="F31" s="19">
        <v>6</v>
      </c>
      <c r="G31" s="19">
        <v>7</v>
      </c>
      <c r="H31" s="19">
        <v>6</v>
      </c>
      <c r="I31" s="19">
        <v>6</v>
      </c>
      <c r="J31" s="19">
        <v>6</v>
      </c>
      <c r="K31" s="19">
        <v>6</v>
      </c>
      <c r="L31" s="19">
        <v>6</v>
      </c>
      <c r="M31" s="19">
        <v>6</v>
      </c>
      <c r="N31" s="19">
        <v>6</v>
      </c>
    </row>
    <row r="32" spans="1:14">
      <c r="A32" s="18" t="s">
        <v>53</v>
      </c>
      <c r="B32" s="18" t="s">
        <v>54</v>
      </c>
      <c r="C32" s="19"/>
      <c r="D32" s="19">
        <v>12</v>
      </c>
      <c r="E32" s="19">
        <v>13</v>
      </c>
      <c r="F32" s="19">
        <v>12</v>
      </c>
      <c r="G32" s="19">
        <v>12</v>
      </c>
      <c r="H32" s="19">
        <v>12</v>
      </c>
      <c r="I32" s="19">
        <v>12</v>
      </c>
      <c r="J32" s="19">
        <v>12</v>
      </c>
      <c r="K32" s="19">
        <v>12</v>
      </c>
      <c r="L32" s="19">
        <v>12</v>
      </c>
      <c r="M32" s="19">
        <v>12</v>
      </c>
      <c r="N32" s="19">
        <v>12</v>
      </c>
    </row>
    <row r="33" spans="1:14">
      <c r="A33" s="18" t="s">
        <v>55</v>
      </c>
      <c r="B33" s="18" t="s">
        <v>56</v>
      </c>
      <c r="C33" s="19"/>
      <c r="D33" s="19">
        <v>12</v>
      </c>
      <c r="E33" s="19">
        <v>15</v>
      </c>
      <c r="F33" s="19">
        <v>13</v>
      </c>
      <c r="G33" s="19">
        <v>12</v>
      </c>
      <c r="H33" s="19">
        <v>12</v>
      </c>
      <c r="I33" s="19">
        <v>12</v>
      </c>
      <c r="J33" s="19">
        <v>12</v>
      </c>
      <c r="K33" s="19">
        <v>12</v>
      </c>
      <c r="L33" s="19">
        <v>12</v>
      </c>
      <c r="M33" s="19">
        <v>12</v>
      </c>
      <c r="N33" s="19">
        <v>12</v>
      </c>
    </row>
    <row r="34" spans="1:14">
      <c r="A34" s="18" t="s">
        <v>57</v>
      </c>
      <c r="B34" s="18" t="s">
        <v>58</v>
      </c>
      <c r="C34" s="19"/>
      <c r="D34" s="19">
        <v>18</v>
      </c>
      <c r="E34" s="19">
        <v>18</v>
      </c>
      <c r="F34" s="19">
        <v>16</v>
      </c>
      <c r="G34" s="19">
        <v>17</v>
      </c>
      <c r="H34" s="19">
        <v>17</v>
      </c>
      <c r="I34" s="19">
        <v>16</v>
      </c>
      <c r="J34" s="19">
        <v>16</v>
      </c>
      <c r="K34" s="19">
        <v>16</v>
      </c>
      <c r="L34" s="19">
        <v>16</v>
      </c>
      <c r="M34" s="19">
        <v>16</v>
      </c>
      <c r="N34" s="19">
        <v>16</v>
      </c>
    </row>
    <row r="35" spans="1:14">
      <c r="A35" s="18" t="s">
        <v>59</v>
      </c>
      <c r="B35" s="18" t="s">
        <v>60</v>
      </c>
      <c r="C35" s="19"/>
      <c r="D35" s="19">
        <v>9</v>
      </c>
      <c r="E35" s="19">
        <v>9</v>
      </c>
      <c r="F35" s="19">
        <v>9</v>
      </c>
      <c r="G35" s="19">
        <v>9</v>
      </c>
      <c r="H35" s="19">
        <v>9</v>
      </c>
      <c r="I35" s="19">
        <v>9</v>
      </c>
      <c r="J35" s="19">
        <v>9</v>
      </c>
      <c r="K35" s="19">
        <v>8</v>
      </c>
      <c r="L35" s="19">
        <v>8</v>
      </c>
      <c r="M35" s="19">
        <v>8</v>
      </c>
      <c r="N35" s="19">
        <v>8</v>
      </c>
    </row>
    <row r="36" spans="1:14">
      <c r="A36" s="18" t="s">
        <v>61</v>
      </c>
      <c r="B36" s="18" t="s">
        <v>62</v>
      </c>
      <c r="C36" s="19"/>
      <c r="D36" s="19">
        <v>8</v>
      </c>
      <c r="E36" s="19">
        <v>6</v>
      </c>
      <c r="F36" s="19">
        <v>6</v>
      </c>
      <c r="G36" s="19">
        <v>7</v>
      </c>
      <c r="H36" s="19">
        <v>8</v>
      </c>
      <c r="I36" s="19">
        <v>6</v>
      </c>
      <c r="J36" s="19">
        <v>6</v>
      </c>
      <c r="K36" s="19">
        <v>5</v>
      </c>
      <c r="L36" s="19">
        <v>6</v>
      </c>
      <c r="M36" s="19">
        <v>6</v>
      </c>
      <c r="N36" s="19">
        <v>4</v>
      </c>
    </row>
    <row r="37" spans="1:14">
      <c r="A37" s="18" t="s">
        <v>63</v>
      </c>
      <c r="B37" s="18" t="s">
        <v>64</v>
      </c>
      <c r="C37" s="19"/>
      <c r="D37" s="19">
        <v>31</v>
      </c>
      <c r="E37" s="19">
        <v>31</v>
      </c>
      <c r="F37" s="19">
        <v>31</v>
      </c>
      <c r="G37" s="19">
        <v>33</v>
      </c>
      <c r="H37" s="19">
        <v>31</v>
      </c>
      <c r="I37" s="19">
        <v>27</v>
      </c>
      <c r="J37" s="19">
        <v>26</v>
      </c>
      <c r="K37" s="19">
        <v>25</v>
      </c>
      <c r="L37" s="19">
        <v>26</v>
      </c>
      <c r="M37" s="19">
        <v>28</v>
      </c>
      <c r="N37" s="19">
        <v>28</v>
      </c>
    </row>
    <row r="38" spans="1:14">
      <c r="A38" s="18" t="s">
        <v>69</v>
      </c>
      <c r="B38" s="18" t="s">
        <v>70</v>
      </c>
      <c r="C38" s="19"/>
      <c r="D38" s="19">
        <v>13</v>
      </c>
      <c r="E38" s="19">
        <v>12</v>
      </c>
      <c r="F38" s="19">
        <v>10</v>
      </c>
      <c r="G38" s="19">
        <v>11</v>
      </c>
      <c r="H38" s="19">
        <v>11</v>
      </c>
      <c r="I38" s="19">
        <v>10</v>
      </c>
      <c r="J38" s="19">
        <v>11</v>
      </c>
      <c r="K38" s="19">
        <v>10</v>
      </c>
      <c r="L38" s="19">
        <v>11</v>
      </c>
      <c r="M38" s="19">
        <v>12</v>
      </c>
      <c r="N38" s="19">
        <v>11</v>
      </c>
    </row>
    <row r="39" spans="1:14">
      <c r="A39" s="18" t="s">
        <v>71</v>
      </c>
      <c r="B39" s="18" t="s">
        <v>72</v>
      </c>
      <c r="C39" s="19"/>
      <c r="D39" s="19">
        <v>26</v>
      </c>
      <c r="E39" s="19">
        <v>26</v>
      </c>
      <c r="F39" s="19">
        <v>27</v>
      </c>
      <c r="G39" s="19">
        <v>27</v>
      </c>
      <c r="H39" s="19">
        <v>29</v>
      </c>
      <c r="I39" s="19">
        <v>28</v>
      </c>
      <c r="J39" s="19">
        <v>29</v>
      </c>
      <c r="K39" s="19">
        <v>28</v>
      </c>
      <c r="L39" s="19">
        <v>29</v>
      </c>
      <c r="M39" s="19">
        <v>28</v>
      </c>
      <c r="N39" s="19">
        <v>26</v>
      </c>
    </row>
    <row r="40" spans="1:14">
      <c r="A40" s="18" t="s">
        <v>73</v>
      </c>
      <c r="B40" s="18" t="s">
        <v>74</v>
      </c>
      <c r="C40" s="19"/>
      <c r="D40" s="19">
        <v>16</v>
      </c>
      <c r="E40" s="19">
        <v>16</v>
      </c>
      <c r="F40" s="19">
        <v>16</v>
      </c>
      <c r="G40" s="19">
        <v>16</v>
      </c>
      <c r="H40" s="19">
        <v>16</v>
      </c>
      <c r="I40" s="19">
        <v>15</v>
      </c>
      <c r="J40" s="19">
        <v>16</v>
      </c>
      <c r="K40" s="19">
        <v>16</v>
      </c>
      <c r="L40" s="19">
        <v>15</v>
      </c>
      <c r="M40" s="19">
        <v>15</v>
      </c>
      <c r="N40" s="19">
        <v>15</v>
      </c>
    </row>
    <row r="41" spans="1:14">
      <c r="A41" s="18" t="s">
        <v>75</v>
      </c>
      <c r="B41" s="18" t="s">
        <v>76</v>
      </c>
      <c r="C41" s="19"/>
      <c r="D41" s="19">
        <v>42</v>
      </c>
      <c r="E41" s="19">
        <v>41</v>
      </c>
      <c r="F41" s="19">
        <v>40</v>
      </c>
      <c r="G41" s="19">
        <v>39</v>
      </c>
      <c r="H41" s="19">
        <v>38</v>
      </c>
      <c r="I41" s="19">
        <v>36</v>
      </c>
      <c r="J41" s="19">
        <v>37</v>
      </c>
      <c r="K41" s="19">
        <v>34</v>
      </c>
      <c r="L41" s="19">
        <v>32</v>
      </c>
      <c r="M41" s="19">
        <v>32</v>
      </c>
      <c r="N41" s="19">
        <v>31</v>
      </c>
    </row>
    <row r="42" spans="1:14">
      <c r="A42" s="18" t="s">
        <v>77</v>
      </c>
      <c r="B42" s="18" t="s">
        <v>78</v>
      </c>
      <c r="C42" s="19"/>
      <c r="D42" s="19">
        <v>23</v>
      </c>
      <c r="E42" s="19">
        <v>18</v>
      </c>
      <c r="F42" s="19">
        <v>18</v>
      </c>
      <c r="G42" s="19">
        <v>18</v>
      </c>
      <c r="H42" s="19">
        <v>16</v>
      </c>
      <c r="I42" s="19">
        <v>15</v>
      </c>
      <c r="J42" s="19">
        <v>19</v>
      </c>
      <c r="K42" s="19">
        <v>17</v>
      </c>
      <c r="L42" s="19">
        <v>17</v>
      </c>
      <c r="M42" s="19">
        <v>18</v>
      </c>
      <c r="N42" s="19">
        <v>13</v>
      </c>
    </row>
    <row r="43" spans="1:14">
      <c r="A43" s="18" t="s">
        <v>79</v>
      </c>
      <c r="B43" s="18" t="s">
        <v>80</v>
      </c>
      <c r="C43" s="19"/>
      <c r="D43" s="19">
        <v>33</v>
      </c>
      <c r="E43" s="19">
        <v>37</v>
      </c>
      <c r="F43" s="19">
        <v>34</v>
      </c>
      <c r="G43" s="19">
        <v>33</v>
      </c>
      <c r="H43" s="19">
        <v>32</v>
      </c>
      <c r="I43" s="19">
        <v>32</v>
      </c>
      <c r="J43" s="19">
        <v>31</v>
      </c>
      <c r="K43" s="19">
        <v>32</v>
      </c>
      <c r="L43" s="19">
        <v>31</v>
      </c>
      <c r="M43" s="19">
        <v>31</v>
      </c>
      <c r="N43" s="19">
        <v>31</v>
      </c>
    </row>
    <row r="44" spans="1:14">
      <c r="A44" s="18" t="s">
        <v>81</v>
      </c>
      <c r="B44" s="18" t="s">
        <v>82</v>
      </c>
      <c r="C44" s="19"/>
      <c r="D44" s="19">
        <v>6</v>
      </c>
      <c r="E44" s="19">
        <v>7</v>
      </c>
      <c r="F44" s="19">
        <v>8</v>
      </c>
      <c r="G44" s="19">
        <v>8</v>
      </c>
      <c r="H44" s="19">
        <v>8</v>
      </c>
      <c r="I44" s="19">
        <v>8</v>
      </c>
      <c r="J44" s="19">
        <v>8</v>
      </c>
      <c r="K44" s="19">
        <v>8</v>
      </c>
      <c r="L44" s="19">
        <v>8</v>
      </c>
      <c r="M44" s="19">
        <v>8</v>
      </c>
      <c r="N44" s="19">
        <v>7</v>
      </c>
    </row>
    <row r="45" spans="1:14">
      <c r="A45" s="18" t="s">
        <v>83</v>
      </c>
      <c r="B45" s="18" t="s">
        <v>84</v>
      </c>
      <c r="C45" s="19"/>
      <c r="D45" s="19">
        <v>12</v>
      </c>
      <c r="E45" s="19">
        <v>12</v>
      </c>
      <c r="F45" s="19">
        <v>14</v>
      </c>
      <c r="G45" s="19">
        <v>14</v>
      </c>
      <c r="H45" s="19">
        <v>15</v>
      </c>
      <c r="I45" s="19">
        <v>16</v>
      </c>
      <c r="J45" s="19">
        <v>17</v>
      </c>
      <c r="K45" s="19">
        <v>18</v>
      </c>
      <c r="L45" s="19">
        <v>18</v>
      </c>
      <c r="M45" s="19">
        <v>18</v>
      </c>
      <c r="N45" s="19">
        <v>18</v>
      </c>
    </row>
    <row r="46" spans="1:14">
      <c r="A46" s="18" t="s">
        <v>85</v>
      </c>
      <c r="B46" s="18" t="s">
        <v>86</v>
      </c>
      <c r="C46" s="19"/>
      <c r="D46" s="19">
        <v>27</v>
      </c>
      <c r="E46" s="19">
        <v>30</v>
      </c>
      <c r="F46" s="19">
        <v>31</v>
      </c>
      <c r="G46" s="19">
        <v>36</v>
      </c>
      <c r="H46" s="19">
        <v>38</v>
      </c>
      <c r="I46" s="19">
        <v>37</v>
      </c>
      <c r="J46" s="19">
        <v>37</v>
      </c>
      <c r="K46" s="19">
        <v>37</v>
      </c>
      <c r="L46" s="19">
        <v>38</v>
      </c>
      <c r="M46" s="19">
        <v>33</v>
      </c>
      <c r="N46" s="19">
        <v>32</v>
      </c>
    </row>
    <row r="47" spans="1:14">
      <c r="A47" s="18" t="s">
        <v>87</v>
      </c>
      <c r="B47" s="18" t="s">
        <v>88</v>
      </c>
      <c r="C47" s="19"/>
      <c r="D47" s="19">
        <v>10</v>
      </c>
      <c r="E47" s="19">
        <v>10</v>
      </c>
      <c r="F47" s="19">
        <v>10</v>
      </c>
      <c r="G47" s="19">
        <v>10</v>
      </c>
      <c r="H47" s="19">
        <v>10</v>
      </c>
      <c r="I47" s="19">
        <v>10</v>
      </c>
      <c r="J47" s="19">
        <v>11</v>
      </c>
      <c r="K47" s="19">
        <v>10</v>
      </c>
      <c r="L47" s="19">
        <v>10</v>
      </c>
      <c r="M47" s="19">
        <v>11</v>
      </c>
      <c r="N47" s="19">
        <v>9</v>
      </c>
    </row>
    <row r="48" spans="1:14">
      <c r="A48" s="18" t="s">
        <v>89</v>
      </c>
      <c r="B48" s="18" t="s">
        <v>90</v>
      </c>
      <c r="C48" s="19"/>
      <c r="D48" s="19">
        <v>24</v>
      </c>
      <c r="E48" s="19">
        <v>24</v>
      </c>
      <c r="F48" s="19">
        <v>23</v>
      </c>
      <c r="G48" s="19">
        <v>23</v>
      </c>
      <c r="H48" s="19">
        <v>23</v>
      </c>
      <c r="I48" s="19">
        <v>23</v>
      </c>
      <c r="J48" s="19">
        <v>23</v>
      </c>
      <c r="K48" s="19">
        <v>22</v>
      </c>
      <c r="L48" s="19">
        <v>23</v>
      </c>
      <c r="M48" s="19">
        <v>21</v>
      </c>
      <c r="N48" s="19">
        <v>24</v>
      </c>
    </row>
    <row r="49" spans="1:14">
      <c r="A49" s="18" t="s">
        <v>91</v>
      </c>
      <c r="B49" s="18" t="s">
        <v>92</v>
      </c>
      <c r="C49" s="19"/>
      <c r="D49" s="19">
        <v>8</v>
      </c>
      <c r="E49" s="19">
        <v>8</v>
      </c>
      <c r="F49" s="19">
        <v>8</v>
      </c>
      <c r="G49" s="19">
        <v>8</v>
      </c>
      <c r="H49" s="19">
        <v>8</v>
      </c>
      <c r="I49" s="19">
        <v>7</v>
      </c>
      <c r="J49" s="19">
        <v>7</v>
      </c>
      <c r="K49" s="19">
        <v>7</v>
      </c>
      <c r="L49" s="19">
        <v>7</v>
      </c>
      <c r="M49" s="19">
        <v>7</v>
      </c>
      <c r="N49" s="19">
        <v>7</v>
      </c>
    </row>
    <row r="50" spans="1:14">
      <c r="A50" s="18" t="s">
        <v>93</v>
      </c>
      <c r="B50" s="18" t="s">
        <v>94</v>
      </c>
      <c r="C50" s="19"/>
      <c r="D50" s="19">
        <v>19</v>
      </c>
      <c r="E50" s="19">
        <v>20</v>
      </c>
      <c r="F50" s="19">
        <v>21</v>
      </c>
      <c r="G50" s="19">
        <v>24</v>
      </c>
      <c r="H50" s="19">
        <v>24</v>
      </c>
      <c r="I50" s="19">
        <v>24</v>
      </c>
      <c r="J50" s="19">
        <v>23</v>
      </c>
      <c r="K50" s="19">
        <v>24</v>
      </c>
      <c r="L50" s="19">
        <v>24</v>
      </c>
      <c r="M50" s="19">
        <v>25</v>
      </c>
      <c r="N50" s="19">
        <v>22</v>
      </c>
    </row>
    <row r="51" spans="1:14">
      <c r="A51" s="18" t="s">
        <v>95</v>
      </c>
      <c r="B51" s="18" t="s">
        <v>96</v>
      </c>
      <c r="C51" s="19"/>
      <c r="D51" s="19">
        <v>10</v>
      </c>
      <c r="E51" s="19">
        <v>11</v>
      </c>
      <c r="F51" s="19">
        <v>10</v>
      </c>
      <c r="G51" s="19">
        <v>10</v>
      </c>
      <c r="H51" s="19">
        <v>10</v>
      </c>
      <c r="I51" s="19">
        <v>9</v>
      </c>
      <c r="J51" s="19">
        <v>9</v>
      </c>
      <c r="K51" s="19">
        <v>9</v>
      </c>
      <c r="L51" s="19">
        <v>9</v>
      </c>
      <c r="M51" s="19">
        <v>9</v>
      </c>
      <c r="N51" s="19">
        <v>9</v>
      </c>
    </row>
    <row r="52" spans="1:14">
      <c r="A52" s="18" t="s">
        <v>97</v>
      </c>
      <c r="B52" s="18" t="s">
        <v>98</v>
      </c>
      <c r="C52" s="19"/>
      <c r="D52" s="19">
        <v>42</v>
      </c>
      <c r="E52" s="19">
        <v>41</v>
      </c>
      <c r="F52" s="19">
        <v>42</v>
      </c>
      <c r="G52" s="19">
        <v>42</v>
      </c>
      <c r="H52" s="19">
        <v>41</v>
      </c>
      <c r="I52" s="19">
        <v>40</v>
      </c>
      <c r="J52" s="19">
        <v>38</v>
      </c>
      <c r="K52" s="19">
        <v>38</v>
      </c>
      <c r="L52" s="19">
        <v>37</v>
      </c>
      <c r="M52" s="19">
        <v>37</v>
      </c>
      <c r="N52" s="19">
        <v>37</v>
      </c>
    </row>
    <row r="53" spans="1:14">
      <c r="A53" s="18" t="s">
        <v>99</v>
      </c>
      <c r="B53" s="18" t="s">
        <v>100</v>
      </c>
      <c r="C53" s="19"/>
      <c r="D53" s="19">
        <v>9</v>
      </c>
      <c r="E53" s="19">
        <v>10</v>
      </c>
      <c r="F53" s="19">
        <v>9</v>
      </c>
      <c r="G53" s="19">
        <v>8</v>
      </c>
      <c r="H53" s="19">
        <v>9</v>
      </c>
      <c r="I53" s="19">
        <v>8</v>
      </c>
      <c r="J53" s="19">
        <v>8</v>
      </c>
      <c r="K53" s="19">
        <v>8</v>
      </c>
      <c r="L53" s="19">
        <v>8</v>
      </c>
      <c r="M53" s="19">
        <v>8</v>
      </c>
      <c r="N53" s="19">
        <v>8</v>
      </c>
    </row>
    <row r="54" spans="1:14">
      <c r="A54" s="18" t="s">
        <v>101</v>
      </c>
      <c r="B54" s="18" t="s">
        <v>102</v>
      </c>
      <c r="C54" s="19"/>
      <c r="D54" s="19">
        <v>13</v>
      </c>
      <c r="E54" s="19">
        <v>13</v>
      </c>
      <c r="F54" s="19">
        <v>12</v>
      </c>
      <c r="G54" s="19">
        <v>12</v>
      </c>
      <c r="H54" s="19">
        <v>12</v>
      </c>
      <c r="I54" s="19">
        <v>12</v>
      </c>
      <c r="J54" s="19">
        <v>11</v>
      </c>
      <c r="K54" s="19">
        <v>11</v>
      </c>
      <c r="L54" s="19">
        <v>11</v>
      </c>
      <c r="M54" s="19">
        <v>11</v>
      </c>
      <c r="N54" s="19">
        <v>11</v>
      </c>
    </row>
    <row r="55" spans="1:14">
      <c r="A55" s="18" t="s">
        <v>103</v>
      </c>
      <c r="B55" s="18" t="s">
        <v>104</v>
      </c>
      <c r="C55" s="19"/>
      <c r="D55" s="19">
        <v>13</v>
      </c>
      <c r="E55" s="19">
        <v>13</v>
      </c>
      <c r="F55" s="19">
        <v>13</v>
      </c>
      <c r="G55" s="19">
        <v>12</v>
      </c>
      <c r="H55" s="19">
        <v>12</v>
      </c>
      <c r="I55" s="19">
        <v>12</v>
      </c>
      <c r="J55" s="19">
        <v>11</v>
      </c>
      <c r="K55" s="19">
        <v>11</v>
      </c>
      <c r="L55" s="19">
        <v>11</v>
      </c>
      <c r="M55" s="19">
        <v>11</v>
      </c>
      <c r="N55" s="19">
        <v>10</v>
      </c>
    </row>
    <row r="56" spans="1:14">
      <c r="A56" s="18" t="s">
        <v>105</v>
      </c>
      <c r="B56" s="18" t="s">
        <v>106</v>
      </c>
      <c r="C56" s="19"/>
      <c r="D56" s="19">
        <v>6</v>
      </c>
      <c r="E56" s="19">
        <v>6</v>
      </c>
      <c r="F56" s="19">
        <v>6</v>
      </c>
      <c r="G56" s="19">
        <v>6</v>
      </c>
      <c r="H56" s="19">
        <v>6</v>
      </c>
      <c r="I56" s="19">
        <v>5</v>
      </c>
      <c r="J56" s="19">
        <v>5</v>
      </c>
      <c r="K56" s="19">
        <v>4</v>
      </c>
      <c r="L56" s="19">
        <v>4</v>
      </c>
      <c r="M56" s="19">
        <v>5</v>
      </c>
      <c r="N56" s="19">
        <v>5</v>
      </c>
    </row>
    <row r="57" spans="1:14">
      <c r="A57" s="18" t="s">
        <v>107</v>
      </c>
      <c r="B57" s="18" t="s">
        <v>108</v>
      </c>
      <c r="C57" s="19"/>
      <c r="D57" s="19">
        <v>16</v>
      </c>
      <c r="E57" s="19">
        <v>16</v>
      </c>
      <c r="F57" s="19">
        <v>17</v>
      </c>
      <c r="G57" s="19">
        <v>16</v>
      </c>
      <c r="H57" s="19">
        <v>17</v>
      </c>
      <c r="I57" s="19">
        <v>17</v>
      </c>
      <c r="J57" s="19">
        <v>18</v>
      </c>
      <c r="K57" s="19">
        <v>18</v>
      </c>
      <c r="L57" s="19">
        <v>17</v>
      </c>
      <c r="M57" s="19">
        <v>17</v>
      </c>
      <c r="N57" s="19">
        <v>17</v>
      </c>
    </row>
    <row r="58" spans="1:14">
      <c r="A58" s="18" t="s">
        <v>109</v>
      </c>
      <c r="B58" s="18" t="s">
        <v>110</v>
      </c>
      <c r="C58" s="19"/>
      <c r="D58" s="19">
        <v>15</v>
      </c>
      <c r="E58" s="19">
        <v>16</v>
      </c>
      <c r="F58" s="19">
        <v>15</v>
      </c>
      <c r="G58" s="19">
        <v>16</v>
      </c>
      <c r="H58" s="19">
        <v>16</v>
      </c>
      <c r="I58" s="19">
        <v>17</v>
      </c>
      <c r="J58" s="19">
        <v>16</v>
      </c>
      <c r="K58" s="19">
        <v>15</v>
      </c>
      <c r="L58" s="19">
        <v>16</v>
      </c>
      <c r="M58" s="19">
        <v>15</v>
      </c>
      <c r="N58" s="19">
        <v>14</v>
      </c>
    </row>
    <row r="59" spans="1:14">
      <c r="A59" s="18" t="s">
        <v>111</v>
      </c>
      <c r="B59" s="18" t="s">
        <v>112</v>
      </c>
      <c r="C59" s="19"/>
      <c r="D59" s="19">
        <v>5</v>
      </c>
      <c r="E59" s="19">
        <v>5</v>
      </c>
      <c r="F59" s="19">
        <v>5</v>
      </c>
      <c r="G59" s="19">
        <v>5</v>
      </c>
      <c r="H59" s="19">
        <v>5</v>
      </c>
      <c r="I59" s="19">
        <v>5</v>
      </c>
      <c r="J59" s="19">
        <v>5</v>
      </c>
      <c r="K59" s="19">
        <v>5</v>
      </c>
      <c r="L59" s="19">
        <v>5</v>
      </c>
      <c r="M59" s="19">
        <v>4</v>
      </c>
      <c r="N59" s="19">
        <v>4</v>
      </c>
    </row>
    <row r="60" spans="1:14">
      <c r="A60" s="18" t="s">
        <v>113</v>
      </c>
      <c r="B60" s="18" t="s">
        <v>114</v>
      </c>
      <c r="C60" s="19"/>
      <c r="D60" s="19">
        <v>4</v>
      </c>
      <c r="E60" s="19">
        <v>4</v>
      </c>
      <c r="F60" s="19">
        <v>5</v>
      </c>
      <c r="G60" s="19">
        <v>5</v>
      </c>
      <c r="H60" s="19">
        <v>5</v>
      </c>
      <c r="I60" s="19">
        <v>5</v>
      </c>
      <c r="J60" s="19">
        <v>5</v>
      </c>
      <c r="K60" s="19">
        <v>5</v>
      </c>
      <c r="L60" s="19">
        <v>5</v>
      </c>
      <c r="M60" s="19">
        <v>3</v>
      </c>
      <c r="N60" s="19">
        <v>3</v>
      </c>
    </row>
    <row r="61" spans="1:14">
      <c r="A61" s="18" t="s">
        <v>115</v>
      </c>
      <c r="B61" s="18" t="s">
        <v>116</v>
      </c>
      <c r="C61" s="19"/>
      <c r="D61" s="19">
        <v>10</v>
      </c>
      <c r="E61" s="19">
        <v>10</v>
      </c>
      <c r="F61" s="19">
        <v>10</v>
      </c>
      <c r="G61" s="19">
        <v>10</v>
      </c>
      <c r="H61" s="19">
        <v>10</v>
      </c>
      <c r="I61" s="19">
        <v>10</v>
      </c>
      <c r="J61" s="19">
        <v>10</v>
      </c>
      <c r="K61" s="19">
        <v>9</v>
      </c>
      <c r="L61" s="19">
        <v>10</v>
      </c>
      <c r="M61" s="19">
        <v>9</v>
      </c>
      <c r="N61" s="19">
        <v>8</v>
      </c>
    </row>
    <row r="62" spans="1:14">
      <c r="A62" s="18" t="s">
        <v>117</v>
      </c>
      <c r="B62" s="18" t="s">
        <v>118</v>
      </c>
      <c r="C62" s="19"/>
      <c r="D62" s="19">
        <v>16</v>
      </c>
      <c r="E62" s="19">
        <v>15</v>
      </c>
      <c r="F62" s="19">
        <v>14</v>
      </c>
      <c r="G62" s="19">
        <v>14</v>
      </c>
      <c r="H62" s="19">
        <v>15</v>
      </c>
      <c r="I62" s="19">
        <v>14</v>
      </c>
      <c r="J62" s="19">
        <v>15</v>
      </c>
      <c r="K62" s="19">
        <v>14</v>
      </c>
      <c r="L62" s="19">
        <v>14</v>
      </c>
      <c r="M62" s="19">
        <v>15</v>
      </c>
      <c r="N62" s="19">
        <v>15</v>
      </c>
    </row>
    <row r="63" spans="1:14">
      <c r="A63" s="18" t="s">
        <v>119</v>
      </c>
      <c r="B63" s="18" t="s">
        <v>120</v>
      </c>
      <c r="C63" s="19"/>
      <c r="D63" s="19">
        <v>3</v>
      </c>
      <c r="E63" s="19">
        <v>2</v>
      </c>
      <c r="F63" s="19">
        <v>2</v>
      </c>
      <c r="G63" s="19">
        <v>2</v>
      </c>
      <c r="H63" s="19">
        <v>2</v>
      </c>
      <c r="I63" s="19">
        <v>2</v>
      </c>
      <c r="J63" s="19">
        <v>2</v>
      </c>
      <c r="K63" s="19">
        <v>2</v>
      </c>
      <c r="L63" s="19">
        <v>2</v>
      </c>
      <c r="M63" s="19">
        <v>2</v>
      </c>
      <c r="N63" s="19">
        <v>2</v>
      </c>
    </row>
    <row r="64" spans="1:14">
      <c r="A64" s="18" t="s">
        <v>121</v>
      </c>
      <c r="B64" s="18" t="s">
        <v>122</v>
      </c>
      <c r="C64" s="19"/>
      <c r="D64" s="19">
        <v>23</v>
      </c>
      <c r="E64" s="19">
        <v>23</v>
      </c>
      <c r="F64" s="19">
        <v>23</v>
      </c>
      <c r="G64" s="19">
        <v>21</v>
      </c>
      <c r="H64" s="19">
        <v>23</v>
      </c>
      <c r="I64" s="19">
        <v>24</v>
      </c>
      <c r="J64" s="19">
        <v>24</v>
      </c>
      <c r="K64" s="19">
        <v>23</v>
      </c>
      <c r="L64" s="19">
        <v>22</v>
      </c>
      <c r="M64" s="19">
        <v>22</v>
      </c>
      <c r="N64" s="19">
        <v>22</v>
      </c>
    </row>
    <row r="65" spans="1:14">
      <c r="A65" s="18" t="s">
        <v>123</v>
      </c>
      <c r="B65" s="18" t="s">
        <v>124</v>
      </c>
      <c r="C65" s="19"/>
      <c r="D65" s="19">
        <v>13</v>
      </c>
      <c r="E65" s="19">
        <v>14</v>
      </c>
      <c r="F65" s="19">
        <v>11</v>
      </c>
      <c r="G65" s="19">
        <v>11</v>
      </c>
      <c r="H65" s="19">
        <v>11</v>
      </c>
      <c r="I65" s="19">
        <v>11</v>
      </c>
      <c r="J65" s="19">
        <v>11</v>
      </c>
      <c r="K65" s="19">
        <v>11</v>
      </c>
      <c r="L65" s="19">
        <v>11</v>
      </c>
      <c r="M65" s="19">
        <v>12</v>
      </c>
      <c r="N65" s="19">
        <v>12</v>
      </c>
    </row>
    <row r="66" spans="1:14">
      <c r="A66" s="18" t="s">
        <v>125</v>
      </c>
      <c r="B66" s="18" t="s">
        <v>126</v>
      </c>
      <c r="C66" s="19"/>
      <c r="D66" s="19">
        <v>8</v>
      </c>
      <c r="E66" s="19">
        <v>9</v>
      </c>
      <c r="F66" s="19">
        <v>8</v>
      </c>
      <c r="G66" s="19">
        <v>8</v>
      </c>
      <c r="H66" s="19">
        <v>8</v>
      </c>
      <c r="I66" s="19">
        <v>8</v>
      </c>
      <c r="J66" s="19">
        <v>8</v>
      </c>
      <c r="K66" s="19">
        <v>8</v>
      </c>
      <c r="L66" s="19">
        <v>8</v>
      </c>
      <c r="M66" s="19">
        <v>8</v>
      </c>
      <c r="N66" s="19">
        <v>8</v>
      </c>
    </row>
    <row r="67" spans="1:14">
      <c r="A67" s="18" t="s">
        <v>127</v>
      </c>
      <c r="B67" s="18" t="s">
        <v>128</v>
      </c>
      <c r="C67" s="19"/>
      <c r="D67" s="19">
        <v>37</v>
      </c>
      <c r="E67" s="19">
        <v>37</v>
      </c>
      <c r="F67" s="19">
        <v>35</v>
      </c>
      <c r="G67" s="19">
        <v>34</v>
      </c>
      <c r="H67" s="19">
        <v>33</v>
      </c>
      <c r="I67" s="19">
        <v>33</v>
      </c>
      <c r="J67" s="19">
        <v>31</v>
      </c>
      <c r="K67" s="19">
        <v>31</v>
      </c>
      <c r="L67" s="19">
        <v>31</v>
      </c>
      <c r="M67" s="19">
        <v>32</v>
      </c>
      <c r="N67" s="19">
        <v>31</v>
      </c>
    </row>
    <row r="68" spans="1:14">
      <c r="A68" s="18" t="s">
        <v>129</v>
      </c>
      <c r="B68" s="18" t="s">
        <v>130</v>
      </c>
      <c r="C68" s="19"/>
      <c r="D68" s="19">
        <v>12</v>
      </c>
      <c r="E68" s="19">
        <v>12</v>
      </c>
      <c r="F68" s="19">
        <v>11</v>
      </c>
      <c r="G68" s="19">
        <v>11</v>
      </c>
      <c r="H68" s="19">
        <v>11</v>
      </c>
      <c r="I68" s="19">
        <v>11</v>
      </c>
      <c r="J68" s="19">
        <v>11</v>
      </c>
      <c r="K68" s="19">
        <v>11</v>
      </c>
      <c r="L68" s="19">
        <v>10</v>
      </c>
      <c r="M68" s="19">
        <v>11</v>
      </c>
      <c r="N68" s="19">
        <v>10</v>
      </c>
    </row>
    <row r="69" spans="1:14">
      <c r="A69" s="18" t="s">
        <v>131</v>
      </c>
      <c r="B69" s="18" t="s">
        <v>132</v>
      </c>
      <c r="C69" s="19"/>
      <c r="D69" s="19">
        <v>9</v>
      </c>
      <c r="E69" s="19">
        <v>10</v>
      </c>
      <c r="F69" s="19">
        <v>9</v>
      </c>
      <c r="G69" s="19">
        <v>10</v>
      </c>
      <c r="H69" s="19">
        <v>10</v>
      </c>
      <c r="I69" s="19">
        <v>10</v>
      </c>
      <c r="J69" s="19">
        <v>10</v>
      </c>
      <c r="K69" s="19">
        <v>9</v>
      </c>
      <c r="L69" s="19">
        <v>9</v>
      </c>
      <c r="M69" s="19">
        <v>10</v>
      </c>
      <c r="N69" s="19">
        <v>9</v>
      </c>
    </row>
    <row r="70" spans="1:14">
      <c r="A70" s="18" t="s">
        <v>133</v>
      </c>
      <c r="B70" s="18" t="s">
        <v>134</v>
      </c>
      <c r="C70" s="19"/>
      <c r="D70" s="19">
        <v>19</v>
      </c>
      <c r="E70" s="19">
        <v>18</v>
      </c>
      <c r="F70" s="19">
        <v>17</v>
      </c>
      <c r="G70" s="19">
        <v>15</v>
      </c>
      <c r="H70" s="19">
        <v>16</v>
      </c>
      <c r="I70" s="19">
        <v>15</v>
      </c>
      <c r="J70" s="19">
        <v>14</v>
      </c>
      <c r="K70" s="19">
        <v>14</v>
      </c>
      <c r="L70" s="19">
        <v>14</v>
      </c>
      <c r="M70" s="19">
        <v>14</v>
      </c>
      <c r="N70" s="19">
        <v>12</v>
      </c>
    </row>
    <row r="71" spans="1:14">
      <c r="A71" s="18" t="s">
        <v>135</v>
      </c>
      <c r="B71" s="18" t="s">
        <v>136</v>
      </c>
      <c r="C71" s="19"/>
      <c r="D71" s="19">
        <v>13</v>
      </c>
      <c r="E71" s="19">
        <v>13</v>
      </c>
      <c r="F71" s="19">
        <v>12</v>
      </c>
      <c r="G71" s="19">
        <v>14</v>
      </c>
      <c r="H71" s="19">
        <v>13</v>
      </c>
      <c r="I71" s="19">
        <v>13</v>
      </c>
      <c r="J71" s="19">
        <v>13</v>
      </c>
      <c r="K71" s="19">
        <v>12</v>
      </c>
      <c r="L71" s="19">
        <v>12</v>
      </c>
      <c r="M71" s="19">
        <v>12</v>
      </c>
      <c r="N71" s="19">
        <v>12</v>
      </c>
    </row>
    <row r="72" spans="1:14">
      <c r="A72" s="18" t="s">
        <v>137</v>
      </c>
      <c r="B72" s="18" t="s">
        <v>138</v>
      </c>
      <c r="C72" s="19"/>
      <c r="D72" s="19">
        <v>22</v>
      </c>
      <c r="E72" s="19">
        <v>23</v>
      </c>
      <c r="F72" s="19">
        <v>21</v>
      </c>
      <c r="G72" s="19">
        <v>21</v>
      </c>
      <c r="H72" s="19">
        <v>21</v>
      </c>
      <c r="I72" s="19">
        <v>22</v>
      </c>
      <c r="J72" s="19">
        <v>22</v>
      </c>
      <c r="K72" s="19">
        <v>21</v>
      </c>
      <c r="L72" s="19">
        <v>19</v>
      </c>
      <c r="M72" s="19">
        <v>19</v>
      </c>
      <c r="N72" s="19">
        <v>19</v>
      </c>
    </row>
    <row r="73" spans="1:14">
      <c r="A73" s="18" t="s">
        <v>139</v>
      </c>
      <c r="B73" s="18" t="s">
        <v>140</v>
      </c>
      <c r="C73" s="19"/>
      <c r="D73" s="19">
        <v>16</v>
      </c>
      <c r="E73" s="19">
        <v>16</v>
      </c>
      <c r="F73" s="19">
        <v>16</v>
      </c>
      <c r="G73" s="19">
        <v>17</v>
      </c>
      <c r="H73" s="19">
        <v>17</v>
      </c>
      <c r="I73" s="19">
        <v>17</v>
      </c>
      <c r="J73" s="19">
        <v>17</v>
      </c>
      <c r="K73" s="19">
        <v>17</v>
      </c>
      <c r="L73" s="19">
        <v>19</v>
      </c>
      <c r="M73" s="19">
        <v>19</v>
      </c>
      <c r="N73" s="19">
        <v>19</v>
      </c>
    </row>
    <row r="74" spans="1:14">
      <c r="A74" s="18" t="s">
        <v>141</v>
      </c>
      <c r="B74" s="18" t="s">
        <v>142</v>
      </c>
      <c r="C74" s="19"/>
      <c r="D74" s="19">
        <v>17</v>
      </c>
      <c r="E74" s="19">
        <v>18</v>
      </c>
      <c r="F74" s="19">
        <v>22</v>
      </c>
      <c r="G74" s="19">
        <v>22</v>
      </c>
      <c r="H74" s="19">
        <v>22</v>
      </c>
      <c r="I74" s="19">
        <v>21</v>
      </c>
      <c r="J74" s="19">
        <v>22</v>
      </c>
      <c r="K74" s="19">
        <v>19</v>
      </c>
      <c r="L74" s="19">
        <v>21</v>
      </c>
      <c r="M74" s="19">
        <v>19</v>
      </c>
      <c r="N74" s="19">
        <v>17</v>
      </c>
    </row>
    <row r="75" spans="1:14">
      <c r="A75" s="18" t="s">
        <v>143</v>
      </c>
      <c r="B75" s="18" t="s">
        <v>144</v>
      </c>
      <c r="C75" s="19"/>
      <c r="D75" s="19">
        <v>10</v>
      </c>
      <c r="E75" s="19">
        <v>11</v>
      </c>
      <c r="F75" s="19">
        <v>10</v>
      </c>
      <c r="G75" s="19">
        <v>11</v>
      </c>
      <c r="H75" s="19">
        <v>10</v>
      </c>
      <c r="I75" s="19">
        <v>11</v>
      </c>
      <c r="J75" s="19">
        <v>10</v>
      </c>
      <c r="K75" s="19">
        <v>10</v>
      </c>
      <c r="L75" s="19">
        <v>9</v>
      </c>
      <c r="M75" s="19">
        <v>11</v>
      </c>
      <c r="N75" s="19">
        <v>12</v>
      </c>
    </row>
    <row r="76" spans="1:14">
      <c r="A76" s="18" t="s">
        <v>145</v>
      </c>
      <c r="B76" s="18" t="s">
        <v>146</v>
      </c>
      <c r="C76" s="19"/>
      <c r="D76" s="19">
        <v>11</v>
      </c>
      <c r="E76" s="19">
        <v>11</v>
      </c>
      <c r="F76" s="19">
        <v>11</v>
      </c>
      <c r="G76" s="19">
        <v>12</v>
      </c>
      <c r="H76" s="19">
        <v>10</v>
      </c>
      <c r="I76" s="19">
        <v>9</v>
      </c>
      <c r="J76" s="19">
        <v>9</v>
      </c>
      <c r="K76" s="19">
        <v>9</v>
      </c>
      <c r="L76" s="19">
        <v>9</v>
      </c>
      <c r="M76" s="19">
        <v>12</v>
      </c>
      <c r="N76" s="19">
        <v>11</v>
      </c>
    </row>
    <row r="77" spans="1:14">
      <c r="A77" s="18" t="s">
        <v>147</v>
      </c>
      <c r="B77" s="18" t="s">
        <v>148</v>
      </c>
      <c r="C77" s="19"/>
      <c r="D77" s="19">
        <v>37</v>
      </c>
      <c r="E77" s="19">
        <v>39</v>
      </c>
      <c r="F77" s="19">
        <v>38</v>
      </c>
      <c r="G77" s="19">
        <v>38</v>
      </c>
      <c r="H77" s="19">
        <v>38</v>
      </c>
      <c r="I77" s="19">
        <v>40</v>
      </c>
      <c r="J77" s="19">
        <v>40</v>
      </c>
      <c r="K77" s="19">
        <v>39</v>
      </c>
      <c r="L77" s="19">
        <v>42</v>
      </c>
      <c r="M77" s="19">
        <v>39</v>
      </c>
      <c r="N77" s="19">
        <v>40</v>
      </c>
    </row>
    <row r="78" spans="1:14">
      <c r="A78" s="18" t="s">
        <v>149</v>
      </c>
      <c r="B78" s="18" t="s">
        <v>150</v>
      </c>
      <c r="C78" s="19"/>
      <c r="D78" s="19">
        <v>10</v>
      </c>
      <c r="E78" s="19">
        <v>9</v>
      </c>
      <c r="F78" s="19">
        <v>9</v>
      </c>
      <c r="G78" s="19">
        <v>9</v>
      </c>
      <c r="H78" s="19">
        <v>9</v>
      </c>
      <c r="I78" s="19">
        <v>9</v>
      </c>
      <c r="J78" s="19">
        <v>8</v>
      </c>
      <c r="K78" s="19">
        <v>8</v>
      </c>
      <c r="L78" s="19">
        <v>8</v>
      </c>
      <c r="M78" s="19">
        <v>8</v>
      </c>
      <c r="N78" s="19">
        <v>7</v>
      </c>
    </row>
    <row r="79" spans="1:14">
      <c r="A79" s="18" t="s">
        <v>151</v>
      </c>
      <c r="B79" s="18" t="s">
        <v>152</v>
      </c>
      <c r="C79" s="19"/>
      <c r="D79" s="19">
        <v>17</v>
      </c>
      <c r="E79" s="19">
        <v>17</v>
      </c>
      <c r="F79" s="19">
        <v>15</v>
      </c>
      <c r="G79" s="19">
        <v>16</v>
      </c>
      <c r="H79" s="19">
        <v>17</v>
      </c>
      <c r="I79" s="19">
        <v>17</v>
      </c>
      <c r="J79" s="19">
        <v>16</v>
      </c>
      <c r="K79" s="19">
        <v>16</v>
      </c>
      <c r="L79" s="19">
        <v>17</v>
      </c>
      <c r="M79" s="19">
        <v>18</v>
      </c>
      <c r="N79" s="19">
        <v>16</v>
      </c>
    </row>
    <row r="80" spans="1:14">
      <c r="A80" s="18" t="s">
        <v>153</v>
      </c>
      <c r="B80" s="18" t="s">
        <v>154</v>
      </c>
      <c r="C80" s="19"/>
      <c r="D80" s="19">
        <v>14</v>
      </c>
      <c r="E80" s="19">
        <v>14</v>
      </c>
      <c r="F80" s="19">
        <v>14</v>
      </c>
      <c r="G80" s="19">
        <v>12</v>
      </c>
      <c r="H80" s="19">
        <v>12</v>
      </c>
      <c r="I80" s="19">
        <v>12</v>
      </c>
      <c r="J80" s="19">
        <v>13</v>
      </c>
      <c r="K80" s="19">
        <v>13</v>
      </c>
      <c r="L80" s="19">
        <v>13</v>
      </c>
      <c r="M80" s="19">
        <v>13</v>
      </c>
      <c r="N80" s="19">
        <v>13</v>
      </c>
    </row>
    <row r="81" spans="1:14">
      <c r="A81" s="18" t="s">
        <v>155</v>
      </c>
      <c r="B81" s="18" t="s">
        <v>156</v>
      </c>
      <c r="C81" s="19"/>
      <c r="D81" s="19">
        <v>28</v>
      </c>
      <c r="E81" s="19">
        <v>29</v>
      </c>
      <c r="F81" s="19">
        <v>29</v>
      </c>
      <c r="G81" s="19">
        <v>29</v>
      </c>
      <c r="H81" s="19">
        <v>29</v>
      </c>
      <c r="I81" s="19">
        <v>30</v>
      </c>
      <c r="J81" s="19">
        <v>31</v>
      </c>
      <c r="K81" s="19">
        <v>31</v>
      </c>
      <c r="L81" s="19">
        <v>37</v>
      </c>
      <c r="M81" s="19">
        <v>38</v>
      </c>
      <c r="N81" s="19">
        <v>36</v>
      </c>
    </row>
    <row r="82" spans="1:14">
      <c r="A82" s="18" t="s">
        <v>157</v>
      </c>
      <c r="B82" s="18" t="s">
        <v>158</v>
      </c>
      <c r="C82" s="19"/>
      <c r="D82" s="19">
        <v>36</v>
      </c>
      <c r="E82" s="19">
        <v>37</v>
      </c>
      <c r="F82" s="19">
        <v>37</v>
      </c>
      <c r="G82" s="19">
        <v>38</v>
      </c>
      <c r="H82" s="19">
        <v>38</v>
      </c>
      <c r="I82" s="19">
        <v>37</v>
      </c>
      <c r="J82" s="19">
        <v>36</v>
      </c>
      <c r="K82" s="19">
        <v>28</v>
      </c>
      <c r="L82" s="19">
        <v>36</v>
      </c>
      <c r="M82" s="19">
        <v>33</v>
      </c>
      <c r="N82" s="19">
        <v>33</v>
      </c>
    </row>
    <row r="83" spans="1:14">
      <c r="A83" s="18" t="s">
        <v>159</v>
      </c>
      <c r="B83" s="18" t="s">
        <v>160</v>
      </c>
      <c r="C83" s="19"/>
      <c r="D83" s="19">
        <v>28</v>
      </c>
      <c r="E83" s="19">
        <v>28</v>
      </c>
      <c r="F83" s="19">
        <v>31</v>
      </c>
      <c r="G83" s="19">
        <v>30</v>
      </c>
      <c r="H83" s="19">
        <v>25</v>
      </c>
      <c r="I83" s="19">
        <v>25</v>
      </c>
      <c r="J83" s="19">
        <v>28</v>
      </c>
      <c r="K83" s="19">
        <v>25</v>
      </c>
      <c r="L83" s="19">
        <v>26</v>
      </c>
      <c r="M83" s="19">
        <v>26</v>
      </c>
      <c r="N83" s="19">
        <v>25</v>
      </c>
    </row>
    <row r="84" spans="1:14">
      <c r="A84" s="18" t="s">
        <v>161</v>
      </c>
      <c r="B84" s="18" t="s">
        <v>162</v>
      </c>
      <c r="C84" s="19"/>
      <c r="D84" s="19">
        <v>20</v>
      </c>
      <c r="E84" s="19">
        <v>20</v>
      </c>
      <c r="F84" s="19">
        <v>19</v>
      </c>
      <c r="G84" s="19">
        <v>19</v>
      </c>
      <c r="H84" s="19">
        <v>19</v>
      </c>
      <c r="I84" s="19">
        <v>20</v>
      </c>
      <c r="J84" s="19">
        <v>21</v>
      </c>
      <c r="K84" s="19">
        <v>22</v>
      </c>
      <c r="L84" s="19">
        <v>24</v>
      </c>
      <c r="M84" s="19">
        <v>21</v>
      </c>
      <c r="N84" s="19">
        <v>20</v>
      </c>
    </row>
    <row r="85" spans="1:14">
      <c r="A85" s="18" t="s">
        <v>163</v>
      </c>
      <c r="B85" s="18" t="s">
        <v>164</v>
      </c>
      <c r="C85" s="19"/>
      <c r="D85" s="19">
        <v>25</v>
      </c>
      <c r="E85" s="19">
        <v>25</v>
      </c>
      <c r="F85" s="19">
        <v>23</v>
      </c>
      <c r="G85" s="19">
        <v>20</v>
      </c>
      <c r="H85" s="19">
        <v>22</v>
      </c>
      <c r="I85" s="19">
        <v>22</v>
      </c>
      <c r="J85" s="19">
        <v>23</v>
      </c>
      <c r="K85" s="19">
        <v>22</v>
      </c>
      <c r="L85" s="19">
        <v>22</v>
      </c>
      <c r="M85" s="19">
        <v>22</v>
      </c>
      <c r="N85" s="19">
        <v>18</v>
      </c>
    </row>
    <row r="86" spans="1:14">
      <c r="A86" s="18" t="s">
        <v>165</v>
      </c>
      <c r="B86" s="18" t="s">
        <v>166</v>
      </c>
      <c r="C86" s="19"/>
      <c r="D86" s="19">
        <v>19</v>
      </c>
      <c r="E86" s="19">
        <v>20</v>
      </c>
      <c r="F86" s="19">
        <v>20</v>
      </c>
      <c r="G86" s="19">
        <v>21</v>
      </c>
      <c r="H86" s="19">
        <v>20</v>
      </c>
      <c r="I86" s="19">
        <v>20</v>
      </c>
      <c r="J86" s="19">
        <v>21</v>
      </c>
      <c r="K86" s="19">
        <v>21</v>
      </c>
      <c r="L86" s="19">
        <v>22</v>
      </c>
      <c r="M86" s="19">
        <v>22</v>
      </c>
      <c r="N86" s="19">
        <v>20</v>
      </c>
    </row>
    <row r="87" spans="1:14">
      <c r="A87" s="18" t="s">
        <v>167</v>
      </c>
      <c r="B87" s="18" t="s">
        <v>168</v>
      </c>
      <c r="C87" s="19"/>
      <c r="D87" s="19">
        <v>13</v>
      </c>
      <c r="E87" s="19">
        <v>13</v>
      </c>
      <c r="F87" s="19">
        <v>13</v>
      </c>
      <c r="G87" s="19">
        <v>13</v>
      </c>
      <c r="H87" s="19">
        <v>13</v>
      </c>
      <c r="I87" s="19">
        <v>13</v>
      </c>
      <c r="J87" s="19">
        <v>13</v>
      </c>
      <c r="K87" s="19">
        <v>12</v>
      </c>
      <c r="L87" s="19">
        <v>12</v>
      </c>
      <c r="M87" s="19">
        <v>12</v>
      </c>
      <c r="N87" s="19">
        <v>11</v>
      </c>
    </row>
    <row r="88" spans="1:14">
      <c r="A88" s="18" t="s">
        <v>169</v>
      </c>
      <c r="B88" s="18" t="s">
        <v>170</v>
      </c>
      <c r="C88" s="19"/>
      <c r="D88" s="19">
        <v>15</v>
      </c>
      <c r="E88" s="19">
        <v>16</v>
      </c>
      <c r="F88" s="19">
        <v>15</v>
      </c>
      <c r="G88" s="19">
        <v>15</v>
      </c>
      <c r="H88" s="19">
        <v>15</v>
      </c>
      <c r="I88" s="19">
        <v>15</v>
      </c>
      <c r="J88" s="19">
        <v>14</v>
      </c>
      <c r="K88" s="19">
        <v>14</v>
      </c>
      <c r="L88" s="19">
        <v>15</v>
      </c>
      <c r="M88" s="19">
        <v>15</v>
      </c>
      <c r="N88" s="19">
        <v>15</v>
      </c>
    </row>
    <row r="89" spans="1:14">
      <c r="A89" s="18" t="s">
        <v>171</v>
      </c>
      <c r="B89" s="18" t="s">
        <v>172</v>
      </c>
      <c r="C89" s="19"/>
      <c r="D89" s="19">
        <v>12</v>
      </c>
      <c r="E89" s="19">
        <v>11</v>
      </c>
      <c r="F89" s="19">
        <v>11</v>
      </c>
      <c r="G89" s="19">
        <v>11</v>
      </c>
      <c r="H89" s="19">
        <v>10</v>
      </c>
      <c r="I89" s="19">
        <v>10</v>
      </c>
      <c r="J89" s="19">
        <v>9</v>
      </c>
      <c r="K89" s="19">
        <v>9</v>
      </c>
      <c r="L89" s="19">
        <v>10</v>
      </c>
      <c r="M89" s="19">
        <v>10</v>
      </c>
      <c r="N89" s="19">
        <v>10</v>
      </c>
    </row>
    <row r="90" spans="1:14">
      <c r="A90" s="18" t="s">
        <v>173</v>
      </c>
      <c r="B90" s="18" t="s">
        <v>174</v>
      </c>
      <c r="C90" s="19"/>
      <c r="D90" s="19">
        <v>6</v>
      </c>
      <c r="E90" s="19">
        <v>6</v>
      </c>
      <c r="F90" s="19">
        <v>6</v>
      </c>
      <c r="G90" s="19">
        <v>6</v>
      </c>
      <c r="H90" s="19">
        <v>6</v>
      </c>
      <c r="I90" s="19">
        <v>6</v>
      </c>
      <c r="J90" s="19">
        <v>7</v>
      </c>
      <c r="K90" s="19">
        <v>8</v>
      </c>
      <c r="L90" s="19">
        <v>8</v>
      </c>
      <c r="M90" s="19">
        <v>9</v>
      </c>
      <c r="N90" s="19">
        <v>9</v>
      </c>
    </row>
    <row r="91" spans="1:14">
      <c r="A91" s="18" t="s">
        <v>175</v>
      </c>
      <c r="B91" s="18" t="s">
        <v>176</v>
      </c>
      <c r="C91" s="19"/>
      <c r="D91" s="19">
        <v>34</v>
      </c>
      <c r="E91" s="19">
        <v>33</v>
      </c>
      <c r="F91" s="19">
        <v>34</v>
      </c>
      <c r="G91" s="19">
        <v>33</v>
      </c>
      <c r="H91" s="19">
        <v>35</v>
      </c>
      <c r="I91" s="19">
        <v>36</v>
      </c>
      <c r="J91" s="19">
        <v>36</v>
      </c>
      <c r="K91" s="19">
        <v>33</v>
      </c>
      <c r="L91" s="19">
        <v>36</v>
      </c>
      <c r="M91" s="19">
        <v>37</v>
      </c>
      <c r="N91" s="19">
        <v>37</v>
      </c>
    </row>
    <row r="92" spans="1:14">
      <c r="A92" s="18" t="s">
        <v>177</v>
      </c>
      <c r="B92" s="18" t="s">
        <v>178</v>
      </c>
      <c r="C92" s="19"/>
      <c r="D92" s="19">
        <v>14</v>
      </c>
      <c r="E92" s="19">
        <v>14</v>
      </c>
      <c r="F92" s="19">
        <v>13</v>
      </c>
      <c r="G92" s="19">
        <v>12</v>
      </c>
      <c r="H92" s="19">
        <v>13</v>
      </c>
      <c r="I92" s="19">
        <v>12</v>
      </c>
      <c r="J92" s="19">
        <v>12</v>
      </c>
      <c r="K92" s="19">
        <v>12</v>
      </c>
      <c r="L92" s="19">
        <v>12</v>
      </c>
      <c r="M92" s="19">
        <v>14</v>
      </c>
      <c r="N92" s="19">
        <v>13</v>
      </c>
    </row>
    <row r="93" spans="1:14">
      <c r="A93" s="18" t="s">
        <v>179</v>
      </c>
      <c r="B93" s="18" t="s">
        <v>180</v>
      </c>
      <c r="C93" s="19"/>
      <c r="D93" s="19">
        <v>27</v>
      </c>
      <c r="E93" s="19">
        <v>26</v>
      </c>
      <c r="F93" s="19">
        <v>25</v>
      </c>
      <c r="G93" s="19">
        <v>25</v>
      </c>
      <c r="H93" s="19">
        <v>25</v>
      </c>
      <c r="I93" s="19">
        <v>24</v>
      </c>
      <c r="J93" s="19">
        <v>24</v>
      </c>
      <c r="K93" s="19">
        <v>24</v>
      </c>
      <c r="L93" s="19">
        <v>24</v>
      </c>
      <c r="M93" s="19">
        <v>25</v>
      </c>
      <c r="N93" s="19">
        <v>24</v>
      </c>
    </row>
    <row r="94" spans="1:14">
      <c r="A94" s="18" t="s">
        <v>181</v>
      </c>
      <c r="B94" s="18" t="s">
        <v>182</v>
      </c>
      <c r="C94" s="19"/>
      <c r="D94" s="19">
        <v>14</v>
      </c>
      <c r="E94" s="19">
        <v>14</v>
      </c>
      <c r="F94" s="19">
        <v>14</v>
      </c>
      <c r="G94" s="19">
        <v>14</v>
      </c>
      <c r="H94" s="19">
        <v>14</v>
      </c>
      <c r="I94" s="19">
        <v>14</v>
      </c>
      <c r="J94" s="19">
        <v>14</v>
      </c>
      <c r="K94" s="19">
        <v>13</v>
      </c>
      <c r="L94" s="19">
        <v>13</v>
      </c>
      <c r="M94" s="19">
        <v>13</v>
      </c>
      <c r="N94" s="19">
        <v>12</v>
      </c>
    </row>
    <row r="95" spans="1:14">
      <c r="A95" s="18" t="s">
        <v>183</v>
      </c>
      <c r="B95" s="18" t="s">
        <v>184</v>
      </c>
      <c r="C95" s="19"/>
      <c r="D95" s="19">
        <v>8</v>
      </c>
      <c r="E95" s="19">
        <v>9</v>
      </c>
      <c r="F95" s="19">
        <v>8</v>
      </c>
      <c r="G95" s="19">
        <v>9</v>
      </c>
      <c r="H95" s="19">
        <v>10</v>
      </c>
      <c r="I95" s="19">
        <v>8</v>
      </c>
      <c r="J95" s="19">
        <v>8</v>
      </c>
      <c r="K95" s="19">
        <v>8</v>
      </c>
      <c r="L95" s="19">
        <v>8</v>
      </c>
      <c r="M95" s="19">
        <v>8</v>
      </c>
      <c r="N95" s="19">
        <v>8</v>
      </c>
    </row>
    <row r="96" spans="1:14">
      <c r="A96" s="18" t="s">
        <v>185</v>
      </c>
      <c r="B96" s="18" t="s">
        <v>186</v>
      </c>
      <c r="C96" s="19"/>
      <c r="D96" s="19">
        <v>15</v>
      </c>
      <c r="E96" s="19">
        <v>14</v>
      </c>
      <c r="F96" s="19">
        <v>14</v>
      </c>
      <c r="G96" s="19">
        <v>14</v>
      </c>
      <c r="H96" s="19">
        <v>14</v>
      </c>
      <c r="I96" s="19">
        <v>14</v>
      </c>
      <c r="J96" s="19">
        <v>14</v>
      </c>
      <c r="K96" s="19">
        <v>14</v>
      </c>
      <c r="L96" s="19">
        <v>15</v>
      </c>
      <c r="M96" s="19">
        <v>14</v>
      </c>
      <c r="N96" s="19">
        <v>14</v>
      </c>
    </row>
    <row r="97" spans="1:14">
      <c r="A97" s="18" t="s">
        <v>187</v>
      </c>
      <c r="B97" s="18" t="s">
        <v>188</v>
      </c>
      <c r="C97" s="19"/>
      <c r="D97" s="19">
        <v>7</v>
      </c>
      <c r="E97" s="19">
        <v>7</v>
      </c>
      <c r="F97" s="19">
        <v>6</v>
      </c>
      <c r="G97" s="19">
        <v>7</v>
      </c>
      <c r="H97" s="19">
        <v>7</v>
      </c>
      <c r="I97" s="19">
        <v>7</v>
      </c>
      <c r="J97" s="19">
        <v>7</v>
      </c>
      <c r="K97" s="19">
        <v>7</v>
      </c>
      <c r="L97" s="19">
        <v>7</v>
      </c>
      <c r="M97" s="19">
        <v>7</v>
      </c>
      <c r="N97" s="19">
        <v>7</v>
      </c>
    </row>
    <row r="98" spans="1:14">
      <c r="A98" s="18" t="s">
        <v>189</v>
      </c>
      <c r="B98" s="18" t="s">
        <v>190</v>
      </c>
      <c r="C98" s="19"/>
      <c r="D98" s="19">
        <v>2</v>
      </c>
      <c r="E98" s="19">
        <v>2</v>
      </c>
      <c r="F98" s="19">
        <v>2</v>
      </c>
      <c r="G98" s="19">
        <v>2</v>
      </c>
      <c r="H98" s="19">
        <v>2</v>
      </c>
      <c r="I98" s="19">
        <v>2</v>
      </c>
      <c r="J98" s="19">
        <v>2</v>
      </c>
      <c r="K98" s="19">
        <v>2</v>
      </c>
      <c r="L98" s="19">
        <v>2</v>
      </c>
      <c r="M98" s="19">
        <v>2</v>
      </c>
      <c r="N98" s="19">
        <v>2</v>
      </c>
    </row>
    <row r="99" spans="1:14">
      <c r="A99" s="18" t="s">
        <v>191</v>
      </c>
      <c r="B99" s="18" t="s">
        <v>192</v>
      </c>
      <c r="C99" s="19"/>
      <c r="D99" s="19">
        <v>25</v>
      </c>
      <c r="E99" s="19">
        <v>24</v>
      </c>
      <c r="F99" s="19">
        <v>23</v>
      </c>
      <c r="G99" s="19">
        <v>23</v>
      </c>
      <c r="H99" s="19">
        <v>24</v>
      </c>
      <c r="I99" s="19">
        <v>21</v>
      </c>
      <c r="J99" s="19">
        <v>21</v>
      </c>
      <c r="K99" s="19">
        <v>23</v>
      </c>
      <c r="L99" s="19">
        <v>24</v>
      </c>
      <c r="M99" s="19">
        <v>25</v>
      </c>
      <c r="N99" s="19">
        <v>22</v>
      </c>
    </row>
    <row r="100" spans="1:14">
      <c r="A100" s="18" t="s">
        <v>193</v>
      </c>
      <c r="B100" s="18" t="s">
        <v>194</v>
      </c>
      <c r="C100" s="19"/>
      <c r="D100" s="19">
        <v>29</v>
      </c>
      <c r="E100" s="19">
        <v>28</v>
      </c>
      <c r="F100" s="19">
        <v>28</v>
      </c>
      <c r="G100" s="19">
        <v>29</v>
      </c>
      <c r="H100" s="19">
        <v>30</v>
      </c>
      <c r="I100" s="19">
        <v>29</v>
      </c>
      <c r="J100" s="19">
        <v>28</v>
      </c>
      <c r="K100" s="19">
        <v>29</v>
      </c>
      <c r="L100" s="19">
        <v>30</v>
      </c>
      <c r="M100" s="19">
        <v>31</v>
      </c>
      <c r="N100" s="19">
        <v>31</v>
      </c>
    </row>
    <row r="101" spans="1:14">
      <c r="A101" s="18" t="s">
        <v>195</v>
      </c>
      <c r="B101" s="18" t="s">
        <v>196</v>
      </c>
      <c r="C101" s="19"/>
      <c r="D101" s="19">
        <v>21</v>
      </c>
      <c r="E101" s="19">
        <v>23</v>
      </c>
      <c r="F101" s="19">
        <v>23</v>
      </c>
      <c r="G101" s="19">
        <v>23</v>
      </c>
      <c r="H101" s="19">
        <v>25</v>
      </c>
      <c r="I101" s="19">
        <v>24</v>
      </c>
      <c r="J101" s="19">
        <v>24</v>
      </c>
      <c r="K101" s="19">
        <v>24</v>
      </c>
      <c r="L101" s="19">
        <v>23</v>
      </c>
      <c r="M101" s="19">
        <v>23</v>
      </c>
      <c r="N101" s="19">
        <v>21</v>
      </c>
    </row>
    <row r="102" spans="1:14">
      <c r="A102" s="18" t="s">
        <v>197</v>
      </c>
      <c r="B102" s="18" t="s">
        <v>198</v>
      </c>
      <c r="C102" s="19"/>
      <c r="D102" s="19">
        <v>26</v>
      </c>
      <c r="E102" s="19">
        <v>26</v>
      </c>
      <c r="F102" s="19">
        <v>25</v>
      </c>
      <c r="G102" s="19">
        <v>25</v>
      </c>
      <c r="H102" s="19">
        <v>25</v>
      </c>
      <c r="I102" s="19">
        <v>25</v>
      </c>
      <c r="J102" s="19">
        <v>26</v>
      </c>
      <c r="K102" s="19">
        <v>25</v>
      </c>
      <c r="L102" s="19">
        <v>26</v>
      </c>
      <c r="M102" s="19">
        <v>26</v>
      </c>
      <c r="N102" s="19">
        <v>24</v>
      </c>
    </row>
    <row r="103" spans="1:14">
      <c r="A103" s="18" t="s">
        <v>199</v>
      </c>
      <c r="B103" s="18" t="s">
        <v>200</v>
      </c>
      <c r="C103" s="19"/>
      <c r="D103" s="19">
        <v>18</v>
      </c>
      <c r="E103" s="19">
        <v>18</v>
      </c>
      <c r="F103" s="19">
        <v>18</v>
      </c>
      <c r="G103" s="19">
        <v>19</v>
      </c>
      <c r="H103" s="19">
        <v>19</v>
      </c>
      <c r="I103" s="19">
        <v>20</v>
      </c>
      <c r="J103" s="19">
        <v>20</v>
      </c>
      <c r="K103" s="19">
        <v>20</v>
      </c>
      <c r="L103" s="19">
        <v>20</v>
      </c>
      <c r="M103" s="19">
        <v>19</v>
      </c>
      <c r="N103" s="19">
        <v>19</v>
      </c>
    </row>
    <row r="104" spans="1:14" s="2" customFormat="1">
      <c r="A104" s="9"/>
      <c r="B104" s="9" t="s">
        <v>201</v>
      </c>
      <c r="C104" s="10"/>
      <c r="D104" s="10">
        <f t="shared" ref="D104:L104" si="0">SUM(D8:D103)</f>
        <v>1569</v>
      </c>
      <c r="E104" s="10">
        <f t="shared" si="0"/>
        <v>1580</v>
      </c>
      <c r="F104" s="10">
        <f t="shared" si="0"/>
        <v>1543</v>
      </c>
      <c r="G104" s="10">
        <f t="shared" si="0"/>
        <v>1562</v>
      </c>
      <c r="H104" s="10">
        <f t="shared" si="0"/>
        <v>1567</v>
      </c>
      <c r="I104" s="10">
        <f t="shared" si="0"/>
        <v>1545</v>
      </c>
      <c r="J104" s="10">
        <f t="shared" si="0"/>
        <v>1542</v>
      </c>
      <c r="K104" s="10">
        <f t="shared" si="0"/>
        <v>1495</v>
      </c>
      <c r="L104" s="10">
        <f t="shared" si="0"/>
        <v>1532</v>
      </c>
      <c r="M104" s="10">
        <f t="shared" ref="M104:N104" si="1">SUM(M8:M103)</f>
        <v>1538</v>
      </c>
      <c r="N104" s="10">
        <f t="shared" si="1"/>
        <v>1488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4.xml><?xml version="1.0" encoding="utf-8"?>
<worksheet xmlns="http://schemas.openxmlformats.org/spreadsheetml/2006/main" xmlns:r="http://schemas.openxmlformats.org/officeDocument/2006/relationships">
  <sheetPr codeName="Feuil23"/>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5.42578125" style="4" customWidth="1"/>
    <col min="4" max="12" width="5.42578125" style="4" bestFit="1" customWidth="1"/>
    <col min="13" max="14" width="5.4257812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248</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8"/>
      <c r="D8" s="8">
        <v>23</v>
      </c>
      <c r="E8" s="8">
        <v>22</v>
      </c>
      <c r="F8" s="8">
        <v>22</v>
      </c>
      <c r="G8" s="8">
        <v>22</v>
      </c>
      <c r="H8" s="8">
        <v>32</v>
      </c>
      <c r="I8" s="8">
        <v>27</v>
      </c>
      <c r="J8" s="8">
        <v>26</v>
      </c>
      <c r="K8" s="8">
        <v>24</v>
      </c>
      <c r="L8" s="8">
        <v>23</v>
      </c>
      <c r="M8" s="8">
        <v>24</v>
      </c>
      <c r="N8" s="8">
        <v>23</v>
      </c>
    </row>
    <row r="9" spans="1:18">
      <c r="A9" s="7" t="s">
        <v>11</v>
      </c>
      <c r="B9" s="7" t="s">
        <v>12</v>
      </c>
      <c r="C9" s="8"/>
      <c r="D9" s="8">
        <v>18</v>
      </c>
      <c r="E9" s="8">
        <v>22</v>
      </c>
      <c r="F9" s="8">
        <v>21</v>
      </c>
      <c r="G9" s="8">
        <v>17</v>
      </c>
      <c r="H9" s="8">
        <v>18</v>
      </c>
      <c r="I9" s="8">
        <v>17</v>
      </c>
      <c r="J9" s="8">
        <v>17</v>
      </c>
      <c r="K9" s="8">
        <v>17</v>
      </c>
      <c r="L9" s="8">
        <v>17</v>
      </c>
      <c r="M9" s="8">
        <v>17</v>
      </c>
      <c r="N9" s="8">
        <v>17</v>
      </c>
    </row>
    <row r="10" spans="1:18">
      <c r="A10" s="7" t="s">
        <v>13</v>
      </c>
      <c r="B10" s="7" t="s">
        <v>14</v>
      </c>
      <c r="C10" s="8"/>
      <c r="D10" s="8">
        <v>27</v>
      </c>
      <c r="E10" s="8">
        <v>15</v>
      </c>
      <c r="F10" s="8">
        <v>11</v>
      </c>
      <c r="G10" s="8">
        <v>15</v>
      </c>
      <c r="H10" s="8">
        <v>15</v>
      </c>
      <c r="I10" s="8">
        <v>15</v>
      </c>
      <c r="J10" s="8">
        <v>8</v>
      </c>
      <c r="K10" s="8">
        <v>6</v>
      </c>
      <c r="L10" s="8">
        <v>5</v>
      </c>
      <c r="M10" s="8">
        <v>5</v>
      </c>
      <c r="N10" s="8">
        <v>4</v>
      </c>
    </row>
    <row r="11" spans="1:18">
      <c r="A11" s="7" t="s">
        <v>15</v>
      </c>
      <c r="B11" s="7" t="s">
        <v>16</v>
      </c>
      <c r="C11" s="8"/>
      <c r="D11" s="8">
        <v>19</v>
      </c>
      <c r="E11" s="8">
        <v>19</v>
      </c>
      <c r="F11" s="8">
        <v>17</v>
      </c>
      <c r="G11" s="8">
        <v>15</v>
      </c>
      <c r="H11" s="8">
        <v>15</v>
      </c>
      <c r="I11" s="8">
        <v>15</v>
      </c>
      <c r="J11" s="8">
        <v>12</v>
      </c>
      <c r="K11" s="8">
        <v>12</v>
      </c>
      <c r="L11" s="8">
        <v>15</v>
      </c>
      <c r="M11" s="8">
        <v>15</v>
      </c>
      <c r="N11" s="8">
        <v>16</v>
      </c>
    </row>
    <row r="12" spans="1:18">
      <c r="A12" s="7" t="s">
        <v>17</v>
      </c>
      <c r="B12" s="7" t="s">
        <v>18</v>
      </c>
      <c r="C12" s="8"/>
      <c r="D12" s="8">
        <v>19</v>
      </c>
      <c r="E12" s="8">
        <v>18</v>
      </c>
      <c r="F12" s="8">
        <v>18</v>
      </c>
      <c r="G12" s="8">
        <v>20</v>
      </c>
      <c r="H12" s="8">
        <v>20</v>
      </c>
      <c r="I12" s="8">
        <v>20</v>
      </c>
      <c r="J12" s="8">
        <v>20</v>
      </c>
      <c r="K12" s="8">
        <v>20</v>
      </c>
      <c r="L12" s="8">
        <v>24</v>
      </c>
      <c r="M12" s="8">
        <v>27</v>
      </c>
      <c r="N12" s="8">
        <v>26</v>
      </c>
    </row>
    <row r="13" spans="1:18">
      <c r="A13" s="7" t="s">
        <v>19</v>
      </c>
      <c r="B13" s="7" t="s">
        <v>20</v>
      </c>
      <c r="C13" s="8"/>
      <c r="D13" s="8">
        <v>38</v>
      </c>
      <c r="E13" s="8">
        <v>38</v>
      </c>
      <c r="F13" s="8">
        <v>38</v>
      </c>
      <c r="G13" s="8">
        <v>39</v>
      </c>
      <c r="H13" s="8">
        <v>40</v>
      </c>
      <c r="I13" s="8">
        <v>39</v>
      </c>
      <c r="J13" s="8">
        <v>37</v>
      </c>
      <c r="K13" s="8">
        <v>36</v>
      </c>
      <c r="L13" s="8">
        <v>34</v>
      </c>
      <c r="M13" s="8">
        <v>36</v>
      </c>
      <c r="N13" s="8">
        <v>38</v>
      </c>
    </row>
    <row r="14" spans="1:18">
      <c r="A14" s="7" t="s">
        <v>21</v>
      </c>
      <c r="B14" s="7" t="s">
        <v>22</v>
      </c>
      <c r="C14" s="8"/>
      <c r="D14" s="8">
        <v>26</v>
      </c>
      <c r="E14" s="8">
        <v>29</v>
      </c>
      <c r="F14" s="8">
        <v>25</v>
      </c>
      <c r="G14" s="8">
        <v>26</v>
      </c>
      <c r="H14" s="8">
        <v>26</v>
      </c>
      <c r="I14" s="8">
        <v>25</v>
      </c>
      <c r="J14" s="8">
        <v>26</v>
      </c>
      <c r="K14" s="8">
        <v>20</v>
      </c>
      <c r="L14" s="8">
        <v>26</v>
      </c>
      <c r="M14" s="8">
        <v>24</v>
      </c>
      <c r="N14" s="8">
        <v>24</v>
      </c>
    </row>
    <row r="15" spans="1:18">
      <c r="A15" s="7" t="s">
        <v>23</v>
      </c>
      <c r="B15" s="7" t="s">
        <v>24</v>
      </c>
      <c r="C15" s="8"/>
      <c r="D15" s="8">
        <v>9</v>
      </c>
      <c r="E15" s="8">
        <v>9</v>
      </c>
      <c r="F15" s="8">
        <v>9</v>
      </c>
      <c r="G15" s="8">
        <v>6</v>
      </c>
      <c r="H15" s="8">
        <v>6</v>
      </c>
      <c r="I15" s="8">
        <v>9</v>
      </c>
      <c r="J15" s="8">
        <v>9</v>
      </c>
      <c r="K15" s="8">
        <v>9</v>
      </c>
      <c r="L15" s="8">
        <v>9</v>
      </c>
      <c r="M15" s="8">
        <v>9</v>
      </c>
      <c r="N15" s="8">
        <v>8</v>
      </c>
    </row>
    <row r="16" spans="1:18">
      <c r="A16" s="7" t="s">
        <v>25</v>
      </c>
      <c r="B16" s="7" t="s">
        <v>26</v>
      </c>
      <c r="C16" s="8"/>
      <c r="D16" s="8">
        <v>11</v>
      </c>
      <c r="E16" s="8">
        <v>11</v>
      </c>
      <c r="F16" s="8">
        <v>11</v>
      </c>
      <c r="G16" s="8">
        <v>12</v>
      </c>
      <c r="H16" s="8">
        <v>12</v>
      </c>
      <c r="I16" s="8">
        <v>12</v>
      </c>
      <c r="J16" s="8">
        <v>12</v>
      </c>
      <c r="K16" s="8">
        <v>12</v>
      </c>
      <c r="L16" s="8">
        <v>12</v>
      </c>
      <c r="M16" s="8">
        <v>12</v>
      </c>
      <c r="N16" s="8">
        <v>12</v>
      </c>
    </row>
    <row r="17" spans="1:14">
      <c r="A17" s="7" t="s">
        <v>27</v>
      </c>
      <c r="B17" s="7" t="s">
        <v>28</v>
      </c>
      <c r="C17" s="8"/>
      <c r="D17" s="8">
        <v>11</v>
      </c>
      <c r="E17" s="8">
        <v>7</v>
      </c>
      <c r="F17" s="8">
        <v>7</v>
      </c>
      <c r="G17" s="8">
        <v>7</v>
      </c>
      <c r="H17" s="8">
        <v>7</v>
      </c>
      <c r="I17" s="8">
        <v>7</v>
      </c>
      <c r="J17" s="8">
        <v>7</v>
      </c>
      <c r="K17" s="8">
        <v>7</v>
      </c>
      <c r="L17" s="8">
        <v>7</v>
      </c>
      <c r="M17" s="8">
        <v>7</v>
      </c>
      <c r="N17" s="8">
        <v>7</v>
      </c>
    </row>
    <row r="18" spans="1:14">
      <c r="A18" s="7" t="s">
        <v>29</v>
      </c>
      <c r="B18" s="7" t="s">
        <v>30</v>
      </c>
      <c r="C18" s="8"/>
      <c r="D18" s="8">
        <v>11</v>
      </c>
      <c r="E18" s="8">
        <v>12</v>
      </c>
      <c r="F18" s="8">
        <v>11</v>
      </c>
      <c r="G18" s="8">
        <v>11</v>
      </c>
      <c r="H18" s="8">
        <v>11</v>
      </c>
      <c r="I18" s="8">
        <v>12</v>
      </c>
      <c r="J18" s="8">
        <v>10</v>
      </c>
      <c r="K18" s="8">
        <v>10</v>
      </c>
      <c r="L18" s="8">
        <v>10</v>
      </c>
      <c r="M18" s="8">
        <v>10</v>
      </c>
      <c r="N18" s="8">
        <v>10</v>
      </c>
    </row>
    <row r="19" spans="1:14">
      <c r="A19" s="7" t="s">
        <v>31</v>
      </c>
      <c r="B19" s="7" t="s">
        <v>32</v>
      </c>
      <c r="C19" s="8"/>
      <c r="D19" s="8">
        <v>20</v>
      </c>
      <c r="E19" s="8">
        <v>23</v>
      </c>
      <c r="F19" s="8">
        <v>26</v>
      </c>
      <c r="G19" s="8">
        <v>26</v>
      </c>
      <c r="H19" s="8">
        <v>23</v>
      </c>
      <c r="I19" s="8">
        <v>23</v>
      </c>
      <c r="J19" s="8">
        <v>23</v>
      </c>
      <c r="K19" s="8">
        <v>19</v>
      </c>
      <c r="L19" s="8">
        <v>19</v>
      </c>
      <c r="M19" s="8">
        <v>20</v>
      </c>
      <c r="N19" s="8">
        <v>18</v>
      </c>
    </row>
    <row r="20" spans="1:14">
      <c r="A20" s="7" t="s">
        <v>33</v>
      </c>
      <c r="B20" s="7" t="s">
        <v>34</v>
      </c>
      <c r="C20" s="8"/>
      <c r="D20" s="8">
        <v>49</v>
      </c>
      <c r="E20" s="8">
        <v>50</v>
      </c>
      <c r="F20" s="8">
        <v>51</v>
      </c>
      <c r="G20" s="8">
        <v>55</v>
      </c>
      <c r="H20" s="8">
        <v>51</v>
      </c>
      <c r="I20" s="8">
        <v>48</v>
      </c>
      <c r="J20" s="8">
        <v>47</v>
      </c>
      <c r="K20" s="8">
        <v>47</v>
      </c>
      <c r="L20" s="8">
        <v>55</v>
      </c>
      <c r="M20" s="8">
        <v>58</v>
      </c>
      <c r="N20" s="8">
        <v>65</v>
      </c>
    </row>
    <row r="21" spans="1:14">
      <c r="A21" s="7" t="s">
        <v>35</v>
      </c>
      <c r="B21" s="7" t="s">
        <v>36</v>
      </c>
      <c r="C21" s="8"/>
      <c r="D21" s="8">
        <v>35</v>
      </c>
      <c r="E21" s="8">
        <v>35</v>
      </c>
      <c r="F21" s="8">
        <v>35</v>
      </c>
      <c r="G21" s="8">
        <v>35</v>
      </c>
      <c r="H21" s="8">
        <v>35</v>
      </c>
      <c r="I21" s="8">
        <v>35</v>
      </c>
      <c r="J21" s="8">
        <v>35</v>
      </c>
      <c r="K21" s="8">
        <v>35</v>
      </c>
      <c r="L21" s="8">
        <v>35</v>
      </c>
      <c r="M21" s="8">
        <v>34</v>
      </c>
      <c r="N21" s="8">
        <v>34</v>
      </c>
    </row>
    <row r="22" spans="1:14">
      <c r="A22" s="7" t="s">
        <v>37</v>
      </c>
      <c r="B22" s="7" t="s">
        <v>38</v>
      </c>
      <c r="C22" s="8"/>
      <c r="D22" s="8">
        <v>9</v>
      </c>
      <c r="E22" s="8">
        <v>9</v>
      </c>
      <c r="F22" s="8">
        <v>9</v>
      </c>
      <c r="G22" s="8">
        <v>9</v>
      </c>
      <c r="H22" s="8">
        <v>10</v>
      </c>
      <c r="I22" s="8">
        <v>9</v>
      </c>
      <c r="J22" s="8">
        <v>8</v>
      </c>
      <c r="K22" s="8">
        <v>7</v>
      </c>
      <c r="L22" s="8">
        <v>8</v>
      </c>
      <c r="M22" s="8">
        <v>8</v>
      </c>
      <c r="N22" s="8">
        <v>8</v>
      </c>
    </row>
    <row r="23" spans="1:14">
      <c r="A23" s="7" t="s">
        <v>39</v>
      </c>
      <c r="B23" s="7" t="s">
        <v>40</v>
      </c>
      <c r="C23" s="8"/>
      <c r="D23" s="8">
        <v>14</v>
      </c>
      <c r="E23" s="8">
        <v>13</v>
      </c>
      <c r="F23" s="8">
        <v>13</v>
      </c>
      <c r="G23" s="8">
        <v>14</v>
      </c>
      <c r="H23" s="8">
        <v>13</v>
      </c>
      <c r="I23" s="8">
        <v>14</v>
      </c>
      <c r="J23" s="8">
        <v>14</v>
      </c>
      <c r="K23" s="8">
        <v>14</v>
      </c>
      <c r="L23" s="8">
        <v>14</v>
      </c>
      <c r="M23" s="8">
        <v>14</v>
      </c>
      <c r="N23" s="8">
        <v>13</v>
      </c>
    </row>
    <row r="24" spans="1:14">
      <c r="A24" s="7" t="s">
        <v>41</v>
      </c>
      <c r="B24" s="7" t="s">
        <v>42</v>
      </c>
      <c r="C24" s="8"/>
      <c r="D24" s="8">
        <v>36</v>
      </c>
      <c r="E24" s="8">
        <v>40</v>
      </c>
      <c r="F24" s="8">
        <v>38</v>
      </c>
      <c r="G24" s="8">
        <v>40</v>
      </c>
      <c r="H24" s="8">
        <v>34</v>
      </c>
      <c r="I24" s="8">
        <v>31</v>
      </c>
      <c r="J24" s="8">
        <v>29</v>
      </c>
      <c r="K24" s="8">
        <v>27</v>
      </c>
      <c r="L24" s="8">
        <v>27</v>
      </c>
      <c r="M24" s="8">
        <v>31</v>
      </c>
      <c r="N24" s="8">
        <v>25</v>
      </c>
    </row>
    <row r="25" spans="1:14">
      <c r="A25" s="7" t="s">
        <v>43</v>
      </c>
      <c r="B25" s="7" t="s">
        <v>44</v>
      </c>
      <c r="C25" s="8"/>
      <c r="D25" s="8">
        <v>7</v>
      </c>
      <c r="E25" s="8">
        <v>16</v>
      </c>
      <c r="F25" s="8">
        <v>7</v>
      </c>
      <c r="G25" s="8">
        <v>8</v>
      </c>
      <c r="H25" s="8">
        <v>7</v>
      </c>
      <c r="I25" s="8">
        <v>7</v>
      </c>
      <c r="J25" s="8">
        <v>7</v>
      </c>
      <c r="K25" s="8">
        <v>7</v>
      </c>
      <c r="L25" s="8">
        <v>7</v>
      </c>
      <c r="M25" s="8">
        <v>7</v>
      </c>
      <c r="N25" s="8">
        <v>7</v>
      </c>
    </row>
    <row r="26" spans="1:14">
      <c r="A26" s="7" t="s">
        <v>45</v>
      </c>
      <c r="B26" s="7" t="s">
        <v>46</v>
      </c>
      <c r="C26" s="8"/>
      <c r="D26" s="8">
        <v>13</v>
      </c>
      <c r="E26" s="8">
        <v>18</v>
      </c>
      <c r="F26" s="8">
        <v>13</v>
      </c>
      <c r="G26" s="8">
        <v>13</v>
      </c>
      <c r="H26" s="8">
        <v>13</v>
      </c>
      <c r="I26" s="8">
        <v>18</v>
      </c>
      <c r="J26" s="8">
        <v>18</v>
      </c>
      <c r="K26" s="8">
        <v>13</v>
      </c>
      <c r="L26" s="8">
        <v>18</v>
      </c>
      <c r="M26" s="8">
        <v>18</v>
      </c>
      <c r="N26" s="8">
        <v>13</v>
      </c>
    </row>
    <row r="27" spans="1:14">
      <c r="A27" s="7" t="s">
        <v>65</v>
      </c>
      <c r="B27" s="7" t="s">
        <v>66</v>
      </c>
      <c r="C27" s="8"/>
      <c r="D27" s="8">
        <v>15</v>
      </c>
      <c r="E27" s="8">
        <v>14</v>
      </c>
      <c r="F27" s="8">
        <v>14</v>
      </c>
      <c r="G27" s="8">
        <v>14</v>
      </c>
      <c r="H27" s="8">
        <v>13</v>
      </c>
      <c r="I27" s="8">
        <v>13</v>
      </c>
      <c r="J27" s="8">
        <v>14</v>
      </c>
      <c r="K27" s="8">
        <v>12</v>
      </c>
      <c r="L27" s="8">
        <v>13</v>
      </c>
      <c r="M27" s="8">
        <v>12</v>
      </c>
      <c r="N27" s="8">
        <v>19</v>
      </c>
    </row>
    <row r="28" spans="1:14">
      <c r="A28" s="7" t="s">
        <v>67</v>
      </c>
      <c r="B28" s="7" t="s">
        <v>68</v>
      </c>
      <c r="C28" s="8"/>
      <c r="D28" s="8">
        <v>12</v>
      </c>
      <c r="E28" s="8">
        <v>14</v>
      </c>
      <c r="F28" s="8">
        <v>14</v>
      </c>
      <c r="G28" s="8">
        <v>15</v>
      </c>
      <c r="H28" s="8">
        <v>15</v>
      </c>
      <c r="I28" s="8">
        <v>15</v>
      </c>
      <c r="J28" s="8">
        <v>15</v>
      </c>
      <c r="K28" s="8">
        <v>15</v>
      </c>
      <c r="L28" s="8">
        <v>10</v>
      </c>
      <c r="M28" s="8">
        <v>10</v>
      </c>
      <c r="N28" s="8">
        <v>8</v>
      </c>
    </row>
    <row r="29" spans="1:14">
      <c r="A29" s="7" t="s">
        <v>47</v>
      </c>
      <c r="B29" s="7" t="s">
        <v>48</v>
      </c>
      <c r="C29" s="8"/>
      <c r="D29" s="8">
        <v>13</v>
      </c>
      <c r="E29" s="8">
        <v>13</v>
      </c>
      <c r="F29" s="8">
        <v>13</v>
      </c>
      <c r="G29" s="8">
        <v>13</v>
      </c>
      <c r="H29" s="8">
        <v>16</v>
      </c>
      <c r="I29" s="8">
        <v>16</v>
      </c>
      <c r="J29" s="8">
        <v>14</v>
      </c>
      <c r="K29" s="8">
        <v>13</v>
      </c>
      <c r="L29" s="8">
        <v>12</v>
      </c>
      <c r="M29" s="8">
        <v>11</v>
      </c>
      <c r="N29" s="8">
        <v>11</v>
      </c>
    </row>
    <row r="30" spans="1:14">
      <c r="A30" s="7" t="s">
        <v>49</v>
      </c>
      <c r="B30" s="7" t="s">
        <v>50</v>
      </c>
      <c r="C30" s="8"/>
      <c r="D30" s="8">
        <v>17</v>
      </c>
      <c r="E30" s="8">
        <v>19</v>
      </c>
      <c r="F30" s="8">
        <v>15</v>
      </c>
      <c r="G30" s="8">
        <v>19</v>
      </c>
      <c r="H30" s="8">
        <v>19</v>
      </c>
      <c r="I30" s="8">
        <v>19</v>
      </c>
      <c r="J30" s="8">
        <v>19</v>
      </c>
      <c r="K30" s="8">
        <v>20</v>
      </c>
      <c r="L30" s="8">
        <v>20</v>
      </c>
      <c r="M30" s="8">
        <v>20</v>
      </c>
      <c r="N30" s="8">
        <v>19</v>
      </c>
    </row>
    <row r="31" spans="1:14">
      <c r="A31" s="7" t="s">
        <v>51</v>
      </c>
      <c r="B31" s="7" t="s">
        <v>52</v>
      </c>
      <c r="C31" s="8"/>
      <c r="D31" s="8">
        <v>7</v>
      </c>
      <c r="E31" s="8">
        <v>12</v>
      </c>
      <c r="F31" s="8">
        <v>7</v>
      </c>
      <c r="G31" s="8">
        <v>12</v>
      </c>
      <c r="H31" s="8">
        <v>7</v>
      </c>
      <c r="I31" s="8">
        <v>7</v>
      </c>
      <c r="J31" s="8">
        <v>7</v>
      </c>
      <c r="K31" s="8">
        <v>7</v>
      </c>
      <c r="L31" s="8">
        <v>7</v>
      </c>
      <c r="M31" s="8">
        <v>7</v>
      </c>
      <c r="N31" s="8">
        <v>7</v>
      </c>
    </row>
    <row r="32" spans="1:14">
      <c r="A32" s="7" t="s">
        <v>53</v>
      </c>
      <c r="B32" s="7" t="s">
        <v>54</v>
      </c>
      <c r="C32" s="8"/>
      <c r="D32" s="8">
        <v>12</v>
      </c>
      <c r="E32" s="8">
        <v>16</v>
      </c>
      <c r="F32" s="8">
        <v>12</v>
      </c>
      <c r="G32" s="8">
        <v>12</v>
      </c>
      <c r="H32" s="8">
        <v>12</v>
      </c>
      <c r="I32" s="8">
        <v>12</v>
      </c>
      <c r="J32" s="8">
        <v>12</v>
      </c>
      <c r="K32" s="8">
        <v>12</v>
      </c>
      <c r="L32" s="8">
        <v>12</v>
      </c>
      <c r="M32" s="8">
        <v>12</v>
      </c>
      <c r="N32" s="8">
        <v>12</v>
      </c>
    </row>
    <row r="33" spans="1:14">
      <c r="A33" s="7" t="s">
        <v>55</v>
      </c>
      <c r="B33" s="7" t="s">
        <v>56</v>
      </c>
      <c r="C33" s="8"/>
      <c r="D33" s="8">
        <v>12</v>
      </c>
      <c r="E33" s="8">
        <v>23</v>
      </c>
      <c r="F33" s="8">
        <v>18</v>
      </c>
      <c r="G33" s="8">
        <v>15</v>
      </c>
      <c r="H33" s="8">
        <v>16</v>
      </c>
      <c r="I33" s="8">
        <v>16</v>
      </c>
      <c r="J33" s="8">
        <v>16</v>
      </c>
      <c r="K33" s="8">
        <v>16</v>
      </c>
      <c r="L33" s="8">
        <v>16</v>
      </c>
      <c r="M33" s="8">
        <v>16</v>
      </c>
      <c r="N33" s="8">
        <v>16</v>
      </c>
    </row>
    <row r="34" spans="1:14">
      <c r="A34" s="7" t="s">
        <v>57</v>
      </c>
      <c r="B34" s="7" t="s">
        <v>58</v>
      </c>
      <c r="C34" s="8"/>
      <c r="D34" s="8">
        <v>31</v>
      </c>
      <c r="E34" s="8">
        <v>34</v>
      </c>
      <c r="F34" s="8">
        <v>25</v>
      </c>
      <c r="G34" s="8">
        <v>32</v>
      </c>
      <c r="H34" s="8">
        <v>30</v>
      </c>
      <c r="I34" s="8">
        <v>24</v>
      </c>
      <c r="J34" s="8">
        <v>25</v>
      </c>
      <c r="K34" s="8">
        <v>25</v>
      </c>
      <c r="L34" s="8">
        <v>24</v>
      </c>
      <c r="M34" s="8">
        <v>24</v>
      </c>
      <c r="N34" s="8">
        <v>24</v>
      </c>
    </row>
    <row r="35" spans="1:14">
      <c r="A35" s="7" t="s">
        <v>59</v>
      </c>
      <c r="B35" s="7" t="s">
        <v>60</v>
      </c>
      <c r="C35" s="8"/>
      <c r="D35" s="8">
        <v>13</v>
      </c>
      <c r="E35" s="8">
        <v>13</v>
      </c>
      <c r="F35" s="8">
        <v>13</v>
      </c>
      <c r="G35" s="8">
        <v>15</v>
      </c>
      <c r="H35" s="8">
        <v>15</v>
      </c>
      <c r="I35" s="8">
        <v>15</v>
      </c>
      <c r="J35" s="8">
        <v>15</v>
      </c>
      <c r="K35" s="8">
        <v>14</v>
      </c>
      <c r="L35" s="8">
        <v>14</v>
      </c>
      <c r="M35" s="8">
        <v>14</v>
      </c>
      <c r="N35" s="8">
        <v>14</v>
      </c>
    </row>
    <row r="36" spans="1:14">
      <c r="A36" s="7" t="s">
        <v>61</v>
      </c>
      <c r="B36" s="7" t="s">
        <v>62</v>
      </c>
      <c r="C36" s="8"/>
      <c r="D36" s="8">
        <v>11</v>
      </c>
      <c r="E36" s="8">
        <v>8</v>
      </c>
      <c r="F36" s="8">
        <v>8</v>
      </c>
      <c r="G36" s="8">
        <v>9</v>
      </c>
      <c r="H36" s="8">
        <v>13</v>
      </c>
      <c r="I36" s="8">
        <v>8</v>
      </c>
      <c r="J36" s="8">
        <v>10</v>
      </c>
      <c r="K36" s="8">
        <v>7</v>
      </c>
      <c r="L36" s="8">
        <v>10</v>
      </c>
      <c r="M36" s="8">
        <v>10</v>
      </c>
      <c r="N36" s="8">
        <v>6</v>
      </c>
    </row>
    <row r="37" spans="1:14">
      <c r="A37" s="7" t="s">
        <v>63</v>
      </c>
      <c r="B37" s="7" t="s">
        <v>64</v>
      </c>
      <c r="C37" s="8"/>
      <c r="D37" s="8">
        <v>40</v>
      </c>
      <c r="E37" s="8">
        <v>41</v>
      </c>
      <c r="F37" s="8">
        <v>39</v>
      </c>
      <c r="G37" s="8">
        <v>44</v>
      </c>
      <c r="H37" s="8">
        <v>43</v>
      </c>
      <c r="I37" s="8">
        <v>32</v>
      </c>
      <c r="J37" s="8">
        <v>33</v>
      </c>
      <c r="K37" s="8">
        <v>30</v>
      </c>
      <c r="L37" s="8">
        <v>33</v>
      </c>
      <c r="M37" s="8">
        <v>39</v>
      </c>
      <c r="N37" s="8">
        <v>39</v>
      </c>
    </row>
    <row r="38" spans="1:14">
      <c r="A38" s="7" t="s">
        <v>69</v>
      </c>
      <c r="B38" s="7" t="s">
        <v>70</v>
      </c>
      <c r="C38" s="8"/>
      <c r="D38" s="8">
        <v>29</v>
      </c>
      <c r="E38" s="8">
        <v>26</v>
      </c>
      <c r="F38" s="8">
        <v>20</v>
      </c>
      <c r="G38" s="8">
        <v>21</v>
      </c>
      <c r="H38" s="8">
        <v>21</v>
      </c>
      <c r="I38" s="8">
        <v>17</v>
      </c>
      <c r="J38" s="8">
        <v>21</v>
      </c>
      <c r="K38" s="8">
        <v>17</v>
      </c>
      <c r="L38" s="8">
        <v>21</v>
      </c>
      <c r="M38" s="8">
        <v>25</v>
      </c>
      <c r="N38" s="8">
        <v>21</v>
      </c>
    </row>
    <row r="39" spans="1:14">
      <c r="A39" s="7" t="s">
        <v>71</v>
      </c>
      <c r="B39" s="7" t="s">
        <v>72</v>
      </c>
      <c r="C39" s="8"/>
      <c r="D39" s="8">
        <v>29</v>
      </c>
      <c r="E39" s="8">
        <v>29</v>
      </c>
      <c r="F39" s="8">
        <v>30</v>
      </c>
      <c r="G39" s="8">
        <v>30</v>
      </c>
      <c r="H39" s="8">
        <v>34</v>
      </c>
      <c r="I39" s="8">
        <v>33</v>
      </c>
      <c r="J39" s="8">
        <v>32</v>
      </c>
      <c r="K39" s="8">
        <v>31</v>
      </c>
      <c r="L39" s="8">
        <v>32</v>
      </c>
      <c r="M39" s="8">
        <v>35</v>
      </c>
      <c r="N39" s="8">
        <v>28</v>
      </c>
    </row>
    <row r="40" spans="1:14">
      <c r="A40" s="7" t="s">
        <v>73</v>
      </c>
      <c r="B40" s="7" t="s">
        <v>74</v>
      </c>
      <c r="C40" s="8"/>
      <c r="D40" s="8">
        <v>21</v>
      </c>
      <c r="E40" s="8">
        <v>23</v>
      </c>
      <c r="F40" s="8">
        <v>23</v>
      </c>
      <c r="G40" s="8">
        <v>23</v>
      </c>
      <c r="H40" s="8">
        <v>23</v>
      </c>
      <c r="I40" s="8">
        <v>20</v>
      </c>
      <c r="J40" s="8">
        <v>23</v>
      </c>
      <c r="K40" s="8">
        <v>21</v>
      </c>
      <c r="L40" s="8">
        <v>19</v>
      </c>
      <c r="M40" s="8">
        <v>19</v>
      </c>
      <c r="N40" s="8">
        <v>19</v>
      </c>
    </row>
    <row r="41" spans="1:14">
      <c r="A41" s="7" t="s">
        <v>75</v>
      </c>
      <c r="B41" s="7" t="s">
        <v>76</v>
      </c>
      <c r="C41" s="8"/>
      <c r="D41" s="8">
        <v>52</v>
      </c>
      <c r="E41" s="8">
        <v>49</v>
      </c>
      <c r="F41" s="8">
        <v>48</v>
      </c>
      <c r="G41" s="8">
        <v>45</v>
      </c>
      <c r="H41" s="8">
        <v>44</v>
      </c>
      <c r="I41" s="8">
        <v>42</v>
      </c>
      <c r="J41" s="8">
        <v>45</v>
      </c>
      <c r="K41" s="8">
        <v>40</v>
      </c>
      <c r="L41" s="8">
        <v>36</v>
      </c>
      <c r="M41" s="8">
        <v>39</v>
      </c>
      <c r="N41" s="8">
        <v>36</v>
      </c>
    </row>
    <row r="42" spans="1:14">
      <c r="A42" s="7" t="s">
        <v>77</v>
      </c>
      <c r="B42" s="7" t="s">
        <v>78</v>
      </c>
      <c r="C42" s="8"/>
      <c r="D42" s="8">
        <v>35</v>
      </c>
      <c r="E42" s="8">
        <v>25</v>
      </c>
      <c r="F42" s="8">
        <v>24</v>
      </c>
      <c r="G42" s="8">
        <v>25</v>
      </c>
      <c r="H42" s="8">
        <v>23</v>
      </c>
      <c r="I42" s="8">
        <v>22</v>
      </c>
      <c r="J42" s="8">
        <v>38</v>
      </c>
      <c r="K42" s="8">
        <v>22</v>
      </c>
      <c r="L42" s="8">
        <v>22</v>
      </c>
      <c r="M42" s="8">
        <v>25</v>
      </c>
      <c r="N42" s="8">
        <v>16</v>
      </c>
    </row>
    <row r="43" spans="1:14">
      <c r="A43" s="7" t="s">
        <v>79</v>
      </c>
      <c r="B43" s="7" t="s">
        <v>80</v>
      </c>
      <c r="C43" s="8"/>
      <c r="D43" s="8">
        <v>34</v>
      </c>
      <c r="E43" s="8">
        <v>46</v>
      </c>
      <c r="F43" s="8">
        <v>38</v>
      </c>
      <c r="G43" s="8">
        <v>39</v>
      </c>
      <c r="H43" s="8">
        <v>38</v>
      </c>
      <c r="I43" s="8">
        <v>38</v>
      </c>
      <c r="J43" s="8">
        <v>36</v>
      </c>
      <c r="K43" s="8">
        <v>39</v>
      </c>
      <c r="L43" s="8">
        <v>38</v>
      </c>
      <c r="M43" s="8">
        <v>39</v>
      </c>
      <c r="N43" s="8">
        <v>41</v>
      </c>
    </row>
    <row r="44" spans="1:14">
      <c r="A44" s="7" t="s">
        <v>81</v>
      </c>
      <c r="B44" s="7" t="s">
        <v>82</v>
      </c>
      <c r="C44" s="8"/>
      <c r="D44" s="8">
        <v>9</v>
      </c>
      <c r="E44" s="8">
        <v>10</v>
      </c>
      <c r="F44" s="8">
        <v>11</v>
      </c>
      <c r="G44" s="8">
        <v>11</v>
      </c>
      <c r="H44" s="8">
        <v>11</v>
      </c>
      <c r="I44" s="8">
        <v>11</v>
      </c>
      <c r="J44" s="8">
        <v>11</v>
      </c>
      <c r="K44" s="8">
        <v>11</v>
      </c>
      <c r="L44" s="8">
        <v>11</v>
      </c>
      <c r="M44" s="8">
        <v>11</v>
      </c>
      <c r="N44" s="8">
        <v>10</v>
      </c>
    </row>
    <row r="45" spans="1:14">
      <c r="A45" s="7" t="s">
        <v>83</v>
      </c>
      <c r="B45" s="7" t="s">
        <v>84</v>
      </c>
      <c r="C45" s="8"/>
      <c r="D45" s="8">
        <v>14</v>
      </c>
      <c r="E45" s="8">
        <v>14</v>
      </c>
      <c r="F45" s="8">
        <v>16</v>
      </c>
      <c r="G45" s="8">
        <v>16</v>
      </c>
      <c r="H45" s="8">
        <v>17</v>
      </c>
      <c r="I45" s="8">
        <v>18</v>
      </c>
      <c r="J45" s="8">
        <v>19</v>
      </c>
      <c r="K45" s="8">
        <v>20</v>
      </c>
      <c r="L45" s="8">
        <v>20</v>
      </c>
      <c r="M45" s="8">
        <v>20</v>
      </c>
      <c r="N45" s="8">
        <v>20</v>
      </c>
    </row>
    <row r="46" spans="1:14">
      <c r="A46" s="7" t="s">
        <v>85</v>
      </c>
      <c r="B46" s="7" t="s">
        <v>86</v>
      </c>
      <c r="C46" s="8"/>
      <c r="D46" s="8">
        <v>36</v>
      </c>
      <c r="E46" s="8">
        <v>41</v>
      </c>
      <c r="F46" s="8">
        <v>40</v>
      </c>
      <c r="G46" s="8">
        <v>49</v>
      </c>
      <c r="H46" s="8">
        <v>53</v>
      </c>
      <c r="I46" s="8">
        <v>52</v>
      </c>
      <c r="J46" s="8">
        <v>52</v>
      </c>
      <c r="K46" s="8">
        <v>52</v>
      </c>
      <c r="L46" s="8">
        <v>56</v>
      </c>
      <c r="M46" s="8">
        <v>48</v>
      </c>
      <c r="N46" s="8">
        <v>47</v>
      </c>
    </row>
    <row r="47" spans="1:14">
      <c r="A47" s="7" t="s">
        <v>87</v>
      </c>
      <c r="B47" s="7" t="s">
        <v>88</v>
      </c>
      <c r="C47" s="8"/>
      <c r="D47" s="8">
        <v>16</v>
      </c>
      <c r="E47" s="8">
        <v>16</v>
      </c>
      <c r="F47" s="8">
        <v>16</v>
      </c>
      <c r="G47" s="8">
        <v>16</v>
      </c>
      <c r="H47" s="8">
        <v>16</v>
      </c>
      <c r="I47" s="8">
        <v>16</v>
      </c>
      <c r="J47" s="8">
        <v>17</v>
      </c>
      <c r="K47" s="8">
        <v>16</v>
      </c>
      <c r="L47" s="8">
        <v>17</v>
      </c>
      <c r="M47" s="8">
        <v>18</v>
      </c>
      <c r="N47" s="8">
        <v>16</v>
      </c>
    </row>
    <row r="48" spans="1:14">
      <c r="A48" s="7" t="s">
        <v>89</v>
      </c>
      <c r="B48" s="7" t="s">
        <v>90</v>
      </c>
      <c r="C48" s="8"/>
      <c r="D48" s="8">
        <v>26</v>
      </c>
      <c r="E48" s="8">
        <v>26</v>
      </c>
      <c r="F48" s="8">
        <v>25</v>
      </c>
      <c r="G48" s="8">
        <v>25</v>
      </c>
      <c r="H48" s="8">
        <v>25</v>
      </c>
      <c r="I48" s="8">
        <v>25</v>
      </c>
      <c r="J48" s="8">
        <v>25</v>
      </c>
      <c r="K48" s="8">
        <v>24</v>
      </c>
      <c r="L48" s="8">
        <v>25</v>
      </c>
      <c r="M48" s="8">
        <v>23</v>
      </c>
      <c r="N48" s="8">
        <v>29</v>
      </c>
    </row>
    <row r="49" spans="1:14">
      <c r="A49" s="7" t="s">
        <v>91</v>
      </c>
      <c r="B49" s="7" t="s">
        <v>92</v>
      </c>
      <c r="C49" s="8"/>
      <c r="D49" s="8">
        <v>11</v>
      </c>
      <c r="E49" s="8">
        <v>11</v>
      </c>
      <c r="F49" s="8">
        <v>11</v>
      </c>
      <c r="G49" s="8">
        <v>11</v>
      </c>
      <c r="H49" s="8">
        <v>11</v>
      </c>
      <c r="I49" s="8">
        <v>10</v>
      </c>
      <c r="J49" s="8">
        <v>10</v>
      </c>
      <c r="K49" s="8">
        <v>10</v>
      </c>
      <c r="L49" s="8">
        <v>10</v>
      </c>
      <c r="M49" s="8">
        <v>10</v>
      </c>
      <c r="N49" s="8">
        <v>10</v>
      </c>
    </row>
    <row r="50" spans="1:14">
      <c r="A50" s="7" t="s">
        <v>93</v>
      </c>
      <c r="B50" s="7" t="s">
        <v>94</v>
      </c>
      <c r="C50" s="8"/>
      <c r="D50" s="8">
        <v>27</v>
      </c>
      <c r="E50" s="8">
        <v>35</v>
      </c>
      <c r="F50" s="8">
        <v>35</v>
      </c>
      <c r="G50" s="8">
        <v>46</v>
      </c>
      <c r="H50" s="8">
        <v>35</v>
      </c>
      <c r="I50" s="8">
        <v>35</v>
      </c>
      <c r="J50" s="8">
        <v>33</v>
      </c>
      <c r="K50" s="8">
        <v>35</v>
      </c>
      <c r="L50" s="8">
        <v>35</v>
      </c>
      <c r="M50" s="8">
        <v>37</v>
      </c>
      <c r="N50" s="8">
        <v>32</v>
      </c>
    </row>
    <row r="51" spans="1:14">
      <c r="A51" s="7" t="s">
        <v>95</v>
      </c>
      <c r="B51" s="7" t="s">
        <v>96</v>
      </c>
      <c r="C51" s="8"/>
      <c r="D51" s="8">
        <v>13</v>
      </c>
      <c r="E51" s="8">
        <v>16</v>
      </c>
      <c r="F51" s="8">
        <v>16</v>
      </c>
      <c r="G51" s="8">
        <v>16</v>
      </c>
      <c r="H51" s="8">
        <v>16</v>
      </c>
      <c r="I51" s="8">
        <v>12</v>
      </c>
      <c r="J51" s="8">
        <v>12</v>
      </c>
      <c r="K51" s="8">
        <v>13</v>
      </c>
      <c r="L51" s="8">
        <v>13</v>
      </c>
      <c r="M51" s="8">
        <v>13</v>
      </c>
      <c r="N51" s="8">
        <v>13</v>
      </c>
    </row>
    <row r="52" spans="1:14">
      <c r="A52" s="7" t="s">
        <v>97</v>
      </c>
      <c r="B52" s="7" t="s">
        <v>98</v>
      </c>
      <c r="C52" s="8"/>
      <c r="D52" s="8">
        <v>42</v>
      </c>
      <c r="E52" s="8">
        <v>41</v>
      </c>
      <c r="F52" s="8">
        <v>42</v>
      </c>
      <c r="G52" s="8">
        <v>44</v>
      </c>
      <c r="H52" s="8">
        <v>44</v>
      </c>
      <c r="I52" s="8">
        <v>45</v>
      </c>
      <c r="J52" s="8">
        <v>39</v>
      </c>
      <c r="K52" s="8">
        <v>39</v>
      </c>
      <c r="L52" s="8">
        <v>39</v>
      </c>
      <c r="M52" s="8">
        <v>39</v>
      </c>
      <c r="N52" s="8">
        <v>39</v>
      </c>
    </row>
    <row r="53" spans="1:14">
      <c r="A53" s="7" t="s">
        <v>99</v>
      </c>
      <c r="B53" s="7" t="s">
        <v>100</v>
      </c>
      <c r="C53" s="8"/>
      <c r="D53" s="8">
        <v>9</v>
      </c>
      <c r="E53" s="8">
        <v>12</v>
      </c>
      <c r="F53" s="8">
        <v>9</v>
      </c>
      <c r="G53" s="8">
        <v>8</v>
      </c>
      <c r="H53" s="8">
        <v>13</v>
      </c>
      <c r="I53" s="8">
        <v>8</v>
      </c>
      <c r="J53" s="8">
        <v>8</v>
      </c>
      <c r="K53" s="8">
        <v>8</v>
      </c>
      <c r="L53" s="8">
        <v>8</v>
      </c>
      <c r="M53" s="8">
        <v>8</v>
      </c>
      <c r="N53" s="8">
        <v>8</v>
      </c>
    </row>
    <row r="54" spans="1:14">
      <c r="A54" s="7" t="s">
        <v>101</v>
      </c>
      <c r="B54" s="7" t="s">
        <v>102</v>
      </c>
      <c r="C54" s="8"/>
      <c r="D54" s="8">
        <v>17</v>
      </c>
      <c r="E54" s="8">
        <v>17</v>
      </c>
      <c r="F54" s="8">
        <v>16</v>
      </c>
      <c r="G54" s="8">
        <v>16</v>
      </c>
      <c r="H54" s="8">
        <v>16</v>
      </c>
      <c r="I54" s="8">
        <v>16</v>
      </c>
      <c r="J54" s="8">
        <v>15</v>
      </c>
      <c r="K54" s="8">
        <v>15</v>
      </c>
      <c r="L54" s="8">
        <v>15</v>
      </c>
      <c r="M54" s="8">
        <v>15</v>
      </c>
      <c r="N54" s="8">
        <v>15</v>
      </c>
    </row>
    <row r="55" spans="1:14">
      <c r="A55" s="7" t="s">
        <v>103</v>
      </c>
      <c r="B55" s="7" t="s">
        <v>104</v>
      </c>
      <c r="C55" s="8"/>
      <c r="D55" s="8">
        <v>19</v>
      </c>
      <c r="E55" s="8">
        <v>19</v>
      </c>
      <c r="F55" s="8">
        <v>19</v>
      </c>
      <c r="G55" s="8">
        <v>17</v>
      </c>
      <c r="H55" s="8">
        <v>17</v>
      </c>
      <c r="I55" s="8">
        <v>17</v>
      </c>
      <c r="J55" s="8">
        <v>15</v>
      </c>
      <c r="K55" s="8">
        <v>15</v>
      </c>
      <c r="L55" s="8">
        <v>15</v>
      </c>
      <c r="M55" s="8">
        <v>16</v>
      </c>
      <c r="N55" s="8">
        <v>13</v>
      </c>
    </row>
    <row r="56" spans="1:14">
      <c r="A56" s="7" t="s">
        <v>105</v>
      </c>
      <c r="B56" s="7" t="s">
        <v>106</v>
      </c>
      <c r="C56" s="8"/>
      <c r="D56" s="8">
        <v>8</v>
      </c>
      <c r="E56" s="8">
        <v>8</v>
      </c>
      <c r="F56" s="8">
        <v>8</v>
      </c>
      <c r="G56" s="8">
        <v>8</v>
      </c>
      <c r="H56" s="8">
        <v>8</v>
      </c>
      <c r="I56" s="8">
        <v>7</v>
      </c>
      <c r="J56" s="8">
        <v>7</v>
      </c>
      <c r="K56" s="8">
        <v>6</v>
      </c>
      <c r="L56" s="8">
        <v>6</v>
      </c>
      <c r="M56" s="8">
        <v>7</v>
      </c>
      <c r="N56" s="8">
        <v>7</v>
      </c>
    </row>
    <row r="57" spans="1:14">
      <c r="A57" s="7" t="s">
        <v>107</v>
      </c>
      <c r="B57" s="7" t="s">
        <v>108</v>
      </c>
      <c r="C57" s="8"/>
      <c r="D57" s="8">
        <v>17</v>
      </c>
      <c r="E57" s="8">
        <v>18</v>
      </c>
      <c r="F57" s="8">
        <v>19</v>
      </c>
      <c r="G57" s="8">
        <v>18</v>
      </c>
      <c r="H57" s="8">
        <v>19</v>
      </c>
      <c r="I57" s="8">
        <v>19</v>
      </c>
      <c r="J57" s="8">
        <v>23</v>
      </c>
      <c r="K57" s="8">
        <v>23</v>
      </c>
      <c r="L57" s="8">
        <v>19</v>
      </c>
      <c r="M57" s="8">
        <v>19</v>
      </c>
      <c r="N57" s="8">
        <v>19</v>
      </c>
    </row>
    <row r="58" spans="1:14">
      <c r="A58" s="7" t="s">
        <v>109</v>
      </c>
      <c r="B58" s="7" t="s">
        <v>110</v>
      </c>
      <c r="C58" s="8"/>
      <c r="D58" s="8">
        <v>20</v>
      </c>
      <c r="E58" s="8">
        <v>23</v>
      </c>
      <c r="F58" s="8">
        <v>20</v>
      </c>
      <c r="G58" s="8">
        <v>27</v>
      </c>
      <c r="H58" s="8">
        <v>27</v>
      </c>
      <c r="I58" s="8">
        <v>28</v>
      </c>
      <c r="J58" s="8">
        <v>26</v>
      </c>
      <c r="K58" s="8">
        <v>23</v>
      </c>
      <c r="L58" s="8">
        <v>26</v>
      </c>
      <c r="M58" s="8">
        <v>21</v>
      </c>
      <c r="N58" s="8">
        <v>18</v>
      </c>
    </row>
    <row r="59" spans="1:14">
      <c r="A59" s="7" t="s">
        <v>111</v>
      </c>
      <c r="B59" s="7" t="s">
        <v>112</v>
      </c>
      <c r="C59" s="8"/>
      <c r="D59" s="8">
        <v>17</v>
      </c>
      <c r="E59" s="8">
        <v>14</v>
      </c>
      <c r="F59" s="8">
        <v>13</v>
      </c>
      <c r="G59" s="8">
        <v>13</v>
      </c>
      <c r="H59" s="8">
        <v>9</v>
      </c>
      <c r="I59" s="8">
        <v>9</v>
      </c>
      <c r="J59" s="8">
        <v>9</v>
      </c>
      <c r="K59" s="8">
        <v>9</v>
      </c>
      <c r="L59" s="8">
        <v>9</v>
      </c>
      <c r="M59" s="8">
        <v>8</v>
      </c>
      <c r="N59" s="8">
        <v>8</v>
      </c>
    </row>
    <row r="60" spans="1:14">
      <c r="A60" s="7" t="s">
        <v>113</v>
      </c>
      <c r="B60" s="7" t="s">
        <v>114</v>
      </c>
      <c r="C60" s="8"/>
      <c r="D60" s="8">
        <v>6</v>
      </c>
      <c r="E60" s="8">
        <v>6</v>
      </c>
      <c r="F60" s="8">
        <v>7</v>
      </c>
      <c r="G60" s="8">
        <v>7</v>
      </c>
      <c r="H60" s="8">
        <v>7</v>
      </c>
      <c r="I60" s="8">
        <v>7</v>
      </c>
      <c r="J60" s="8">
        <v>7</v>
      </c>
      <c r="K60" s="8">
        <v>7</v>
      </c>
      <c r="L60" s="8">
        <v>7</v>
      </c>
      <c r="M60" s="8">
        <v>4</v>
      </c>
      <c r="N60" s="8">
        <v>4</v>
      </c>
    </row>
    <row r="61" spans="1:14">
      <c r="A61" s="7" t="s">
        <v>115</v>
      </c>
      <c r="B61" s="7" t="s">
        <v>116</v>
      </c>
      <c r="C61" s="8"/>
      <c r="D61" s="8">
        <v>13</v>
      </c>
      <c r="E61" s="8">
        <v>13</v>
      </c>
      <c r="F61" s="8">
        <v>13</v>
      </c>
      <c r="G61" s="8">
        <v>13</v>
      </c>
      <c r="H61" s="8">
        <v>13</v>
      </c>
      <c r="I61" s="8">
        <v>14</v>
      </c>
      <c r="J61" s="8">
        <v>14</v>
      </c>
      <c r="K61" s="8">
        <v>11</v>
      </c>
      <c r="L61" s="8">
        <v>15</v>
      </c>
      <c r="M61" s="8">
        <v>14</v>
      </c>
      <c r="N61" s="8">
        <v>11</v>
      </c>
    </row>
    <row r="62" spans="1:14">
      <c r="A62" s="7" t="s">
        <v>117</v>
      </c>
      <c r="B62" s="7" t="s">
        <v>118</v>
      </c>
      <c r="C62" s="8"/>
      <c r="D62" s="8">
        <v>20</v>
      </c>
      <c r="E62" s="8">
        <v>19</v>
      </c>
      <c r="F62" s="8">
        <v>18</v>
      </c>
      <c r="G62" s="8">
        <v>18</v>
      </c>
      <c r="H62" s="8">
        <v>19</v>
      </c>
      <c r="I62" s="8">
        <v>18</v>
      </c>
      <c r="J62" s="8">
        <v>19</v>
      </c>
      <c r="K62" s="8">
        <v>18</v>
      </c>
      <c r="L62" s="8">
        <v>18</v>
      </c>
      <c r="M62" s="8">
        <v>19</v>
      </c>
      <c r="N62" s="8">
        <v>19</v>
      </c>
    </row>
    <row r="63" spans="1:14">
      <c r="A63" s="7" t="s">
        <v>119</v>
      </c>
      <c r="B63" s="7" t="s">
        <v>120</v>
      </c>
      <c r="C63" s="8"/>
      <c r="D63" s="8">
        <v>3</v>
      </c>
      <c r="E63" s="8">
        <v>2</v>
      </c>
      <c r="F63" s="8">
        <v>2</v>
      </c>
      <c r="G63" s="8">
        <v>2</v>
      </c>
      <c r="H63" s="8">
        <v>2</v>
      </c>
      <c r="I63" s="8">
        <v>2</v>
      </c>
      <c r="J63" s="8">
        <v>2</v>
      </c>
      <c r="K63" s="8">
        <v>2</v>
      </c>
      <c r="L63" s="8">
        <v>2</v>
      </c>
      <c r="M63" s="8">
        <v>2</v>
      </c>
      <c r="N63" s="8">
        <v>2</v>
      </c>
    </row>
    <row r="64" spans="1:14">
      <c r="A64" s="7" t="s">
        <v>121</v>
      </c>
      <c r="B64" s="7" t="s">
        <v>122</v>
      </c>
      <c r="C64" s="8"/>
      <c r="D64" s="8">
        <v>29</v>
      </c>
      <c r="E64" s="8">
        <v>29</v>
      </c>
      <c r="F64" s="8">
        <v>29</v>
      </c>
      <c r="G64" s="8">
        <v>27</v>
      </c>
      <c r="H64" s="8">
        <v>29</v>
      </c>
      <c r="I64" s="8">
        <v>30</v>
      </c>
      <c r="J64" s="8">
        <v>30</v>
      </c>
      <c r="K64" s="8">
        <v>29</v>
      </c>
      <c r="L64" s="8">
        <v>28</v>
      </c>
      <c r="M64" s="8">
        <v>28</v>
      </c>
      <c r="N64" s="8">
        <v>28</v>
      </c>
    </row>
    <row r="65" spans="1:14">
      <c r="A65" s="7" t="s">
        <v>123</v>
      </c>
      <c r="B65" s="7" t="s">
        <v>124</v>
      </c>
      <c r="C65" s="8"/>
      <c r="D65" s="8">
        <v>23</v>
      </c>
      <c r="E65" s="8">
        <v>24</v>
      </c>
      <c r="F65" s="8">
        <v>19</v>
      </c>
      <c r="G65" s="8">
        <v>17</v>
      </c>
      <c r="H65" s="8">
        <v>17</v>
      </c>
      <c r="I65" s="8">
        <v>16</v>
      </c>
      <c r="J65" s="8">
        <v>16</v>
      </c>
      <c r="K65" s="8">
        <v>16</v>
      </c>
      <c r="L65" s="8">
        <v>16</v>
      </c>
      <c r="M65" s="8">
        <v>17</v>
      </c>
      <c r="N65" s="8">
        <v>15</v>
      </c>
    </row>
    <row r="66" spans="1:14">
      <c r="A66" s="7" t="s">
        <v>125</v>
      </c>
      <c r="B66" s="7" t="s">
        <v>126</v>
      </c>
      <c r="C66" s="8"/>
      <c r="D66" s="8">
        <v>12</v>
      </c>
      <c r="E66" s="8">
        <v>13</v>
      </c>
      <c r="F66" s="8">
        <v>12</v>
      </c>
      <c r="G66" s="8">
        <v>12</v>
      </c>
      <c r="H66" s="8">
        <v>12</v>
      </c>
      <c r="I66" s="8">
        <v>12</v>
      </c>
      <c r="J66" s="8">
        <v>12</v>
      </c>
      <c r="K66" s="8">
        <v>12</v>
      </c>
      <c r="L66" s="8">
        <v>12</v>
      </c>
      <c r="M66" s="8">
        <v>12</v>
      </c>
      <c r="N66" s="8">
        <v>12</v>
      </c>
    </row>
    <row r="67" spans="1:14">
      <c r="A67" s="7" t="s">
        <v>127</v>
      </c>
      <c r="B67" s="7" t="s">
        <v>128</v>
      </c>
      <c r="C67" s="8"/>
      <c r="D67" s="8">
        <v>50</v>
      </c>
      <c r="E67" s="8">
        <v>48</v>
      </c>
      <c r="F67" s="8">
        <v>44</v>
      </c>
      <c r="G67" s="8">
        <v>43</v>
      </c>
      <c r="H67" s="8">
        <v>40</v>
      </c>
      <c r="I67" s="8">
        <v>40</v>
      </c>
      <c r="J67" s="8">
        <v>38</v>
      </c>
      <c r="K67" s="8">
        <v>38</v>
      </c>
      <c r="L67" s="8">
        <v>38</v>
      </c>
      <c r="M67" s="8">
        <v>44</v>
      </c>
      <c r="N67" s="8">
        <v>40</v>
      </c>
    </row>
    <row r="68" spans="1:14">
      <c r="A68" s="7" t="s">
        <v>129</v>
      </c>
      <c r="B68" s="7" t="s">
        <v>130</v>
      </c>
      <c r="C68" s="8"/>
      <c r="D68" s="8">
        <v>21</v>
      </c>
      <c r="E68" s="8">
        <v>21</v>
      </c>
      <c r="F68" s="8">
        <v>20</v>
      </c>
      <c r="G68" s="8">
        <v>20</v>
      </c>
      <c r="H68" s="8">
        <v>20</v>
      </c>
      <c r="I68" s="8">
        <v>20</v>
      </c>
      <c r="J68" s="8">
        <v>20</v>
      </c>
      <c r="K68" s="8">
        <v>20</v>
      </c>
      <c r="L68" s="8">
        <v>14</v>
      </c>
      <c r="M68" s="8">
        <v>18</v>
      </c>
      <c r="N68" s="8">
        <v>14</v>
      </c>
    </row>
    <row r="69" spans="1:14">
      <c r="A69" s="7" t="s">
        <v>131</v>
      </c>
      <c r="B69" s="7" t="s">
        <v>132</v>
      </c>
      <c r="C69" s="8"/>
      <c r="D69" s="8">
        <v>11</v>
      </c>
      <c r="E69" s="8">
        <v>15</v>
      </c>
      <c r="F69" s="8">
        <v>11</v>
      </c>
      <c r="G69" s="8">
        <v>15</v>
      </c>
      <c r="H69" s="8">
        <v>15</v>
      </c>
      <c r="I69" s="8">
        <v>15</v>
      </c>
      <c r="J69" s="8">
        <v>15</v>
      </c>
      <c r="K69" s="8">
        <v>11</v>
      </c>
      <c r="L69" s="8">
        <v>11</v>
      </c>
      <c r="M69" s="8">
        <v>15</v>
      </c>
      <c r="N69" s="8">
        <v>11</v>
      </c>
    </row>
    <row r="70" spans="1:14">
      <c r="A70" s="7" t="s">
        <v>133</v>
      </c>
      <c r="B70" s="7" t="s">
        <v>134</v>
      </c>
      <c r="C70" s="8"/>
      <c r="D70" s="8">
        <v>37</v>
      </c>
      <c r="E70" s="8">
        <v>34</v>
      </c>
      <c r="F70" s="8">
        <v>28</v>
      </c>
      <c r="G70" s="8">
        <v>26</v>
      </c>
      <c r="H70" s="8">
        <v>27</v>
      </c>
      <c r="I70" s="8">
        <v>24</v>
      </c>
      <c r="J70" s="8">
        <v>21</v>
      </c>
      <c r="K70" s="8">
        <v>21</v>
      </c>
      <c r="L70" s="8">
        <v>21</v>
      </c>
      <c r="M70" s="8">
        <v>21</v>
      </c>
      <c r="N70" s="8">
        <v>19</v>
      </c>
    </row>
    <row r="71" spans="1:14">
      <c r="A71" s="7" t="s">
        <v>135</v>
      </c>
      <c r="B71" s="7" t="s">
        <v>136</v>
      </c>
      <c r="C71" s="8"/>
      <c r="D71" s="8">
        <v>18</v>
      </c>
      <c r="E71" s="8">
        <v>18</v>
      </c>
      <c r="F71" s="8">
        <v>17</v>
      </c>
      <c r="G71" s="8">
        <v>22</v>
      </c>
      <c r="H71" s="8">
        <v>20</v>
      </c>
      <c r="I71" s="8">
        <v>20</v>
      </c>
      <c r="J71" s="8">
        <v>20</v>
      </c>
      <c r="K71" s="8">
        <v>17</v>
      </c>
      <c r="L71" s="8">
        <v>17</v>
      </c>
      <c r="M71" s="8">
        <v>17</v>
      </c>
      <c r="N71" s="8">
        <v>17</v>
      </c>
    </row>
    <row r="72" spans="1:14">
      <c r="A72" s="7" t="s">
        <v>137</v>
      </c>
      <c r="B72" s="7" t="s">
        <v>138</v>
      </c>
      <c r="C72" s="8"/>
      <c r="D72" s="8">
        <v>26</v>
      </c>
      <c r="E72" s="8">
        <v>32</v>
      </c>
      <c r="F72" s="8">
        <v>25</v>
      </c>
      <c r="G72" s="8">
        <v>25</v>
      </c>
      <c r="H72" s="8">
        <v>25</v>
      </c>
      <c r="I72" s="8">
        <v>29</v>
      </c>
      <c r="J72" s="8">
        <v>26</v>
      </c>
      <c r="K72" s="8">
        <v>25</v>
      </c>
      <c r="L72" s="8">
        <v>23</v>
      </c>
      <c r="M72" s="8">
        <v>23</v>
      </c>
      <c r="N72" s="8">
        <v>24</v>
      </c>
    </row>
    <row r="73" spans="1:14">
      <c r="A73" s="7" t="s">
        <v>139</v>
      </c>
      <c r="B73" s="7" t="s">
        <v>140</v>
      </c>
      <c r="C73" s="8"/>
      <c r="D73" s="8">
        <v>18</v>
      </c>
      <c r="E73" s="8">
        <v>17</v>
      </c>
      <c r="F73" s="8">
        <v>17</v>
      </c>
      <c r="G73" s="8">
        <v>19</v>
      </c>
      <c r="H73" s="8">
        <v>19</v>
      </c>
      <c r="I73" s="8">
        <v>19</v>
      </c>
      <c r="J73" s="8">
        <v>19</v>
      </c>
      <c r="K73" s="8">
        <v>19</v>
      </c>
      <c r="L73" s="8">
        <v>21</v>
      </c>
      <c r="M73" s="8">
        <v>21</v>
      </c>
      <c r="N73" s="8">
        <v>21</v>
      </c>
    </row>
    <row r="74" spans="1:14">
      <c r="A74" s="7" t="s">
        <v>141</v>
      </c>
      <c r="B74" s="7" t="s">
        <v>142</v>
      </c>
      <c r="C74" s="8"/>
      <c r="D74" s="8">
        <v>17</v>
      </c>
      <c r="E74" s="8">
        <v>18</v>
      </c>
      <c r="F74" s="8">
        <v>22</v>
      </c>
      <c r="G74" s="8">
        <v>22</v>
      </c>
      <c r="H74" s="8">
        <v>22</v>
      </c>
      <c r="I74" s="8">
        <v>21</v>
      </c>
      <c r="J74" s="8">
        <v>25</v>
      </c>
      <c r="K74" s="8">
        <v>19</v>
      </c>
      <c r="L74" s="8">
        <v>21</v>
      </c>
      <c r="M74" s="8">
        <v>19</v>
      </c>
      <c r="N74" s="8">
        <v>17</v>
      </c>
    </row>
    <row r="75" spans="1:14">
      <c r="A75" s="7" t="s">
        <v>143</v>
      </c>
      <c r="B75" s="7" t="s">
        <v>144</v>
      </c>
      <c r="C75" s="8"/>
      <c r="D75" s="8">
        <v>12</v>
      </c>
      <c r="E75" s="8">
        <v>15</v>
      </c>
      <c r="F75" s="8">
        <v>12</v>
      </c>
      <c r="G75" s="8">
        <v>15</v>
      </c>
      <c r="H75" s="8">
        <v>12</v>
      </c>
      <c r="I75" s="8">
        <v>14</v>
      </c>
      <c r="J75" s="8">
        <v>13</v>
      </c>
      <c r="K75" s="8">
        <v>13</v>
      </c>
      <c r="L75" s="8">
        <v>12</v>
      </c>
      <c r="M75" s="8">
        <v>16</v>
      </c>
      <c r="N75" s="8">
        <v>15</v>
      </c>
    </row>
    <row r="76" spans="1:14">
      <c r="A76" s="7" t="s">
        <v>145</v>
      </c>
      <c r="B76" s="7" t="s">
        <v>146</v>
      </c>
      <c r="C76" s="8"/>
      <c r="D76" s="8">
        <v>14</v>
      </c>
      <c r="E76" s="8">
        <v>14</v>
      </c>
      <c r="F76" s="8">
        <v>14</v>
      </c>
      <c r="G76" s="8">
        <v>20</v>
      </c>
      <c r="H76" s="8">
        <v>14</v>
      </c>
      <c r="I76" s="8">
        <v>10</v>
      </c>
      <c r="J76" s="8">
        <v>10</v>
      </c>
      <c r="K76" s="8">
        <v>10</v>
      </c>
      <c r="L76" s="8">
        <v>10</v>
      </c>
      <c r="M76" s="8">
        <v>17</v>
      </c>
      <c r="N76" s="8">
        <v>16</v>
      </c>
    </row>
    <row r="77" spans="1:14">
      <c r="A77" s="7" t="s">
        <v>147</v>
      </c>
      <c r="B77" s="7" t="s">
        <v>148</v>
      </c>
      <c r="C77" s="8"/>
      <c r="D77" s="8">
        <v>45</v>
      </c>
      <c r="E77" s="8">
        <v>49</v>
      </c>
      <c r="F77" s="8">
        <v>50</v>
      </c>
      <c r="G77" s="8">
        <v>50</v>
      </c>
      <c r="H77" s="8">
        <v>47</v>
      </c>
      <c r="I77" s="8">
        <v>54</v>
      </c>
      <c r="J77" s="8">
        <v>56</v>
      </c>
      <c r="K77" s="8">
        <v>52</v>
      </c>
      <c r="L77" s="8">
        <v>62</v>
      </c>
      <c r="M77" s="8">
        <v>57</v>
      </c>
      <c r="N77" s="8">
        <v>59</v>
      </c>
    </row>
    <row r="78" spans="1:14">
      <c r="A78" s="7" t="s">
        <v>149</v>
      </c>
      <c r="B78" s="7" t="s">
        <v>150</v>
      </c>
      <c r="C78" s="8"/>
      <c r="D78" s="8">
        <v>13</v>
      </c>
      <c r="E78" s="8">
        <v>12</v>
      </c>
      <c r="F78" s="8">
        <v>12</v>
      </c>
      <c r="G78" s="8">
        <v>12</v>
      </c>
      <c r="H78" s="8">
        <v>12</v>
      </c>
      <c r="I78" s="8">
        <v>12</v>
      </c>
      <c r="J78" s="8">
        <v>11</v>
      </c>
      <c r="K78" s="8">
        <v>11</v>
      </c>
      <c r="L78" s="8">
        <v>11</v>
      </c>
      <c r="M78" s="8">
        <v>11</v>
      </c>
      <c r="N78" s="8">
        <v>10</v>
      </c>
    </row>
    <row r="79" spans="1:14">
      <c r="A79" s="7" t="s">
        <v>151</v>
      </c>
      <c r="B79" s="7" t="s">
        <v>152</v>
      </c>
      <c r="C79" s="8"/>
      <c r="D79" s="8">
        <v>26</v>
      </c>
      <c r="E79" s="8">
        <v>26</v>
      </c>
      <c r="F79" s="8">
        <v>21</v>
      </c>
      <c r="G79" s="8">
        <v>22</v>
      </c>
      <c r="H79" s="8">
        <v>26</v>
      </c>
      <c r="I79" s="8">
        <v>27</v>
      </c>
      <c r="J79" s="8">
        <v>26</v>
      </c>
      <c r="K79" s="8">
        <v>22</v>
      </c>
      <c r="L79" s="8">
        <v>27</v>
      </c>
      <c r="M79" s="8">
        <v>28</v>
      </c>
      <c r="N79" s="8">
        <v>21</v>
      </c>
    </row>
    <row r="80" spans="1:14">
      <c r="A80" s="7" t="s">
        <v>153</v>
      </c>
      <c r="B80" s="7" t="s">
        <v>154</v>
      </c>
      <c r="C80" s="8"/>
      <c r="D80" s="8">
        <v>20</v>
      </c>
      <c r="E80" s="8">
        <v>20</v>
      </c>
      <c r="F80" s="8">
        <v>20</v>
      </c>
      <c r="G80" s="8">
        <v>14</v>
      </c>
      <c r="H80" s="8">
        <v>15</v>
      </c>
      <c r="I80" s="8">
        <v>15</v>
      </c>
      <c r="J80" s="8">
        <v>17</v>
      </c>
      <c r="K80" s="8">
        <v>17</v>
      </c>
      <c r="L80" s="8">
        <v>17</v>
      </c>
      <c r="M80" s="8">
        <v>17</v>
      </c>
      <c r="N80" s="8">
        <v>17</v>
      </c>
    </row>
    <row r="81" spans="1:14">
      <c r="A81" s="7" t="s">
        <v>155</v>
      </c>
      <c r="B81" s="7" t="s">
        <v>156</v>
      </c>
      <c r="C81" s="8"/>
      <c r="D81" s="8">
        <v>33</v>
      </c>
      <c r="E81" s="8">
        <v>38</v>
      </c>
      <c r="F81" s="8">
        <v>44</v>
      </c>
      <c r="G81" s="8">
        <v>41</v>
      </c>
      <c r="H81" s="8">
        <v>41</v>
      </c>
      <c r="I81" s="8">
        <v>42</v>
      </c>
      <c r="J81" s="8">
        <v>44</v>
      </c>
      <c r="K81" s="8">
        <v>43</v>
      </c>
      <c r="L81" s="8">
        <v>51</v>
      </c>
      <c r="M81" s="8">
        <v>49</v>
      </c>
      <c r="N81" s="8">
        <v>46</v>
      </c>
    </row>
    <row r="82" spans="1:14">
      <c r="A82" s="7" t="s">
        <v>157</v>
      </c>
      <c r="B82" s="7" t="s">
        <v>158</v>
      </c>
      <c r="C82" s="8"/>
      <c r="D82" s="8">
        <v>45</v>
      </c>
      <c r="E82" s="8">
        <v>48</v>
      </c>
      <c r="F82" s="8">
        <v>46</v>
      </c>
      <c r="G82" s="8">
        <v>47</v>
      </c>
      <c r="H82" s="8">
        <v>47</v>
      </c>
      <c r="I82" s="8">
        <v>44</v>
      </c>
      <c r="J82" s="8">
        <v>42</v>
      </c>
      <c r="K82" s="8">
        <v>32</v>
      </c>
      <c r="L82" s="8">
        <v>44</v>
      </c>
      <c r="M82" s="8">
        <v>40</v>
      </c>
      <c r="N82" s="8">
        <v>39</v>
      </c>
    </row>
    <row r="83" spans="1:14">
      <c r="A83" s="7" t="s">
        <v>159</v>
      </c>
      <c r="B83" s="7" t="s">
        <v>160</v>
      </c>
      <c r="C83" s="8"/>
      <c r="D83" s="8">
        <v>51</v>
      </c>
      <c r="E83" s="8">
        <v>51</v>
      </c>
      <c r="F83" s="8">
        <v>56</v>
      </c>
      <c r="G83" s="8">
        <v>56</v>
      </c>
      <c r="H83" s="8">
        <v>42</v>
      </c>
      <c r="I83" s="8">
        <v>43</v>
      </c>
      <c r="J83" s="8">
        <v>50</v>
      </c>
      <c r="K83" s="8">
        <v>43</v>
      </c>
      <c r="L83" s="8">
        <v>44</v>
      </c>
      <c r="M83" s="8">
        <v>45</v>
      </c>
      <c r="N83" s="8">
        <v>44</v>
      </c>
    </row>
    <row r="84" spans="1:14">
      <c r="A84" s="7" t="s">
        <v>161</v>
      </c>
      <c r="B84" s="7" t="s">
        <v>162</v>
      </c>
      <c r="C84" s="8"/>
      <c r="D84" s="8">
        <v>30</v>
      </c>
      <c r="E84" s="8">
        <v>29</v>
      </c>
      <c r="F84" s="8">
        <v>25</v>
      </c>
      <c r="G84" s="8">
        <v>25</v>
      </c>
      <c r="H84" s="8">
        <v>25</v>
      </c>
      <c r="I84" s="8">
        <v>26</v>
      </c>
      <c r="J84" s="8">
        <v>33</v>
      </c>
      <c r="K84" s="8">
        <v>37</v>
      </c>
      <c r="L84" s="8">
        <v>37</v>
      </c>
      <c r="M84" s="8">
        <v>31</v>
      </c>
      <c r="N84" s="8">
        <v>26</v>
      </c>
    </row>
    <row r="85" spans="1:14">
      <c r="A85" s="7" t="s">
        <v>163</v>
      </c>
      <c r="B85" s="7" t="s">
        <v>164</v>
      </c>
      <c r="C85" s="8"/>
      <c r="D85" s="8">
        <v>36</v>
      </c>
      <c r="E85" s="8">
        <v>39</v>
      </c>
      <c r="F85" s="8">
        <v>37</v>
      </c>
      <c r="G85" s="8">
        <v>29</v>
      </c>
      <c r="H85" s="8">
        <v>36</v>
      </c>
      <c r="I85" s="8">
        <v>34</v>
      </c>
      <c r="J85" s="8">
        <v>39</v>
      </c>
      <c r="K85" s="8">
        <v>32</v>
      </c>
      <c r="L85" s="8">
        <v>35</v>
      </c>
      <c r="M85" s="8">
        <v>35</v>
      </c>
      <c r="N85" s="8">
        <v>23</v>
      </c>
    </row>
    <row r="86" spans="1:14">
      <c r="A86" s="7" t="s">
        <v>165</v>
      </c>
      <c r="B86" s="7" t="s">
        <v>166</v>
      </c>
      <c r="C86" s="8"/>
      <c r="D86" s="8">
        <v>23</v>
      </c>
      <c r="E86" s="8">
        <v>24</v>
      </c>
      <c r="F86" s="8">
        <v>24</v>
      </c>
      <c r="G86" s="8">
        <v>26</v>
      </c>
      <c r="H86" s="8">
        <v>24</v>
      </c>
      <c r="I86" s="8">
        <v>25</v>
      </c>
      <c r="J86" s="8">
        <v>27</v>
      </c>
      <c r="K86" s="8">
        <v>27</v>
      </c>
      <c r="L86" s="8">
        <v>29</v>
      </c>
      <c r="M86" s="8">
        <v>31</v>
      </c>
      <c r="N86" s="8">
        <v>24</v>
      </c>
    </row>
    <row r="87" spans="1:14">
      <c r="A87" s="7" t="s">
        <v>167</v>
      </c>
      <c r="B87" s="7" t="s">
        <v>168</v>
      </c>
      <c r="C87" s="8"/>
      <c r="D87" s="8">
        <v>16</v>
      </c>
      <c r="E87" s="8">
        <v>16</v>
      </c>
      <c r="F87" s="8">
        <v>16</v>
      </c>
      <c r="G87" s="8">
        <v>16</v>
      </c>
      <c r="H87" s="8">
        <v>16</v>
      </c>
      <c r="I87" s="8">
        <v>16</v>
      </c>
      <c r="J87" s="8">
        <v>16</v>
      </c>
      <c r="K87" s="8">
        <v>16</v>
      </c>
      <c r="L87" s="8">
        <v>16</v>
      </c>
      <c r="M87" s="8">
        <v>19</v>
      </c>
      <c r="N87" s="8">
        <v>14</v>
      </c>
    </row>
    <row r="88" spans="1:14">
      <c r="A88" s="7" t="s">
        <v>169</v>
      </c>
      <c r="B88" s="7" t="s">
        <v>170</v>
      </c>
      <c r="C88" s="8"/>
      <c r="D88" s="8">
        <v>17</v>
      </c>
      <c r="E88" s="8">
        <v>20</v>
      </c>
      <c r="F88" s="8">
        <v>17</v>
      </c>
      <c r="G88" s="8">
        <v>17</v>
      </c>
      <c r="H88" s="8">
        <v>17</v>
      </c>
      <c r="I88" s="8">
        <v>17</v>
      </c>
      <c r="J88" s="8">
        <v>15</v>
      </c>
      <c r="K88" s="8">
        <v>15</v>
      </c>
      <c r="L88" s="8">
        <v>16</v>
      </c>
      <c r="M88" s="8">
        <v>16</v>
      </c>
      <c r="N88" s="8">
        <v>16</v>
      </c>
    </row>
    <row r="89" spans="1:14">
      <c r="A89" s="7" t="s">
        <v>171</v>
      </c>
      <c r="B89" s="7" t="s">
        <v>172</v>
      </c>
      <c r="C89" s="8"/>
      <c r="D89" s="8">
        <v>18</v>
      </c>
      <c r="E89" s="8">
        <v>17</v>
      </c>
      <c r="F89" s="8">
        <v>17</v>
      </c>
      <c r="G89" s="8">
        <v>17</v>
      </c>
      <c r="H89" s="8">
        <v>15</v>
      </c>
      <c r="I89" s="8">
        <v>15</v>
      </c>
      <c r="J89" s="8">
        <v>12</v>
      </c>
      <c r="K89" s="8">
        <v>12</v>
      </c>
      <c r="L89" s="8">
        <v>13</v>
      </c>
      <c r="M89" s="8">
        <v>14</v>
      </c>
      <c r="N89" s="8">
        <v>15</v>
      </c>
    </row>
    <row r="90" spans="1:14">
      <c r="A90" s="7" t="s">
        <v>173</v>
      </c>
      <c r="B90" s="7" t="s">
        <v>174</v>
      </c>
      <c r="C90" s="8"/>
      <c r="D90" s="8">
        <v>11</v>
      </c>
      <c r="E90" s="8">
        <v>11</v>
      </c>
      <c r="F90" s="8">
        <v>11</v>
      </c>
      <c r="G90" s="8">
        <v>11</v>
      </c>
      <c r="H90" s="8">
        <v>11</v>
      </c>
      <c r="I90" s="8">
        <v>11</v>
      </c>
      <c r="J90" s="8">
        <v>12</v>
      </c>
      <c r="K90" s="8">
        <v>13</v>
      </c>
      <c r="L90" s="8">
        <v>13</v>
      </c>
      <c r="M90" s="8">
        <v>14</v>
      </c>
      <c r="N90" s="8">
        <v>14</v>
      </c>
    </row>
    <row r="91" spans="1:14">
      <c r="A91" s="7" t="s">
        <v>175</v>
      </c>
      <c r="B91" s="7" t="s">
        <v>176</v>
      </c>
      <c r="C91" s="8"/>
      <c r="D91" s="8">
        <v>37</v>
      </c>
      <c r="E91" s="8">
        <v>34</v>
      </c>
      <c r="F91" s="8">
        <v>35</v>
      </c>
      <c r="G91" s="8">
        <v>34</v>
      </c>
      <c r="H91" s="8">
        <v>38</v>
      </c>
      <c r="I91" s="8">
        <v>37</v>
      </c>
      <c r="J91" s="8">
        <v>39</v>
      </c>
      <c r="K91" s="8">
        <v>36</v>
      </c>
      <c r="L91" s="8">
        <v>39</v>
      </c>
      <c r="M91" s="8">
        <v>40</v>
      </c>
      <c r="N91" s="8">
        <v>40</v>
      </c>
    </row>
    <row r="92" spans="1:14">
      <c r="A92" s="7" t="s">
        <v>177</v>
      </c>
      <c r="B92" s="7" t="s">
        <v>178</v>
      </c>
      <c r="C92" s="8"/>
      <c r="D92" s="8">
        <v>23</v>
      </c>
      <c r="E92" s="8">
        <v>25</v>
      </c>
      <c r="F92" s="8">
        <v>24</v>
      </c>
      <c r="G92" s="8">
        <v>19</v>
      </c>
      <c r="H92" s="8">
        <v>20</v>
      </c>
      <c r="I92" s="8">
        <v>19</v>
      </c>
      <c r="J92" s="8">
        <v>19</v>
      </c>
      <c r="K92" s="8">
        <v>17</v>
      </c>
      <c r="L92" s="8">
        <v>17</v>
      </c>
      <c r="M92" s="8">
        <v>24</v>
      </c>
      <c r="N92" s="8">
        <v>18</v>
      </c>
    </row>
    <row r="93" spans="1:14">
      <c r="A93" s="7" t="s">
        <v>179</v>
      </c>
      <c r="B93" s="7" t="s">
        <v>180</v>
      </c>
      <c r="C93" s="8"/>
      <c r="D93" s="8">
        <v>38</v>
      </c>
      <c r="E93" s="8">
        <v>36</v>
      </c>
      <c r="F93" s="8">
        <v>34</v>
      </c>
      <c r="G93" s="8">
        <v>33</v>
      </c>
      <c r="H93" s="8">
        <v>36</v>
      </c>
      <c r="I93" s="8">
        <v>31</v>
      </c>
      <c r="J93" s="8">
        <v>31</v>
      </c>
      <c r="K93" s="8">
        <v>31</v>
      </c>
      <c r="L93" s="8">
        <v>29</v>
      </c>
      <c r="M93" s="8">
        <v>32</v>
      </c>
      <c r="N93" s="8">
        <v>30</v>
      </c>
    </row>
    <row r="94" spans="1:14">
      <c r="A94" s="7" t="s">
        <v>181</v>
      </c>
      <c r="B94" s="7" t="s">
        <v>182</v>
      </c>
      <c r="C94" s="8"/>
      <c r="D94" s="8">
        <v>15</v>
      </c>
      <c r="E94" s="8">
        <v>15</v>
      </c>
      <c r="F94" s="8">
        <v>15</v>
      </c>
      <c r="G94" s="8">
        <v>15</v>
      </c>
      <c r="H94" s="8">
        <v>15</v>
      </c>
      <c r="I94" s="8">
        <v>15</v>
      </c>
      <c r="J94" s="8">
        <v>15</v>
      </c>
      <c r="K94" s="8">
        <v>14</v>
      </c>
      <c r="L94" s="8">
        <v>16</v>
      </c>
      <c r="M94" s="8">
        <v>16</v>
      </c>
      <c r="N94" s="8">
        <v>13</v>
      </c>
    </row>
    <row r="95" spans="1:14">
      <c r="A95" s="7" t="s">
        <v>183</v>
      </c>
      <c r="B95" s="7" t="s">
        <v>184</v>
      </c>
      <c r="C95" s="8"/>
      <c r="D95" s="8">
        <v>10</v>
      </c>
      <c r="E95" s="8">
        <v>13</v>
      </c>
      <c r="F95" s="8">
        <v>10</v>
      </c>
      <c r="G95" s="8">
        <v>13</v>
      </c>
      <c r="H95" s="8">
        <v>23</v>
      </c>
      <c r="I95" s="8">
        <v>10</v>
      </c>
      <c r="J95" s="8">
        <v>10</v>
      </c>
      <c r="K95" s="8">
        <v>10</v>
      </c>
      <c r="L95" s="8">
        <v>10</v>
      </c>
      <c r="M95" s="8">
        <v>10</v>
      </c>
      <c r="N95" s="8">
        <v>10</v>
      </c>
    </row>
    <row r="96" spans="1:14">
      <c r="A96" s="7" t="s">
        <v>185</v>
      </c>
      <c r="B96" s="7" t="s">
        <v>186</v>
      </c>
      <c r="C96" s="8"/>
      <c r="D96" s="8">
        <v>17</v>
      </c>
      <c r="E96" s="8">
        <v>16</v>
      </c>
      <c r="F96" s="8">
        <v>16</v>
      </c>
      <c r="G96" s="8">
        <v>16</v>
      </c>
      <c r="H96" s="8">
        <v>16</v>
      </c>
      <c r="I96" s="8">
        <v>16</v>
      </c>
      <c r="J96" s="8">
        <v>16</v>
      </c>
      <c r="K96" s="8">
        <v>16</v>
      </c>
      <c r="L96" s="8">
        <v>20</v>
      </c>
      <c r="M96" s="8">
        <v>19</v>
      </c>
      <c r="N96" s="8">
        <v>16</v>
      </c>
    </row>
    <row r="97" spans="1:14">
      <c r="A97" s="7" t="s">
        <v>187</v>
      </c>
      <c r="B97" s="7" t="s">
        <v>188</v>
      </c>
      <c r="C97" s="8"/>
      <c r="D97" s="8">
        <v>11</v>
      </c>
      <c r="E97" s="8">
        <v>11</v>
      </c>
      <c r="F97" s="8">
        <v>9</v>
      </c>
      <c r="G97" s="8">
        <v>11</v>
      </c>
      <c r="H97" s="8">
        <v>11</v>
      </c>
      <c r="I97" s="8">
        <v>11</v>
      </c>
      <c r="J97" s="8">
        <v>11</v>
      </c>
      <c r="K97" s="8">
        <v>11</v>
      </c>
      <c r="L97" s="8">
        <v>10</v>
      </c>
      <c r="M97" s="8">
        <v>10</v>
      </c>
      <c r="N97" s="8">
        <v>10</v>
      </c>
    </row>
    <row r="98" spans="1:14">
      <c r="A98" s="7" t="s">
        <v>189</v>
      </c>
      <c r="B98" s="7" t="s">
        <v>190</v>
      </c>
      <c r="C98" s="8"/>
      <c r="D98" s="8">
        <v>2</v>
      </c>
      <c r="E98" s="8">
        <v>2</v>
      </c>
      <c r="F98" s="8">
        <v>2</v>
      </c>
      <c r="G98" s="8">
        <v>2</v>
      </c>
      <c r="H98" s="8">
        <v>2</v>
      </c>
      <c r="I98" s="8">
        <v>2</v>
      </c>
      <c r="J98" s="8">
        <v>2</v>
      </c>
      <c r="K98" s="8">
        <v>2</v>
      </c>
      <c r="L98" s="8">
        <v>2</v>
      </c>
      <c r="M98" s="8">
        <v>2</v>
      </c>
      <c r="N98" s="8">
        <v>2</v>
      </c>
    </row>
    <row r="99" spans="1:14">
      <c r="A99" s="7" t="s">
        <v>191</v>
      </c>
      <c r="B99" s="7" t="s">
        <v>192</v>
      </c>
      <c r="C99" s="8"/>
      <c r="D99" s="8">
        <v>39</v>
      </c>
      <c r="E99" s="8">
        <v>39</v>
      </c>
      <c r="F99" s="8">
        <v>37</v>
      </c>
      <c r="G99" s="8">
        <v>37</v>
      </c>
      <c r="H99" s="8">
        <v>41</v>
      </c>
      <c r="I99" s="8">
        <v>32</v>
      </c>
      <c r="J99" s="8">
        <v>35</v>
      </c>
      <c r="K99" s="8">
        <v>39</v>
      </c>
      <c r="L99" s="8">
        <v>40</v>
      </c>
      <c r="M99" s="8">
        <v>43</v>
      </c>
      <c r="N99" s="8">
        <v>38</v>
      </c>
    </row>
    <row r="100" spans="1:14">
      <c r="A100" s="7" t="s">
        <v>193</v>
      </c>
      <c r="B100" s="7" t="s">
        <v>194</v>
      </c>
      <c r="C100" s="8"/>
      <c r="D100" s="8">
        <v>33</v>
      </c>
      <c r="E100" s="8">
        <v>33</v>
      </c>
      <c r="F100" s="8">
        <v>32</v>
      </c>
      <c r="G100" s="8">
        <v>34</v>
      </c>
      <c r="H100" s="8">
        <v>38</v>
      </c>
      <c r="I100" s="8">
        <v>36</v>
      </c>
      <c r="J100" s="8">
        <v>35</v>
      </c>
      <c r="K100" s="8">
        <v>36</v>
      </c>
      <c r="L100" s="8">
        <v>37</v>
      </c>
      <c r="M100" s="8">
        <v>38</v>
      </c>
      <c r="N100" s="8">
        <v>40</v>
      </c>
    </row>
    <row r="101" spans="1:14">
      <c r="A101" s="7" t="s">
        <v>195</v>
      </c>
      <c r="B101" s="7" t="s">
        <v>196</v>
      </c>
      <c r="C101" s="8"/>
      <c r="D101" s="8">
        <v>37</v>
      </c>
      <c r="E101" s="8">
        <v>40</v>
      </c>
      <c r="F101" s="8">
        <v>39</v>
      </c>
      <c r="G101" s="8">
        <v>40</v>
      </c>
      <c r="H101" s="8">
        <v>43</v>
      </c>
      <c r="I101" s="8">
        <v>44</v>
      </c>
      <c r="J101" s="8">
        <v>42</v>
      </c>
      <c r="K101" s="8">
        <v>42</v>
      </c>
      <c r="L101" s="8">
        <v>34</v>
      </c>
      <c r="M101" s="8">
        <v>43</v>
      </c>
      <c r="N101" s="8">
        <v>30</v>
      </c>
    </row>
    <row r="102" spans="1:14">
      <c r="A102" s="7" t="s">
        <v>197</v>
      </c>
      <c r="B102" s="7" t="s">
        <v>198</v>
      </c>
      <c r="C102" s="8"/>
      <c r="D102" s="8">
        <v>32</v>
      </c>
      <c r="E102" s="8">
        <v>32</v>
      </c>
      <c r="F102" s="8">
        <v>31</v>
      </c>
      <c r="G102" s="8">
        <v>31</v>
      </c>
      <c r="H102" s="8">
        <v>31</v>
      </c>
      <c r="I102" s="8">
        <v>31</v>
      </c>
      <c r="J102" s="8">
        <v>32</v>
      </c>
      <c r="K102" s="8">
        <v>29</v>
      </c>
      <c r="L102" s="8">
        <v>30</v>
      </c>
      <c r="M102" s="8">
        <v>32</v>
      </c>
      <c r="N102" s="8">
        <v>30</v>
      </c>
    </row>
    <row r="103" spans="1:14">
      <c r="A103" s="7" t="s">
        <v>199</v>
      </c>
      <c r="B103" s="7" t="s">
        <v>200</v>
      </c>
      <c r="C103" s="8"/>
      <c r="D103" s="8">
        <v>26</v>
      </c>
      <c r="E103" s="8">
        <v>30</v>
      </c>
      <c r="F103" s="8">
        <v>24</v>
      </c>
      <c r="G103" s="8">
        <v>26</v>
      </c>
      <c r="H103" s="8">
        <v>26</v>
      </c>
      <c r="I103" s="8">
        <v>29</v>
      </c>
      <c r="J103" s="8">
        <v>29</v>
      </c>
      <c r="K103" s="8">
        <v>29</v>
      </c>
      <c r="L103" s="8">
        <v>28</v>
      </c>
      <c r="M103" s="8">
        <v>28</v>
      </c>
      <c r="N103" s="8">
        <v>28</v>
      </c>
    </row>
    <row r="104" spans="1:14" s="2" customFormat="1">
      <c r="A104" s="9"/>
      <c r="B104" s="9" t="s">
        <v>201</v>
      </c>
      <c r="C104" s="10"/>
      <c r="D104" s="10">
        <f t="shared" ref="D104:L104" si="0">SUM(D8:D103)</f>
        <v>2113</v>
      </c>
      <c r="E104" s="10">
        <f t="shared" si="0"/>
        <v>2196</v>
      </c>
      <c r="F104" s="10">
        <f t="shared" si="0"/>
        <v>2073</v>
      </c>
      <c r="G104" s="10">
        <f t="shared" si="0"/>
        <v>2131</v>
      </c>
      <c r="H104" s="10">
        <f t="shared" si="0"/>
        <v>2134</v>
      </c>
      <c r="I104" s="10">
        <f t="shared" si="0"/>
        <v>2065</v>
      </c>
      <c r="J104" s="10">
        <f t="shared" si="0"/>
        <v>2084</v>
      </c>
      <c r="K104" s="10">
        <f t="shared" si="0"/>
        <v>1974</v>
      </c>
      <c r="L104" s="10">
        <f t="shared" si="0"/>
        <v>2041</v>
      </c>
      <c r="M104" s="10">
        <f t="shared" ref="M104:N104" si="1">SUM(M8:M103)</f>
        <v>2097</v>
      </c>
      <c r="N104" s="10">
        <f t="shared" si="1"/>
        <v>1966</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5.xml><?xml version="1.0" encoding="utf-8"?>
<worksheet xmlns="http://schemas.openxmlformats.org/spreadsheetml/2006/main" xmlns:r="http://schemas.openxmlformats.org/officeDocument/2006/relationships">
  <sheetPr codeName="Feuil24"/>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8.85546875" style="4" bestFit="1" customWidth="1"/>
    <col min="4" max="14" width="7.4257812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247</v>
      </c>
    </row>
    <row r="6" spans="1:18" ht="3" customHeight="1"/>
    <row r="7" spans="1:18" s="2" customFormat="1">
      <c r="A7" s="23"/>
      <c r="B7" s="23"/>
      <c r="C7" s="24"/>
      <c r="D7" s="24" t="s">
        <v>1</v>
      </c>
      <c r="E7" s="24" t="s">
        <v>2</v>
      </c>
      <c r="F7" s="24" t="s">
        <v>3</v>
      </c>
      <c r="G7" s="24" t="s">
        <v>4</v>
      </c>
      <c r="H7" s="24" t="s">
        <v>5</v>
      </c>
      <c r="I7" s="24" t="s">
        <v>6</v>
      </c>
      <c r="J7" s="24" t="s">
        <v>7</v>
      </c>
      <c r="K7" s="24" t="s">
        <v>8</v>
      </c>
      <c r="L7" s="24" t="s">
        <v>229</v>
      </c>
      <c r="M7" s="24" t="s">
        <v>270</v>
      </c>
      <c r="N7" s="24" t="s">
        <v>309</v>
      </c>
    </row>
    <row r="8" spans="1:18">
      <c r="A8" s="25" t="s">
        <v>9</v>
      </c>
      <c r="B8" s="25" t="s">
        <v>10</v>
      </c>
      <c r="C8" s="26"/>
      <c r="D8" s="26">
        <v>4133</v>
      </c>
      <c r="E8" s="26">
        <v>3683</v>
      </c>
      <c r="F8" s="26">
        <v>3515</v>
      </c>
      <c r="G8" s="26">
        <v>3545</v>
      </c>
      <c r="H8" s="26">
        <v>5508</v>
      </c>
      <c r="I8" s="26">
        <v>4004</v>
      </c>
      <c r="J8" s="26">
        <v>3979</v>
      </c>
      <c r="K8" s="26">
        <v>3788</v>
      </c>
      <c r="L8" s="26">
        <v>3578</v>
      </c>
      <c r="M8" s="26">
        <v>3759</v>
      </c>
      <c r="N8" s="26">
        <v>3672</v>
      </c>
    </row>
    <row r="9" spans="1:18">
      <c r="A9" s="25" t="s">
        <v>11</v>
      </c>
      <c r="B9" s="25" t="s">
        <v>12</v>
      </c>
      <c r="C9" s="26"/>
      <c r="D9" s="26">
        <v>3541</v>
      </c>
      <c r="E9" s="26">
        <v>3778</v>
      </c>
      <c r="F9" s="26">
        <v>3196</v>
      </c>
      <c r="G9" s="26">
        <v>2539</v>
      </c>
      <c r="H9" s="26">
        <v>3121</v>
      </c>
      <c r="I9" s="26">
        <v>2539</v>
      </c>
      <c r="J9" s="26">
        <v>2539</v>
      </c>
      <c r="K9" s="26">
        <v>2539</v>
      </c>
      <c r="L9" s="26">
        <v>2539</v>
      </c>
      <c r="M9" s="26">
        <v>2539</v>
      </c>
      <c r="N9" s="26">
        <v>2539</v>
      </c>
    </row>
    <row r="10" spans="1:18">
      <c r="A10" s="25" t="s">
        <v>13</v>
      </c>
      <c r="B10" s="25" t="s">
        <v>14</v>
      </c>
      <c r="C10" s="26"/>
      <c r="D10" s="26">
        <v>3913</v>
      </c>
      <c r="E10" s="26">
        <v>2073</v>
      </c>
      <c r="F10" s="26">
        <v>1541</v>
      </c>
      <c r="G10" s="26">
        <v>2073</v>
      </c>
      <c r="H10" s="26">
        <v>2073</v>
      </c>
      <c r="I10" s="26">
        <v>2073</v>
      </c>
      <c r="J10" s="26">
        <v>903</v>
      </c>
      <c r="K10" s="26">
        <v>500</v>
      </c>
      <c r="L10" s="26">
        <v>420</v>
      </c>
      <c r="M10" s="26">
        <v>420</v>
      </c>
      <c r="N10" s="26">
        <v>420</v>
      </c>
    </row>
    <row r="11" spans="1:18">
      <c r="A11" s="25" t="s">
        <v>15</v>
      </c>
      <c r="B11" s="25" t="s">
        <v>16</v>
      </c>
      <c r="C11" s="26"/>
      <c r="D11" s="26">
        <v>2928</v>
      </c>
      <c r="E11" s="26">
        <v>2874</v>
      </c>
      <c r="F11" s="26">
        <v>2539</v>
      </c>
      <c r="G11" s="26">
        <v>2261</v>
      </c>
      <c r="H11" s="26">
        <v>2261</v>
      </c>
      <c r="I11" s="26">
        <v>2261</v>
      </c>
      <c r="J11" s="26">
        <v>1796</v>
      </c>
      <c r="K11" s="26">
        <v>1796</v>
      </c>
      <c r="L11" s="26">
        <v>2261</v>
      </c>
      <c r="M11" s="26">
        <v>2421</v>
      </c>
      <c r="N11" s="26">
        <v>2863</v>
      </c>
    </row>
    <row r="12" spans="1:18">
      <c r="A12" s="25" t="s">
        <v>17</v>
      </c>
      <c r="B12" s="25" t="s">
        <v>18</v>
      </c>
      <c r="C12" s="26"/>
      <c r="D12" s="26">
        <v>3591</v>
      </c>
      <c r="E12" s="26">
        <v>2843</v>
      </c>
      <c r="F12" s="26">
        <v>2843</v>
      </c>
      <c r="G12" s="26">
        <v>3268</v>
      </c>
      <c r="H12" s="26">
        <v>3268</v>
      </c>
      <c r="I12" s="26">
        <v>3268</v>
      </c>
      <c r="J12" s="26">
        <v>3268</v>
      </c>
      <c r="K12" s="26">
        <v>3268</v>
      </c>
      <c r="L12" s="26">
        <v>3626</v>
      </c>
      <c r="M12" s="26">
        <v>3899</v>
      </c>
      <c r="N12" s="26">
        <v>3829</v>
      </c>
    </row>
    <row r="13" spans="1:18">
      <c r="A13" s="25" t="s">
        <v>19</v>
      </c>
      <c r="B13" s="25" t="s">
        <v>20</v>
      </c>
      <c r="C13" s="26"/>
      <c r="D13" s="26">
        <v>6428</v>
      </c>
      <c r="E13" s="26">
        <v>6849</v>
      </c>
      <c r="F13" s="26">
        <v>6849</v>
      </c>
      <c r="G13" s="26">
        <v>6889</v>
      </c>
      <c r="H13" s="26">
        <v>6939</v>
      </c>
      <c r="I13" s="26">
        <v>6786</v>
      </c>
      <c r="J13" s="26">
        <v>6424</v>
      </c>
      <c r="K13" s="26">
        <v>6324</v>
      </c>
      <c r="L13" s="26">
        <v>6004</v>
      </c>
      <c r="M13" s="26">
        <v>6278</v>
      </c>
      <c r="N13" s="26">
        <v>6650</v>
      </c>
    </row>
    <row r="14" spans="1:18">
      <c r="A14" s="25" t="s">
        <v>21</v>
      </c>
      <c r="B14" s="25" t="s">
        <v>22</v>
      </c>
      <c r="C14" s="26"/>
      <c r="D14" s="26">
        <v>4472</v>
      </c>
      <c r="E14" s="26">
        <v>4176</v>
      </c>
      <c r="F14" s="26">
        <v>3736</v>
      </c>
      <c r="G14" s="26">
        <v>3776</v>
      </c>
      <c r="H14" s="26">
        <v>3776</v>
      </c>
      <c r="I14" s="26">
        <v>3586</v>
      </c>
      <c r="J14" s="26">
        <v>3776</v>
      </c>
      <c r="K14" s="26">
        <v>2922</v>
      </c>
      <c r="L14" s="26">
        <v>3706</v>
      </c>
      <c r="M14" s="26">
        <v>3306</v>
      </c>
      <c r="N14" s="26">
        <v>3306</v>
      </c>
    </row>
    <row r="15" spans="1:18">
      <c r="A15" s="25" t="s">
        <v>23</v>
      </c>
      <c r="B15" s="25" t="s">
        <v>24</v>
      </c>
      <c r="C15" s="26"/>
      <c r="D15" s="26">
        <v>1785</v>
      </c>
      <c r="E15" s="26">
        <v>1510</v>
      </c>
      <c r="F15" s="26">
        <v>1510</v>
      </c>
      <c r="G15" s="26">
        <v>1060</v>
      </c>
      <c r="H15" s="26">
        <v>1060</v>
      </c>
      <c r="I15" s="26">
        <v>1510</v>
      </c>
      <c r="J15" s="26">
        <v>1510</v>
      </c>
      <c r="K15" s="26">
        <v>1510</v>
      </c>
      <c r="L15" s="26">
        <v>1510</v>
      </c>
      <c r="M15" s="26">
        <v>1510</v>
      </c>
      <c r="N15" s="26">
        <v>1318</v>
      </c>
    </row>
    <row r="16" spans="1:18">
      <c r="A16" s="25" t="s">
        <v>25</v>
      </c>
      <c r="B16" s="25" t="s">
        <v>26</v>
      </c>
      <c r="C16" s="26"/>
      <c r="D16" s="26">
        <v>2673</v>
      </c>
      <c r="E16" s="26">
        <v>2220</v>
      </c>
      <c r="F16" s="26">
        <v>2220</v>
      </c>
      <c r="G16" s="26">
        <v>2610</v>
      </c>
      <c r="H16" s="26">
        <v>2610</v>
      </c>
      <c r="I16" s="26">
        <v>2610</v>
      </c>
      <c r="J16" s="26">
        <v>2610</v>
      </c>
      <c r="K16" s="26">
        <v>2610</v>
      </c>
      <c r="L16" s="26">
        <v>2610</v>
      </c>
      <c r="M16" s="26">
        <v>2610</v>
      </c>
      <c r="N16" s="26">
        <v>2610</v>
      </c>
    </row>
    <row r="17" spans="1:14">
      <c r="A17" s="25" t="s">
        <v>27</v>
      </c>
      <c r="B17" s="25" t="s">
        <v>28</v>
      </c>
      <c r="C17" s="26"/>
      <c r="D17" s="26">
        <v>2177</v>
      </c>
      <c r="E17" s="26">
        <v>1365</v>
      </c>
      <c r="F17" s="26">
        <v>1365</v>
      </c>
      <c r="G17" s="26">
        <v>1365</v>
      </c>
      <c r="H17" s="26">
        <v>1365</v>
      </c>
      <c r="I17" s="26">
        <v>1365</v>
      </c>
      <c r="J17" s="26">
        <v>1365</v>
      </c>
      <c r="K17" s="26">
        <v>1365</v>
      </c>
      <c r="L17" s="26">
        <v>1365</v>
      </c>
      <c r="M17" s="26">
        <v>1365</v>
      </c>
      <c r="N17" s="26">
        <v>1365</v>
      </c>
    </row>
    <row r="18" spans="1:14">
      <c r="A18" s="25" t="s">
        <v>29</v>
      </c>
      <c r="B18" s="25" t="s">
        <v>30</v>
      </c>
      <c r="C18" s="26"/>
      <c r="D18" s="26">
        <v>2825</v>
      </c>
      <c r="E18" s="26">
        <v>2958</v>
      </c>
      <c r="F18" s="26">
        <v>2574</v>
      </c>
      <c r="G18" s="26">
        <v>2574</v>
      </c>
      <c r="H18" s="26">
        <v>2574</v>
      </c>
      <c r="I18" s="26">
        <v>2850</v>
      </c>
      <c r="J18" s="26">
        <v>2650</v>
      </c>
      <c r="K18" s="26">
        <v>2002</v>
      </c>
      <c r="L18" s="26">
        <v>2002</v>
      </c>
      <c r="M18" s="26">
        <v>2002</v>
      </c>
      <c r="N18" s="26">
        <v>2002</v>
      </c>
    </row>
    <row r="19" spans="1:14">
      <c r="A19" s="25" t="s">
        <v>31</v>
      </c>
      <c r="B19" s="25" t="s">
        <v>32</v>
      </c>
      <c r="C19" s="26"/>
      <c r="D19" s="26">
        <v>3349</v>
      </c>
      <c r="E19" s="26">
        <v>3811</v>
      </c>
      <c r="F19" s="26">
        <v>4291</v>
      </c>
      <c r="G19" s="26">
        <v>4291</v>
      </c>
      <c r="H19" s="26">
        <v>3902</v>
      </c>
      <c r="I19" s="26">
        <v>3902</v>
      </c>
      <c r="J19" s="26">
        <v>3902</v>
      </c>
      <c r="K19" s="26">
        <v>3159</v>
      </c>
      <c r="L19" s="26">
        <v>3159</v>
      </c>
      <c r="M19" s="26">
        <v>3176</v>
      </c>
      <c r="N19" s="26">
        <v>2800</v>
      </c>
    </row>
    <row r="20" spans="1:14">
      <c r="A20" s="25" t="s">
        <v>33</v>
      </c>
      <c r="B20" s="25" t="s">
        <v>34</v>
      </c>
      <c r="C20" s="26"/>
      <c r="D20" s="26">
        <v>7548</v>
      </c>
      <c r="E20" s="26">
        <v>7347</v>
      </c>
      <c r="F20" s="26">
        <v>7373</v>
      </c>
      <c r="G20" s="26">
        <v>7995</v>
      </c>
      <c r="H20" s="26">
        <v>8000</v>
      </c>
      <c r="I20" s="26">
        <v>7574</v>
      </c>
      <c r="J20" s="26">
        <v>7479</v>
      </c>
      <c r="K20" s="26">
        <v>7269</v>
      </c>
      <c r="L20" s="26">
        <v>8370</v>
      </c>
      <c r="M20" s="26">
        <v>9690</v>
      </c>
      <c r="N20" s="26">
        <v>10870</v>
      </c>
    </row>
    <row r="21" spans="1:14">
      <c r="A21" s="25" t="s">
        <v>35</v>
      </c>
      <c r="B21" s="25" t="s">
        <v>36</v>
      </c>
      <c r="C21" s="26"/>
      <c r="D21" s="26">
        <v>8931</v>
      </c>
      <c r="E21" s="26">
        <v>7934</v>
      </c>
      <c r="F21" s="26">
        <v>7934</v>
      </c>
      <c r="G21" s="26">
        <v>7934</v>
      </c>
      <c r="H21" s="26">
        <v>7934</v>
      </c>
      <c r="I21" s="26">
        <v>7977</v>
      </c>
      <c r="J21" s="26">
        <v>7977</v>
      </c>
      <c r="K21" s="26">
        <v>7977</v>
      </c>
      <c r="L21" s="26">
        <v>7977</v>
      </c>
      <c r="M21" s="26">
        <v>7839</v>
      </c>
      <c r="N21" s="26">
        <v>7839</v>
      </c>
    </row>
    <row r="22" spans="1:14">
      <c r="A22" s="25" t="s">
        <v>37</v>
      </c>
      <c r="B22" s="25" t="s">
        <v>38</v>
      </c>
      <c r="C22" s="26"/>
      <c r="D22" s="26">
        <v>1624</v>
      </c>
      <c r="E22" s="26">
        <v>1428</v>
      </c>
      <c r="F22" s="26">
        <v>1428</v>
      </c>
      <c r="G22" s="26">
        <v>1428</v>
      </c>
      <c r="H22" s="26">
        <v>1524</v>
      </c>
      <c r="I22" s="26">
        <v>1419</v>
      </c>
      <c r="J22" s="26">
        <v>1328</v>
      </c>
      <c r="K22" s="26">
        <v>1223</v>
      </c>
      <c r="L22" s="26">
        <v>1328</v>
      </c>
      <c r="M22" s="26">
        <v>1328</v>
      </c>
      <c r="N22" s="26">
        <v>1329</v>
      </c>
    </row>
    <row r="23" spans="1:14">
      <c r="A23" s="25" t="s">
        <v>39</v>
      </c>
      <c r="B23" s="25" t="s">
        <v>40</v>
      </c>
      <c r="C23" s="26"/>
      <c r="D23" s="26">
        <v>2782</v>
      </c>
      <c r="E23" s="26">
        <v>2129</v>
      </c>
      <c r="F23" s="26">
        <v>2129</v>
      </c>
      <c r="G23" s="26">
        <v>2329</v>
      </c>
      <c r="H23" s="26">
        <v>2147</v>
      </c>
      <c r="I23" s="26">
        <v>2186</v>
      </c>
      <c r="J23" s="26">
        <v>2186</v>
      </c>
      <c r="K23" s="26">
        <v>2186</v>
      </c>
      <c r="L23" s="26">
        <v>1712</v>
      </c>
      <c r="M23" s="26">
        <v>1712</v>
      </c>
      <c r="N23" s="26">
        <v>1612</v>
      </c>
    </row>
    <row r="24" spans="1:14">
      <c r="A24" s="25" t="s">
        <v>41</v>
      </c>
      <c r="B24" s="25" t="s">
        <v>42</v>
      </c>
      <c r="C24" s="26"/>
      <c r="D24" s="26">
        <v>8436</v>
      </c>
      <c r="E24" s="26">
        <v>8685</v>
      </c>
      <c r="F24" s="26">
        <v>8621</v>
      </c>
      <c r="G24" s="26">
        <v>8380</v>
      </c>
      <c r="H24" s="26">
        <v>7767</v>
      </c>
      <c r="I24" s="26">
        <v>7316</v>
      </c>
      <c r="J24" s="26">
        <v>7004</v>
      </c>
      <c r="K24" s="26">
        <v>6489</v>
      </c>
      <c r="L24" s="26">
        <v>6489</v>
      </c>
      <c r="M24" s="26">
        <v>7370</v>
      </c>
      <c r="N24" s="26">
        <v>6089</v>
      </c>
    </row>
    <row r="25" spans="1:14">
      <c r="A25" s="25" t="s">
        <v>43</v>
      </c>
      <c r="B25" s="25" t="s">
        <v>44</v>
      </c>
      <c r="C25" s="26"/>
      <c r="D25" s="26">
        <v>1393</v>
      </c>
      <c r="E25" s="26">
        <v>2851</v>
      </c>
      <c r="F25" s="26">
        <v>956</v>
      </c>
      <c r="G25" s="26">
        <v>1320</v>
      </c>
      <c r="H25" s="26">
        <v>956</v>
      </c>
      <c r="I25" s="26">
        <v>956</v>
      </c>
      <c r="J25" s="26">
        <v>956</v>
      </c>
      <c r="K25" s="26">
        <v>956</v>
      </c>
      <c r="L25" s="26">
        <v>956</v>
      </c>
      <c r="M25" s="26">
        <v>956</v>
      </c>
      <c r="N25" s="26">
        <v>956</v>
      </c>
    </row>
    <row r="26" spans="1:14">
      <c r="A26" s="25" t="s">
        <v>45</v>
      </c>
      <c r="B26" s="25" t="s">
        <v>46</v>
      </c>
      <c r="C26" s="26"/>
      <c r="D26" s="26">
        <v>2556</v>
      </c>
      <c r="E26" s="26">
        <v>3113</v>
      </c>
      <c r="F26" s="26">
        <v>2466</v>
      </c>
      <c r="G26" s="26">
        <v>2466</v>
      </c>
      <c r="H26" s="26">
        <v>2466</v>
      </c>
      <c r="I26" s="26">
        <v>3113</v>
      </c>
      <c r="J26" s="26">
        <v>3113</v>
      </c>
      <c r="K26" s="26">
        <v>2466</v>
      </c>
      <c r="L26" s="26">
        <v>3113</v>
      </c>
      <c r="M26" s="26">
        <v>3113</v>
      </c>
      <c r="N26" s="26">
        <v>2466</v>
      </c>
    </row>
    <row r="27" spans="1:14">
      <c r="A27" s="25" t="s">
        <v>65</v>
      </c>
      <c r="B27" s="25" t="s">
        <v>66</v>
      </c>
      <c r="C27" s="26"/>
      <c r="D27" s="26">
        <v>4458</v>
      </c>
      <c r="E27" s="26">
        <v>3864</v>
      </c>
      <c r="F27" s="26">
        <v>3864</v>
      </c>
      <c r="G27" s="26">
        <v>3864</v>
      </c>
      <c r="H27" s="26">
        <v>4092</v>
      </c>
      <c r="I27" s="26">
        <v>4092</v>
      </c>
      <c r="J27" s="26">
        <v>4390</v>
      </c>
      <c r="K27" s="26">
        <v>4000</v>
      </c>
      <c r="L27" s="26">
        <v>4319</v>
      </c>
      <c r="M27" s="26">
        <v>4251</v>
      </c>
      <c r="N27" s="26">
        <v>5698</v>
      </c>
    </row>
    <row r="28" spans="1:14">
      <c r="A28" s="25" t="s">
        <v>67</v>
      </c>
      <c r="B28" s="25" t="s">
        <v>68</v>
      </c>
      <c r="C28" s="26"/>
      <c r="D28" s="26">
        <v>2652</v>
      </c>
      <c r="E28" s="26">
        <v>2883</v>
      </c>
      <c r="F28" s="26">
        <v>2883</v>
      </c>
      <c r="G28" s="26">
        <v>3333</v>
      </c>
      <c r="H28" s="26">
        <v>3333</v>
      </c>
      <c r="I28" s="26">
        <v>3333</v>
      </c>
      <c r="J28" s="26">
        <v>3333</v>
      </c>
      <c r="K28" s="26">
        <v>3333</v>
      </c>
      <c r="L28" s="26">
        <v>2139</v>
      </c>
      <c r="M28" s="26">
        <v>2139</v>
      </c>
      <c r="N28" s="26">
        <v>1795</v>
      </c>
    </row>
    <row r="29" spans="1:14">
      <c r="A29" s="25" t="s">
        <v>47</v>
      </c>
      <c r="B29" s="25" t="s">
        <v>48</v>
      </c>
      <c r="C29" s="26"/>
      <c r="D29" s="26">
        <v>1882</v>
      </c>
      <c r="E29" s="26">
        <v>1770</v>
      </c>
      <c r="F29" s="26">
        <v>1770</v>
      </c>
      <c r="G29" s="26">
        <v>1770</v>
      </c>
      <c r="H29" s="26">
        <v>2251</v>
      </c>
      <c r="I29" s="26">
        <v>2251</v>
      </c>
      <c r="J29" s="26">
        <v>2054</v>
      </c>
      <c r="K29" s="26">
        <v>1960</v>
      </c>
      <c r="L29" s="26">
        <v>1870</v>
      </c>
      <c r="M29" s="26">
        <v>1664</v>
      </c>
      <c r="N29" s="26">
        <v>1664</v>
      </c>
    </row>
    <row r="30" spans="1:14">
      <c r="A30" s="25" t="s">
        <v>49</v>
      </c>
      <c r="B30" s="25" t="s">
        <v>50</v>
      </c>
      <c r="C30" s="26"/>
      <c r="D30" s="26">
        <v>4524</v>
      </c>
      <c r="E30" s="26">
        <v>4185</v>
      </c>
      <c r="F30" s="26">
        <v>3327</v>
      </c>
      <c r="G30" s="26">
        <v>4173</v>
      </c>
      <c r="H30" s="26">
        <v>4173</v>
      </c>
      <c r="I30" s="26">
        <v>4173</v>
      </c>
      <c r="J30" s="26">
        <v>4173</v>
      </c>
      <c r="K30" s="26">
        <v>4340</v>
      </c>
      <c r="L30" s="26">
        <v>4340</v>
      </c>
      <c r="M30" s="26">
        <v>4340</v>
      </c>
      <c r="N30" s="26">
        <v>4300</v>
      </c>
    </row>
    <row r="31" spans="1:14">
      <c r="A31" s="25" t="s">
        <v>51</v>
      </c>
      <c r="B31" s="25" t="s">
        <v>52</v>
      </c>
      <c r="C31" s="26"/>
      <c r="D31" s="26">
        <v>1455</v>
      </c>
      <c r="E31" s="26">
        <v>1962</v>
      </c>
      <c r="F31" s="26">
        <v>1267</v>
      </c>
      <c r="G31" s="26">
        <v>1962</v>
      </c>
      <c r="H31" s="26">
        <v>1267</v>
      </c>
      <c r="I31" s="26">
        <v>1267</v>
      </c>
      <c r="J31" s="26">
        <v>1267</v>
      </c>
      <c r="K31" s="26">
        <v>1267</v>
      </c>
      <c r="L31" s="26">
        <v>1267</v>
      </c>
      <c r="M31" s="26">
        <v>1267</v>
      </c>
      <c r="N31" s="26">
        <v>1267</v>
      </c>
    </row>
    <row r="32" spans="1:14">
      <c r="A32" s="25" t="s">
        <v>53</v>
      </c>
      <c r="B32" s="25" t="s">
        <v>54</v>
      </c>
      <c r="C32" s="26"/>
      <c r="D32" s="26">
        <v>2508</v>
      </c>
      <c r="E32" s="26">
        <v>3159</v>
      </c>
      <c r="F32" s="26">
        <v>2320</v>
      </c>
      <c r="G32" s="26">
        <v>2320</v>
      </c>
      <c r="H32" s="26">
        <v>2320</v>
      </c>
      <c r="I32" s="26">
        <v>2320</v>
      </c>
      <c r="J32" s="26">
        <v>2320</v>
      </c>
      <c r="K32" s="26">
        <v>2320</v>
      </c>
      <c r="L32" s="26">
        <v>2320</v>
      </c>
      <c r="M32" s="26">
        <v>2320</v>
      </c>
      <c r="N32" s="26">
        <v>2320</v>
      </c>
    </row>
    <row r="33" spans="1:14">
      <c r="A33" s="25" t="s">
        <v>55</v>
      </c>
      <c r="B33" s="25" t="s">
        <v>56</v>
      </c>
      <c r="C33" s="26"/>
      <c r="D33" s="26">
        <v>2760</v>
      </c>
      <c r="E33" s="26">
        <v>4728</v>
      </c>
      <c r="F33" s="26">
        <v>3615</v>
      </c>
      <c r="G33" s="26">
        <v>3252</v>
      </c>
      <c r="H33" s="26">
        <v>3376</v>
      </c>
      <c r="I33" s="26">
        <v>3376</v>
      </c>
      <c r="J33" s="26">
        <v>3376</v>
      </c>
      <c r="K33" s="26">
        <v>3376</v>
      </c>
      <c r="L33" s="26">
        <v>3376</v>
      </c>
      <c r="M33" s="26">
        <v>3376</v>
      </c>
      <c r="N33" s="26">
        <v>3376</v>
      </c>
    </row>
    <row r="34" spans="1:14">
      <c r="A34" s="25" t="s">
        <v>57</v>
      </c>
      <c r="B34" s="25" t="s">
        <v>58</v>
      </c>
      <c r="C34" s="26"/>
      <c r="D34" s="26">
        <v>5375</v>
      </c>
      <c r="E34" s="26">
        <v>5289</v>
      </c>
      <c r="F34" s="26">
        <v>4582</v>
      </c>
      <c r="G34" s="26">
        <v>5209</v>
      </c>
      <c r="H34" s="26">
        <v>4600</v>
      </c>
      <c r="I34" s="26">
        <v>3797</v>
      </c>
      <c r="J34" s="26">
        <v>4232</v>
      </c>
      <c r="K34" s="26">
        <v>4232</v>
      </c>
      <c r="L34" s="26">
        <v>3797</v>
      </c>
      <c r="M34" s="26">
        <v>3797</v>
      </c>
      <c r="N34" s="26">
        <v>3797</v>
      </c>
    </row>
    <row r="35" spans="1:14">
      <c r="A35" s="25" t="s">
        <v>59</v>
      </c>
      <c r="B35" s="25" t="s">
        <v>60</v>
      </c>
      <c r="C35" s="26"/>
      <c r="D35" s="26">
        <v>2816</v>
      </c>
      <c r="E35" s="26">
        <v>2825</v>
      </c>
      <c r="F35" s="26">
        <v>2825</v>
      </c>
      <c r="G35" s="26">
        <v>3160</v>
      </c>
      <c r="H35" s="26">
        <v>3160</v>
      </c>
      <c r="I35" s="26">
        <v>3160</v>
      </c>
      <c r="J35" s="26">
        <v>3160</v>
      </c>
      <c r="K35" s="26">
        <v>2904</v>
      </c>
      <c r="L35" s="26">
        <v>2904</v>
      </c>
      <c r="M35" s="26">
        <v>2904</v>
      </c>
      <c r="N35" s="26">
        <v>2904</v>
      </c>
    </row>
    <row r="36" spans="1:14">
      <c r="A36" s="25" t="s">
        <v>61</v>
      </c>
      <c r="B36" s="25" t="s">
        <v>62</v>
      </c>
      <c r="C36" s="26"/>
      <c r="D36" s="26">
        <v>2779</v>
      </c>
      <c r="E36" s="26">
        <v>1932</v>
      </c>
      <c r="F36" s="26">
        <v>1932</v>
      </c>
      <c r="G36" s="26">
        <v>2044</v>
      </c>
      <c r="H36" s="26">
        <v>2711</v>
      </c>
      <c r="I36" s="26">
        <v>1932</v>
      </c>
      <c r="J36" s="26">
        <v>2193</v>
      </c>
      <c r="K36" s="26">
        <v>1712</v>
      </c>
      <c r="L36" s="26">
        <v>2193</v>
      </c>
      <c r="M36" s="26">
        <v>2193</v>
      </c>
      <c r="N36" s="26">
        <v>1512</v>
      </c>
    </row>
    <row r="37" spans="1:14">
      <c r="A37" s="25" t="s">
        <v>63</v>
      </c>
      <c r="B37" s="25" t="s">
        <v>64</v>
      </c>
      <c r="C37" s="26"/>
      <c r="D37" s="26">
        <v>10108</v>
      </c>
      <c r="E37" s="26">
        <v>8622</v>
      </c>
      <c r="F37" s="26">
        <v>8214</v>
      </c>
      <c r="G37" s="26">
        <v>9109</v>
      </c>
      <c r="H37" s="26">
        <v>9038</v>
      </c>
      <c r="I37" s="26">
        <v>7042</v>
      </c>
      <c r="J37" s="26">
        <v>7249</v>
      </c>
      <c r="K37" s="26">
        <v>6552</v>
      </c>
      <c r="L37" s="26">
        <v>7249</v>
      </c>
      <c r="M37" s="26">
        <v>8146</v>
      </c>
      <c r="N37" s="26">
        <v>8146</v>
      </c>
    </row>
    <row r="38" spans="1:14">
      <c r="A38" s="25" t="s">
        <v>69</v>
      </c>
      <c r="B38" s="25" t="s">
        <v>70</v>
      </c>
      <c r="C38" s="26"/>
      <c r="D38" s="26">
        <v>4316</v>
      </c>
      <c r="E38" s="26">
        <v>3752</v>
      </c>
      <c r="F38" s="26">
        <v>2834</v>
      </c>
      <c r="G38" s="26">
        <v>3205</v>
      </c>
      <c r="H38" s="26">
        <v>3205</v>
      </c>
      <c r="I38" s="26">
        <v>2527</v>
      </c>
      <c r="J38" s="26">
        <v>3205</v>
      </c>
      <c r="K38" s="26">
        <v>2527</v>
      </c>
      <c r="L38" s="26">
        <v>3205</v>
      </c>
      <c r="M38" s="26">
        <v>3669</v>
      </c>
      <c r="N38" s="26">
        <v>3205</v>
      </c>
    </row>
    <row r="39" spans="1:14">
      <c r="A39" s="25" t="s">
        <v>71</v>
      </c>
      <c r="B39" s="25" t="s">
        <v>72</v>
      </c>
      <c r="C39" s="26"/>
      <c r="D39" s="26">
        <v>5722</v>
      </c>
      <c r="E39" s="26">
        <v>5331</v>
      </c>
      <c r="F39" s="26">
        <v>5451</v>
      </c>
      <c r="G39" s="26">
        <v>5292</v>
      </c>
      <c r="H39" s="26">
        <v>6088</v>
      </c>
      <c r="I39" s="26">
        <v>5670</v>
      </c>
      <c r="J39" s="26">
        <v>5944</v>
      </c>
      <c r="K39" s="26">
        <v>5795</v>
      </c>
      <c r="L39" s="26">
        <v>6065</v>
      </c>
      <c r="M39" s="26">
        <v>6429</v>
      </c>
      <c r="N39" s="26">
        <v>5330</v>
      </c>
    </row>
    <row r="40" spans="1:14">
      <c r="A40" s="25" t="s">
        <v>73</v>
      </c>
      <c r="B40" s="25" t="s">
        <v>74</v>
      </c>
      <c r="C40" s="26"/>
      <c r="D40" s="26">
        <v>3423</v>
      </c>
      <c r="E40" s="26">
        <v>3113</v>
      </c>
      <c r="F40" s="26">
        <v>3113</v>
      </c>
      <c r="G40" s="26">
        <v>3113</v>
      </c>
      <c r="H40" s="26">
        <v>3113</v>
      </c>
      <c r="I40" s="26">
        <v>2770</v>
      </c>
      <c r="J40" s="26">
        <v>3113</v>
      </c>
      <c r="K40" s="26">
        <v>2867</v>
      </c>
      <c r="L40" s="26">
        <v>2621</v>
      </c>
      <c r="M40" s="26">
        <v>2621</v>
      </c>
      <c r="N40" s="26">
        <v>2621</v>
      </c>
    </row>
    <row r="41" spans="1:14">
      <c r="A41" s="25" t="s">
        <v>75</v>
      </c>
      <c r="B41" s="25" t="s">
        <v>76</v>
      </c>
      <c r="C41" s="26"/>
      <c r="D41" s="26">
        <v>14366</v>
      </c>
      <c r="E41" s="26">
        <v>12375</v>
      </c>
      <c r="F41" s="26">
        <v>12157</v>
      </c>
      <c r="G41" s="26">
        <v>11278</v>
      </c>
      <c r="H41" s="26">
        <v>11032</v>
      </c>
      <c r="I41" s="26">
        <v>10555</v>
      </c>
      <c r="J41" s="26">
        <v>11074</v>
      </c>
      <c r="K41" s="26">
        <v>9475</v>
      </c>
      <c r="L41" s="26">
        <v>8818</v>
      </c>
      <c r="M41" s="26">
        <v>9500</v>
      </c>
      <c r="N41" s="26">
        <v>8446</v>
      </c>
    </row>
    <row r="42" spans="1:14">
      <c r="A42" s="25" t="s">
        <v>77</v>
      </c>
      <c r="B42" s="25" t="s">
        <v>78</v>
      </c>
      <c r="C42" s="26"/>
      <c r="D42" s="26">
        <v>6387</v>
      </c>
      <c r="E42" s="26">
        <v>4088</v>
      </c>
      <c r="F42" s="26">
        <v>3983</v>
      </c>
      <c r="G42" s="26">
        <v>4274</v>
      </c>
      <c r="H42" s="26">
        <v>3724</v>
      </c>
      <c r="I42" s="26">
        <v>3374</v>
      </c>
      <c r="J42" s="26">
        <v>5559</v>
      </c>
      <c r="K42" s="26">
        <v>2982</v>
      </c>
      <c r="L42" s="26">
        <v>3133</v>
      </c>
      <c r="M42" s="26">
        <v>3508</v>
      </c>
      <c r="N42" s="26">
        <v>2222</v>
      </c>
    </row>
    <row r="43" spans="1:14">
      <c r="A43" s="25" t="s">
        <v>79</v>
      </c>
      <c r="B43" s="25" t="s">
        <v>80</v>
      </c>
      <c r="C43" s="26"/>
      <c r="D43" s="26">
        <v>8028</v>
      </c>
      <c r="E43" s="26">
        <v>9093</v>
      </c>
      <c r="F43" s="26">
        <v>7550</v>
      </c>
      <c r="G43" s="26">
        <v>7575</v>
      </c>
      <c r="H43" s="26">
        <v>7239</v>
      </c>
      <c r="I43" s="26">
        <v>7239</v>
      </c>
      <c r="J43" s="26">
        <v>7022</v>
      </c>
      <c r="K43" s="26">
        <v>7457</v>
      </c>
      <c r="L43" s="26">
        <v>7338</v>
      </c>
      <c r="M43" s="26">
        <v>7425</v>
      </c>
      <c r="N43" s="26">
        <v>7637</v>
      </c>
    </row>
    <row r="44" spans="1:14">
      <c r="A44" s="25" t="s">
        <v>81</v>
      </c>
      <c r="B44" s="25" t="s">
        <v>82</v>
      </c>
      <c r="C44" s="26"/>
      <c r="D44" s="26">
        <v>1691</v>
      </c>
      <c r="E44" s="26">
        <v>1908</v>
      </c>
      <c r="F44" s="26">
        <v>2194</v>
      </c>
      <c r="G44" s="26">
        <v>2194</v>
      </c>
      <c r="H44" s="26">
        <v>2194</v>
      </c>
      <c r="I44" s="26">
        <v>2194</v>
      </c>
      <c r="J44" s="26">
        <v>2194</v>
      </c>
      <c r="K44" s="26">
        <v>2194</v>
      </c>
      <c r="L44" s="26">
        <v>2194</v>
      </c>
      <c r="M44" s="26">
        <v>2194</v>
      </c>
      <c r="N44" s="26">
        <v>1926</v>
      </c>
    </row>
    <row r="45" spans="1:14">
      <c r="A45" s="25" t="s">
        <v>83</v>
      </c>
      <c r="B45" s="25" t="s">
        <v>84</v>
      </c>
      <c r="C45" s="26"/>
      <c r="D45" s="26">
        <v>3683</v>
      </c>
      <c r="E45" s="26">
        <v>3190</v>
      </c>
      <c r="F45" s="26">
        <v>4000</v>
      </c>
      <c r="G45" s="26">
        <v>4000</v>
      </c>
      <c r="H45" s="26">
        <v>4500</v>
      </c>
      <c r="I45" s="26">
        <v>4792</v>
      </c>
      <c r="J45" s="26">
        <v>5034</v>
      </c>
      <c r="K45" s="26">
        <v>5213</v>
      </c>
      <c r="L45" s="26">
        <v>5213</v>
      </c>
      <c r="M45" s="26">
        <v>5213</v>
      </c>
      <c r="N45" s="26">
        <v>5213</v>
      </c>
    </row>
    <row r="46" spans="1:14">
      <c r="A46" s="25" t="s">
        <v>85</v>
      </c>
      <c r="B46" s="25" t="s">
        <v>86</v>
      </c>
      <c r="C46" s="26"/>
      <c r="D46" s="26">
        <v>6770</v>
      </c>
      <c r="E46" s="26">
        <v>7339</v>
      </c>
      <c r="F46" s="26">
        <v>7337</v>
      </c>
      <c r="G46" s="26">
        <v>8729</v>
      </c>
      <c r="H46" s="26">
        <v>9362</v>
      </c>
      <c r="I46" s="26">
        <v>9264</v>
      </c>
      <c r="J46" s="26">
        <v>9203</v>
      </c>
      <c r="K46" s="26">
        <v>9231</v>
      </c>
      <c r="L46" s="26">
        <v>9691</v>
      </c>
      <c r="M46" s="26">
        <v>8221</v>
      </c>
      <c r="N46" s="26">
        <v>7772</v>
      </c>
    </row>
    <row r="47" spans="1:14">
      <c r="A47" s="25" t="s">
        <v>87</v>
      </c>
      <c r="B47" s="25" t="s">
        <v>88</v>
      </c>
      <c r="C47" s="26"/>
      <c r="D47" s="26">
        <v>3163</v>
      </c>
      <c r="E47" s="26">
        <v>2927</v>
      </c>
      <c r="F47" s="26">
        <v>2927</v>
      </c>
      <c r="G47" s="26">
        <v>2927</v>
      </c>
      <c r="H47" s="26">
        <v>2927</v>
      </c>
      <c r="I47" s="26">
        <v>2927</v>
      </c>
      <c r="J47" s="26">
        <v>3139</v>
      </c>
      <c r="K47" s="26">
        <v>2877</v>
      </c>
      <c r="L47" s="26">
        <v>3021</v>
      </c>
      <c r="M47" s="26">
        <v>3288</v>
      </c>
      <c r="N47" s="26">
        <v>2572</v>
      </c>
    </row>
    <row r="48" spans="1:14">
      <c r="A48" s="25" t="s">
        <v>89</v>
      </c>
      <c r="B48" s="25" t="s">
        <v>90</v>
      </c>
      <c r="C48" s="26"/>
      <c r="D48" s="26">
        <v>7244</v>
      </c>
      <c r="E48" s="26">
        <v>7055</v>
      </c>
      <c r="F48" s="26">
        <v>6575</v>
      </c>
      <c r="G48" s="26">
        <v>6575</v>
      </c>
      <c r="H48" s="26">
        <v>6575</v>
      </c>
      <c r="I48" s="26">
        <v>6575</v>
      </c>
      <c r="J48" s="26">
        <v>6575</v>
      </c>
      <c r="K48" s="26">
        <v>6225</v>
      </c>
      <c r="L48" s="26">
        <v>6295</v>
      </c>
      <c r="M48" s="26">
        <v>5959</v>
      </c>
      <c r="N48" s="26">
        <v>6557</v>
      </c>
    </row>
    <row r="49" spans="1:14">
      <c r="A49" s="25" t="s">
        <v>91</v>
      </c>
      <c r="B49" s="25" t="s">
        <v>92</v>
      </c>
      <c r="C49" s="26"/>
      <c r="D49" s="26">
        <v>1805</v>
      </c>
      <c r="E49" s="26">
        <v>1376</v>
      </c>
      <c r="F49" s="26">
        <v>1376</v>
      </c>
      <c r="G49" s="26">
        <v>1376</v>
      </c>
      <c r="H49" s="26">
        <v>1376</v>
      </c>
      <c r="I49" s="26">
        <v>1276</v>
      </c>
      <c r="J49" s="26">
        <v>1276</v>
      </c>
      <c r="K49" s="26">
        <v>1276</v>
      </c>
      <c r="L49" s="26">
        <v>1276</v>
      </c>
      <c r="M49" s="26">
        <v>1276</v>
      </c>
      <c r="N49" s="26">
        <v>1276</v>
      </c>
    </row>
    <row r="50" spans="1:14">
      <c r="A50" s="25" t="s">
        <v>93</v>
      </c>
      <c r="B50" s="25" t="s">
        <v>94</v>
      </c>
      <c r="C50" s="26"/>
      <c r="D50" s="26">
        <v>5699</v>
      </c>
      <c r="E50" s="26">
        <v>6549</v>
      </c>
      <c r="F50" s="26">
        <v>6134</v>
      </c>
      <c r="G50" s="26">
        <v>8448</v>
      </c>
      <c r="H50" s="26">
        <v>6236</v>
      </c>
      <c r="I50" s="26">
        <v>6236</v>
      </c>
      <c r="J50" s="26">
        <v>5906</v>
      </c>
      <c r="K50" s="26">
        <v>6236</v>
      </c>
      <c r="L50" s="26">
        <v>6236</v>
      </c>
      <c r="M50" s="26">
        <v>7173</v>
      </c>
      <c r="N50" s="26">
        <v>5800</v>
      </c>
    </row>
    <row r="51" spans="1:14">
      <c r="A51" s="25" t="s">
        <v>95</v>
      </c>
      <c r="B51" s="25" t="s">
        <v>96</v>
      </c>
      <c r="C51" s="26"/>
      <c r="D51" s="26">
        <v>2176</v>
      </c>
      <c r="E51" s="26">
        <v>2228</v>
      </c>
      <c r="F51" s="26">
        <v>2280</v>
      </c>
      <c r="G51" s="26">
        <v>2280</v>
      </c>
      <c r="H51" s="26">
        <v>2280</v>
      </c>
      <c r="I51" s="26">
        <v>1736</v>
      </c>
      <c r="J51" s="26">
        <v>1736</v>
      </c>
      <c r="K51" s="26">
        <v>1865</v>
      </c>
      <c r="L51" s="26">
        <v>1865</v>
      </c>
      <c r="M51" s="26">
        <v>1865</v>
      </c>
      <c r="N51" s="26">
        <v>1865</v>
      </c>
    </row>
    <row r="52" spans="1:14">
      <c r="A52" s="25" t="s">
        <v>97</v>
      </c>
      <c r="B52" s="25" t="s">
        <v>98</v>
      </c>
      <c r="C52" s="26"/>
      <c r="D52" s="26">
        <v>11854</v>
      </c>
      <c r="E52" s="26">
        <v>10394</v>
      </c>
      <c r="F52" s="26">
        <v>10568</v>
      </c>
      <c r="G52" s="26">
        <v>10859</v>
      </c>
      <c r="H52" s="26">
        <v>10673</v>
      </c>
      <c r="I52" s="26">
        <v>10947</v>
      </c>
      <c r="J52" s="26">
        <v>9604</v>
      </c>
      <c r="K52" s="26">
        <v>9604</v>
      </c>
      <c r="L52" s="26">
        <v>9490</v>
      </c>
      <c r="M52" s="26">
        <v>9490</v>
      </c>
      <c r="N52" s="26">
        <v>9490</v>
      </c>
    </row>
    <row r="53" spans="1:14">
      <c r="A53" s="25" t="s">
        <v>99</v>
      </c>
      <c r="B53" s="25" t="s">
        <v>100</v>
      </c>
      <c r="C53" s="26"/>
      <c r="D53" s="26">
        <v>1836</v>
      </c>
      <c r="E53" s="26">
        <v>2152</v>
      </c>
      <c r="F53" s="26">
        <v>1631</v>
      </c>
      <c r="G53" s="26">
        <v>1236</v>
      </c>
      <c r="H53" s="26">
        <v>2040</v>
      </c>
      <c r="I53" s="26">
        <v>1236</v>
      </c>
      <c r="J53" s="26">
        <v>1236</v>
      </c>
      <c r="K53" s="26">
        <v>1236</v>
      </c>
      <c r="L53" s="26">
        <v>1236</v>
      </c>
      <c r="M53" s="26">
        <v>1236</v>
      </c>
      <c r="N53" s="26">
        <v>1236</v>
      </c>
    </row>
    <row r="54" spans="1:14">
      <c r="A54" s="25" t="s">
        <v>101</v>
      </c>
      <c r="B54" s="25" t="s">
        <v>102</v>
      </c>
      <c r="C54" s="26"/>
      <c r="D54" s="26">
        <v>3198</v>
      </c>
      <c r="E54" s="26">
        <v>3106</v>
      </c>
      <c r="F54" s="26">
        <v>2956</v>
      </c>
      <c r="G54" s="26">
        <v>2956</v>
      </c>
      <c r="H54" s="26">
        <v>2956</v>
      </c>
      <c r="I54" s="26">
        <v>2956</v>
      </c>
      <c r="J54" s="26">
        <v>2906</v>
      </c>
      <c r="K54" s="26">
        <v>2906</v>
      </c>
      <c r="L54" s="26">
        <v>2906</v>
      </c>
      <c r="M54" s="26">
        <v>2906</v>
      </c>
      <c r="N54" s="26">
        <v>2906</v>
      </c>
    </row>
    <row r="55" spans="1:14">
      <c r="A55" s="25" t="s">
        <v>103</v>
      </c>
      <c r="B55" s="25" t="s">
        <v>104</v>
      </c>
      <c r="C55" s="26"/>
      <c r="D55" s="26">
        <v>3860</v>
      </c>
      <c r="E55" s="26">
        <v>3533</v>
      </c>
      <c r="F55" s="26">
        <v>3533</v>
      </c>
      <c r="G55" s="26">
        <v>3166</v>
      </c>
      <c r="H55" s="26">
        <v>3166</v>
      </c>
      <c r="I55" s="26">
        <v>3166</v>
      </c>
      <c r="J55" s="26">
        <v>2376</v>
      </c>
      <c r="K55" s="26">
        <v>2376</v>
      </c>
      <c r="L55" s="26">
        <v>2376</v>
      </c>
      <c r="M55" s="26">
        <v>2537</v>
      </c>
      <c r="N55" s="26">
        <v>2019</v>
      </c>
    </row>
    <row r="56" spans="1:14">
      <c r="A56" s="25" t="s">
        <v>105</v>
      </c>
      <c r="B56" s="25" t="s">
        <v>106</v>
      </c>
      <c r="C56" s="26"/>
      <c r="D56" s="26">
        <v>1648</v>
      </c>
      <c r="E56" s="26">
        <v>1468</v>
      </c>
      <c r="F56" s="26">
        <v>1468</v>
      </c>
      <c r="G56" s="26">
        <v>1468</v>
      </c>
      <c r="H56" s="26">
        <v>1468</v>
      </c>
      <c r="I56" s="26">
        <v>1368</v>
      </c>
      <c r="J56" s="26">
        <v>1368</v>
      </c>
      <c r="K56" s="26">
        <v>898</v>
      </c>
      <c r="L56" s="26">
        <v>898</v>
      </c>
      <c r="M56" s="26">
        <v>1060</v>
      </c>
      <c r="N56" s="26">
        <v>1060</v>
      </c>
    </row>
    <row r="57" spans="1:14">
      <c r="A57" s="25" t="s">
        <v>107</v>
      </c>
      <c r="B57" s="25" t="s">
        <v>108</v>
      </c>
      <c r="C57" s="26"/>
      <c r="D57" s="26">
        <v>3696</v>
      </c>
      <c r="E57" s="26">
        <v>3072</v>
      </c>
      <c r="F57" s="26">
        <v>3329</v>
      </c>
      <c r="G57" s="26">
        <v>3237</v>
      </c>
      <c r="H57" s="26">
        <v>3264</v>
      </c>
      <c r="I57" s="26">
        <v>3264</v>
      </c>
      <c r="J57" s="26">
        <v>3958</v>
      </c>
      <c r="K57" s="26">
        <v>3958</v>
      </c>
      <c r="L57" s="26">
        <v>3264</v>
      </c>
      <c r="M57" s="26">
        <v>3201</v>
      </c>
      <c r="N57" s="26">
        <v>2999</v>
      </c>
    </row>
    <row r="58" spans="1:14">
      <c r="A58" s="25" t="s">
        <v>109</v>
      </c>
      <c r="B58" s="25" t="s">
        <v>110</v>
      </c>
      <c r="C58" s="26"/>
      <c r="D58" s="26">
        <v>5022</v>
      </c>
      <c r="E58" s="26">
        <v>5299</v>
      </c>
      <c r="F58" s="26">
        <v>4682</v>
      </c>
      <c r="G58" s="26">
        <v>5831</v>
      </c>
      <c r="H58" s="26">
        <v>5831</v>
      </c>
      <c r="I58" s="26">
        <v>5910</v>
      </c>
      <c r="J58" s="26">
        <v>5280</v>
      </c>
      <c r="K58" s="26">
        <v>4663</v>
      </c>
      <c r="L58" s="26">
        <v>5280</v>
      </c>
      <c r="M58" s="26">
        <v>4255</v>
      </c>
      <c r="N58" s="26">
        <v>3638</v>
      </c>
    </row>
    <row r="59" spans="1:14">
      <c r="A59" s="25" t="s">
        <v>111</v>
      </c>
      <c r="B59" s="25" t="s">
        <v>112</v>
      </c>
      <c r="C59" s="26"/>
      <c r="D59" s="26">
        <v>3032</v>
      </c>
      <c r="E59" s="26">
        <v>2260</v>
      </c>
      <c r="F59" s="26">
        <v>2105</v>
      </c>
      <c r="G59" s="26">
        <v>2105</v>
      </c>
      <c r="H59" s="26">
        <v>1326</v>
      </c>
      <c r="I59" s="26">
        <v>1326</v>
      </c>
      <c r="J59" s="26">
        <v>1326</v>
      </c>
      <c r="K59" s="26">
        <v>1326</v>
      </c>
      <c r="L59" s="26">
        <v>1326</v>
      </c>
      <c r="M59" s="26">
        <v>1225</v>
      </c>
      <c r="N59" s="26">
        <v>1225</v>
      </c>
    </row>
    <row r="60" spans="1:14">
      <c r="A60" s="25" t="s">
        <v>113</v>
      </c>
      <c r="B60" s="25" t="s">
        <v>114</v>
      </c>
      <c r="C60" s="26"/>
      <c r="D60" s="26">
        <v>1550</v>
      </c>
      <c r="E60" s="26">
        <v>1591</v>
      </c>
      <c r="F60" s="26">
        <v>1739</v>
      </c>
      <c r="G60" s="26">
        <v>1739</v>
      </c>
      <c r="H60" s="26">
        <v>1739</v>
      </c>
      <c r="I60" s="26">
        <v>1739</v>
      </c>
      <c r="J60" s="26">
        <v>1739</v>
      </c>
      <c r="K60" s="26">
        <v>1739</v>
      </c>
      <c r="L60" s="26">
        <v>1739</v>
      </c>
      <c r="M60" s="26">
        <v>885</v>
      </c>
      <c r="N60" s="26">
        <v>885</v>
      </c>
    </row>
    <row r="61" spans="1:14">
      <c r="A61" s="25" t="s">
        <v>115</v>
      </c>
      <c r="B61" s="25" t="s">
        <v>116</v>
      </c>
      <c r="C61" s="26"/>
      <c r="D61" s="26">
        <v>2980</v>
      </c>
      <c r="E61" s="26">
        <v>2609</v>
      </c>
      <c r="F61" s="26">
        <v>2609</v>
      </c>
      <c r="G61" s="26">
        <v>2609</v>
      </c>
      <c r="H61" s="26">
        <v>2609</v>
      </c>
      <c r="I61" s="26">
        <v>2709</v>
      </c>
      <c r="J61" s="26">
        <v>2709</v>
      </c>
      <c r="K61" s="26">
        <v>2264</v>
      </c>
      <c r="L61" s="26">
        <v>2906</v>
      </c>
      <c r="M61" s="26">
        <v>2786</v>
      </c>
      <c r="N61" s="26">
        <v>2341</v>
      </c>
    </row>
    <row r="62" spans="1:14">
      <c r="A62" s="25" t="s">
        <v>117</v>
      </c>
      <c r="B62" s="25" t="s">
        <v>118</v>
      </c>
      <c r="C62" s="26"/>
      <c r="D62" s="26">
        <v>4719</v>
      </c>
      <c r="E62" s="26">
        <v>3520</v>
      </c>
      <c r="F62" s="26">
        <v>3019</v>
      </c>
      <c r="G62" s="26">
        <v>3019</v>
      </c>
      <c r="H62" s="26">
        <v>3231</v>
      </c>
      <c r="I62" s="26">
        <v>3019</v>
      </c>
      <c r="J62" s="26">
        <v>3231</v>
      </c>
      <c r="K62" s="26">
        <v>3019</v>
      </c>
      <c r="L62" s="26">
        <v>3019</v>
      </c>
      <c r="M62" s="26">
        <v>3142</v>
      </c>
      <c r="N62" s="26">
        <v>3142</v>
      </c>
    </row>
    <row r="63" spans="1:14">
      <c r="A63" s="25" t="s">
        <v>119</v>
      </c>
      <c r="B63" s="25" t="s">
        <v>120</v>
      </c>
      <c r="C63" s="26"/>
      <c r="D63" s="26">
        <v>541</v>
      </c>
      <c r="E63" s="26">
        <v>313</v>
      </c>
      <c r="F63" s="26">
        <v>313</v>
      </c>
      <c r="G63" s="26">
        <v>313</v>
      </c>
      <c r="H63" s="26">
        <v>313</v>
      </c>
      <c r="I63" s="26">
        <v>313</v>
      </c>
      <c r="J63" s="26">
        <v>313</v>
      </c>
      <c r="K63" s="26">
        <v>313</v>
      </c>
      <c r="L63" s="26">
        <v>313</v>
      </c>
      <c r="M63" s="26">
        <v>313</v>
      </c>
      <c r="N63" s="26">
        <v>313</v>
      </c>
    </row>
    <row r="64" spans="1:14">
      <c r="A64" s="25" t="s">
        <v>121</v>
      </c>
      <c r="B64" s="25" t="s">
        <v>122</v>
      </c>
      <c r="C64" s="26"/>
      <c r="D64" s="26">
        <v>6637</v>
      </c>
      <c r="E64" s="26">
        <v>6632</v>
      </c>
      <c r="F64" s="26">
        <v>6632</v>
      </c>
      <c r="G64" s="26">
        <v>6142</v>
      </c>
      <c r="H64" s="26">
        <v>6318</v>
      </c>
      <c r="I64" s="26">
        <v>6517</v>
      </c>
      <c r="J64" s="26">
        <v>6517</v>
      </c>
      <c r="K64" s="26">
        <v>6352</v>
      </c>
      <c r="L64" s="26">
        <v>5543</v>
      </c>
      <c r="M64" s="26">
        <v>5543</v>
      </c>
      <c r="N64" s="26">
        <v>5543</v>
      </c>
    </row>
    <row r="65" spans="1:14">
      <c r="A65" s="25" t="s">
        <v>123</v>
      </c>
      <c r="B65" s="25" t="s">
        <v>124</v>
      </c>
      <c r="C65" s="26"/>
      <c r="D65" s="26">
        <v>3863</v>
      </c>
      <c r="E65" s="26">
        <v>3770</v>
      </c>
      <c r="F65" s="26">
        <v>2896</v>
      </c>
      <c r="G65" s="26">
        <v>2708</v>
      </c>
      <c r="H65" s="26">
        <v>2708</v>
      </c>
      <c r="I65" s="26">
        <v>2539</v>
      </c>
      <c r="J65" s="26">
        <v>2539</v>
      </c>
      <c r="K65" s="26">
        <v>2539</v>
      </c>
      <c r="L65" s="26">
        <v>2539</v>
      </c>
      <c r="M65" s="26">
        <v>2942</v>
      </c>
      <c r="N65" s="26">
        <v>2672</v>
      </c>
    </row>
    <row r="66" spans="1:14">
      <c r="A66" s="25" t="s">
        <v>125</v>
      </c>
      <c r="B66" s="25" t="s">
        <v>126</v>
      </c>
      <c r="C66" s="26"/>
      <c r="D66" s="26">
        <v>2140</v>
      </c>
      <c r="E66" s="26">
        <v>2736</v>
      </c>
      <c r="F66" s="26">
        <v>1881</v>
      </c>
      <c r="G66" s="26">
        <v>1881</v>
      </c>
      <c r="H66" s="26">
        <v>1881</v>
      </c>
      <c r="I66" s="26">
        <v>1881</v>
      </c>
      <c r="J66" s="26">
        <v>1881</v>
      </c>
      <c r="K66" s="26">
        <v>1881</v>
      </c>
      <c r="L66" s="26">
        <v>1881</v>
      </c>
      <c r="M66" s="26">
        <v>1881</v>
      </c>
      <c r="N66" s="26">
        <v>1881</v>
      </c>
    </row>
    <row r="67" spans="1:14">
      <c r="A67" s="25" t="s">
        <v>127</v>
      </c>
      <c r="B67" s="25" t="s">
        <v>128</v>
      </c>
      <c r="C67" s="26"/>
      <c r="D67" s="26">
        <v>11906</v>
      </c>
      <c r="E67" s="26">
        <v>11207</v>
      </c>
      <c r="F67" s="26">
        <v>10572</v>
      </c>
      <c r="G67" s="26">
        <v>10272</v>
      </c>
      <c r="H67" s="26">
        <v>9639</v>
      </c>
      <c r="I67" s="26">
        <v>9331</v>
      </c>
      <c r="J67" s="26">
        <v>8506</v>
      </c>
      <c r="K67" s="26">
        <v>8506</v>
      </c>
      <c r="L67" s="26">
        <v>8506</v>
      </c>
      <c r="M67" s="26">
        <v>9513</v>
      </c>
      <c r="N67" s="26">
        <v>8669</v>
      </c>
    </row>
    <row r="68" spans="1:14">
      <c r="A68" s="25" t="s">
        <v>129</v>
      </c>
      <c r="B68" s="25" t="s">
        <v>130</v>
      </c>
      <c r="C68" s="26"/>
      <c r="D68" s="26">
        <v>4641</v>
      </c>
      <c r="E68" s="26">
        <v>4426</v>
      </c>
      <c r="F68" s="26">
        <v>4102</v>
      </c>
      <c r="G68" s="26">
        <v>4102</v>
      </c>
      <c r="H68" s="26">
        <v>4102</v>
      </c>
      <c r="I68" s="26">
        <v>4102</v>
      </c>
      <c r="J68" s="26">
        <v>4102</v>
      </c>
      <c r="K68" s="26">
        <v>4102</v>
      </c>
      <c r="L68" s="26">
        <v>2779</v>
      </c>
      <c r="M68" s="26">
        <v>3327</v>
      </c>
      <c r="N68" s="26">
        <v>2779</v>
      </c>
    </row>
    <row r="69" spans="1:14">
      <c r="A69" s="25" t="s">
        <v>131</v>
      </c>
      <c r="B69" s="25" t="s">
        <v>132</v>
      </c>
      <c r="C69" s="26"/>
      <c r="D69" s="26">
        <v>2895</v>
      </c>
      <c r="E69" s="26">
        <v>3610</v>
      </c>
      <c r="F69" s="26">
        <v>2761</v>
      </c>
      <c r="G69" s="26">
        <v>3610</v>
      </c>
      <c r="H69" s="26">
        <v>3610</v>
      </c>
      <c r="I69" s="26">
        <v>3610</v>
      </c>
      <c r="J69" s="26">
        <v>3610</v>
      </c>
      <c r="K69" s="26">
        <v>2761</v>
      </c>
      <c r="L69" s="26">
        <v>2761</v>
      </c>
      <c r="M69" s="26">
        <v>3610</v>
      </c>
      <c r="N69" s="26">
        <v>2761</v>
      </c>
    </row>
    <row r="70" spans="1:14">
      <c r="A70" s="25" t="s">
        <v>133</v>
      </c>
      <c r="B70" s="25" t="s">
        <v>134</v>
      </c>
      <c r="C70" s="26"/>
      <c r="D70" s="26">
        <v>7260</v>
      </c>
      <c r="E70" s="26">
        <v>5770</v>
      </c>
      <c r="F70" s="26">
        <v>5091</v>
      </c>
      <c r="G70" s="26">
        <v>4771</v>
      </c>
      <c r="H70" s="26">
        <v>4975</v>
      </c>
      <c r="I70" s="26">
        <v>4440</v>
      </c>
      <c r="J70" s="26">
        <v>3826</v>
      </c>
      <c r="K70" s="26">
        <v>3826</v>
      </c>
      <c r="L70" s="26">
        <v>3826</v>
      </c>
      <c r="M70" s="26">
        <v>3826</v>
      </c>
      <c r="N70" s="26">
        <v>3411</v>
      </c>
    </row>
    <row r="71" spans="1:14">
      <c r="A71" s="25" t="s">
        <v>135</v>
      </c>
      <c r="B71" s="25" t="s">
        <v>136</v>
      </c>
      <c r="C71" s="26"/>
      <c r="D71" s="26">
        <v>3094</v>
      </c>
      <c r="E71" s="26">
        <v>2743</v>
      </c>
      <c r="F71" s="26">
        <v>2543</v>
      </c>
      <c r="G71" s="26">
        <v>3480</v>
      </c>
      <c r="H71" s="26">
        <v>2812</v>
      </c>
      <c r="I71" s="26">
        <v>2812</v>
      </c>
      <c r="J71" s="26">
        <v>2812</v>
      </c>
      <c r="K71" s="26">
        <v>2543</v>
      </c>
      <c r="L71" s="26">
        <v>2543</v>
      </c>
      <c r="M71" s="26">
        <v>2543</v>
      </c>
      <c r="N71" s="26">
        <v>2543</v>
      </c>
    </row>
    <row r="72" spans="1:14">
      <c r="A72" s="25" t="s">
        <v>137</v>
      </c>
      <c r="B72" s="25" t="s">
        <v>138</v>
      </c>
      <c r="C72" s="26"/>
      <c r="D72" s="26">
        <v>4389</v>
      </c>
      <c r="E72" s="26">
        <v>5398</v>
      </c>
      <c r="F72" s="26">
        <v>4277</v>
      </c>
      <c r="G72" s="26">
        <v>4277</v>
      </c>
      <c r="H72" s="26">
        <v>4228</v>
      </c>
      <c r="I72" s="26">
        <v>4912</v>
      </c>
      <c r="J72" s="26">
        <v>4482</v>
      </c>
      <c r="K72" s="26">
        <v>4228</v>
      </c>
      <c r="L72" s="26">
        <v>3807</v>
      </c>
      <c r="M72" s="26">
        <v>3948</v>
      </c>
      <c r="N72" s="26">
        <v>4109</v>
      </c>
    </row>
    <row r="73" spans="1:14">
      <c r="A73" s="25" t="s">
        <v>139</v>
      </c>
      <c r="B73" s="25" t="s">
        <v>140</v>
      </c>
      <c r="C73" s="26"/>
      <c r="D73" s="26">
        <v>4871</v>
      </c>
      <c r="E73" s="26">
        <v>4276</v>
      </c>
      <c r="F73" s="26">
        <v>4276</v>
      </c>
      <c r="G73" s="26">
        <v>4612</v>
      </c>
      <c r="H73" s="26">
        <v>4612</v>
      </c>
      <c r="I73" s="26">
        <v>4612</v>
      </c>
      <c r="J73" s="26">
        <v>4612</v>
      </c>
      <c r="K73" s="26">
        <v>4612</v>
      </c>
      <c r="L73" s="26">
        <v>5149</v>
      </c>
      <c r="M73" s="26">
        <v>5148</v>
      </c>
      <c r="N73" s="26">
        <v>5148</v>
      </c>
    </row>
    <row r="74" spans="1:14">
      <c r="A74" s="25" t="s">
        <v>141</v>
      </c>
      <c r="B74" s="25" t="s">
        <v>142</v>
      </c>
      <c r="C74" s="26"/>
      <c r="D74" s="26">
        <v>4720</v>
      </c>
      <c r="E74" s="26">
        <v>4125</v>
      </c>
      <c r="F74" s="26">
        <v>5275</v>
      </c>
      <c r="G74" s="26">
        <v>5275</v>
      </c>
      <c r="H74" s="26">
        <v>5275</v>
      </c>
      <c r="I74" s="26">
        <v>4775</v>
      </c>
      <c r="J74" s="26">
        <v>5185</v>
      </c>
      <c r="K74" s="26">
        <v>4453</v>
      </c>
      <c r="L74" s="26">
        <v>4834</v>
      </c>
      <c r="M74" s="26">
        <v>4440</v>
      </c>
      <c r="N74" s="26">
        <v>3718</v>
      </c>
    </row>
    <row r="75" spans="1:14">
      <c r="A75" s="25" t="s">
        <v>143</v>
      </c>
      <c r="B75" s="25" t="s">
        <v>144</v>
      </c>
      <c r="C75" s="26"/>
      <c r="D75" s="26">
        <v>2600</v>
      </c>
      <c r="E75" s="26">
        <v>2783</v>
      </c>
      <c r="F75" s="26">
        <v>2189</v>
      </c>
      <c r="G75" s="26">
        <v>2783</v>
      </c>
      <c r="H75" s="26">
        <v>2189</v>
      </c>
      <c r="I75" s="26">
        <v>2601</v>
      </c>
      <c r="J75" s="26">
        <v>2162</v>
      </c>
      <c r="K75" s="26">
        <v>2162</v>
      </c>
      <c r="L75" s="26">
        <v>2082</v>
      </c>
      <c r="M75" s="26">
        <v>2821</v>
      </c>
      <c r="N75" s="26">
        <v>2666</v>
      </c>
    </row>
    <row r="76" spans="1:14">
      <c r="A76" s="25" t="s">
        <v>145</v>
      </c>
      <c r="B76" s="25" t="s">
        <v>146</v>
      </c>
      <c r="C76" s="26"/>
      <c r="D76" s="26">
        <v>2926</v>
      </c>
      <c r="E76" s="26">
        <v>2988</v>
      </c>
      <c r="F76" s="26">
        <v>2988</v>
      </c>
      <c r="G76" s="26">
        <v>3597</v>
      </c>
      <c r="H76" s="26">
        <v>2940</v>
      </c>
      <c r="I76" s="26">
        <v>2364</v>
      </c>
      <c r="J76" s="26">
        <v>2364</v>
      </c>
      <c r="K76" s="26">
        <v>2364</v>
      </c>
      <c r="L76" s="26">
        <v>2364</v>
      </c>
      <c r="M76" s="26">
        <v>3436</v>
      </c>
      <c r="N76" s="26">
        <v>3670</v>
      </c>
    </row>
    <row r="77" spans="1:14">
      <c r="A77" s="25" t="s">
        <v>147</v>
      </c>
      <c r="B77" s="25" t="s">
        <v>148</v>
      </c>
      <c r="C77" s="26"/>
      <c r="D77" s="26">
        <v>9031</v>
      </c>
      <c r="E77" s="26">
        <v>9247</v>
      </c>
      <c r="F77" s="26">
        <v>9541</v>
      </c>
      <c r="G77" s="26">
        <v>9186</v>
      </c>
      <c r="H77" s="26">
        <v>8446</v>
      </c>
      <c r="I77" s="26">
        <v>9791</v>
      </c>
      <c r="J77" s="26">
        <v>9522</v>
      </c>
      <c r="K77" s="26">
        <v>9196</v>
      </c>
      <c r="L77" s="26">
        <v>10393</v>
      </c>
      <c r="M77" s="26">
        <v>9482</v>
      </c>
      <c r="N77" s="26">
        <v>9944</v>
      </c>
    </row>
    <row r="78" spans="1:14">
      <c r="A78" s="25" t="s">
        <v>149</v>
      </c>
      <c r="B78" s="25" t="s">
        <v>150</v>
      </c>
      <c r="C78" s="26"/>
      <c r="D78" s="26">
        <v>2640</v>
      </c>
      <c r="E78" s="26">
        <v>2282</v>
      </c>
      <c r="F78" s="26">
        <v>2282</v>
      </c>
      <c r="G78" s="26">
        <v>2282</v>
      </c>
      <c r="H78" s="26">
        <v>2282</v>
      </c>
      <c r="I78" s="26">
        <v>2282</v>
      </c>
      <c r="J78" s="26">
        <v>2252</v>
      </c>
      <c r="K78" s="26">
        <v>2252</v>
      </c>
      <c r="L78" s="26">
        <v>2252</v>
      </c>
      <c r="M78" s="26">
        <v>2252</v>
      </c>
      <c r="N78" s="26">
        <v>1982</v>
      </c>
    </row>
    <row r="79" spans="1:14">
      <c r="A79" s="25" t="s">
        <v>151</v>
      </c>
      <c r="B79" s="25" t="s">
        <v>152</v>
      </c>
      <c r="C79" s="26"/>
      <c r="D79" s="26">
        <v>5825</v>
      </c>
      <c r="E79" s="26">
        <v>5653</v>
      </c>
      <c r="F79" s="26">
        <v>4258</v>
      </c>
      <c r="G79" s="26">
        <v>5022</v>
      </c>
      <c r="H79" s="26">
        <v>5608</v>
      </c>
      <c r="I79" s="26">
        <v>5746</v>
      </c>
      <c r="J79" s="26">
        <v>4982</v>
      </c>
      <c r="K79" s="26">
        <v>5022</v>
      </c>
      <c r="L79" s="26">
        <v>5746</v>
      </c>
      <c r="M79" s="26">
        <v>5547</v>
      </c>
      <c r="N79" s="26">
        <v>3532</v>
      </c>
    </row>
    <row r="80" spans="1:14">
      <c r="A80" s="25" t="s">
        <v>153</v>
      </c>
      <c r="B80" s="25" t="s">
        <v>154</v>
      </c>
      <c r="C80" s="26"/>
      <c r="D80" s="26">
        <v>4435</v>
      </c>
      <c r="E80" s="26">
        <v>3583</v>
      </c>
      <c r="F80" s="26">
        <v>3583</v>
      </c>
      <c r="G80" s="26">
        <v>3037</v>
      </c>
      <c r="H80" s="26">
        <v>2971</v>
      </c>
      <c r="I80" s="26">
        <v>2971</v>
      </c>
      <c r="J80" s="26">
        <v>3134</v>
      </c>
      <c r="K80" s="26">
        <v>3134</v>
      </c>
      <c r="L80" s="26">
        <v>3134</v>
      </c>
      <c r="M80" s="26">
        <v>3134</v>
      </c>
      <c r="N80" s="26">
        <v>3134</v>
      </c>
    </row>
    <row r="81" spans="1:14">
      <c r="A81" s="25" t="s">
        <v>155</v>
      </c>
      <c r="B81" s="25" t="s">
        <v>156</v>
      </c>
      <c r="C81" s="26"/>
      <c r="D81" s="26">
        <v>6296</v>
      </c>
      <c r="E81" s="26">
        <v>7077</v>
      </c>
      <c r="F81" s="26">
        <v>7942</v>
      </c>
      <c r="G81" s="26">
        <v>7300</v>
      </c>
      <c r="H81" s="26">
        <v>7300</v>
      </c>
      <c r="I81" s="26">
        <v>7590</v>
      </c>
      <c r="J81" s="26">
        <v>8205</v>
      </c>
      <c r="K81" s="26">
        <v>7924</v>
      </c>
      <c r="L81" s="26">
        <v>9159</v>
      </c>
      <c r="M81" s="26">
        <v>9314</v>
      </c>
      <c r="N81" s="26">
        <v>8916</v>
      </c>
    </row>
    <row r="82" spans="1:14">
      <c r="A82" s="25" t="s">
        <v>157</v>
      </c>
      <c r="B82" s="25" t="s">
        <v>158</v>
      </c>
      <c r="C82" s="26"/>
      <c r="D82" s="26">
        <v>10123</v>
      </c>
      <c r="E82" s="26">
        <v>10353</v>
      </c>
      <c r="F82" s="26">
        <v>9818</v>
      </c>
      <c r="G82" s="26">
        <v>10217</v>
      </c>
      <c r="H82" s="26">
        <v>10217</v>
      </c>
      <c r="I82" s="26">
        <v>9590</v>
      </c>
      <c r="J82" s="26">
        <v>9119</v>
      </c>
      <c r="K82" s="26">
        <v>6678</v>
      </c>
      <c r="L82" s="26">
        <v>9350</v>
      </c>
      <c r="M82" s="26">
        <v>8649</v>
      </c>
      <c r="N82" s="26">
        <v>8361</v>
      </c>
    </row>
    <row r="83" spans="1:14">
      <c r="A83" s="25" t="s">
        <v>159</v>
      </c>
      <c r="B83" s="25" t="s">
        <v>160</v>
      </c>
      <c r="C83" s="26"/>
      <c r="D83" s="26">
        <v>7235</v>
      </c>
      <c r="E83" s="26">
        <v>6720</v>
      </c>
      <c r="F83" s="26">
        <v>7807</v>
      </c>
      <c r="G83" s="26">
        <v>6932</v>
      </c>
      <c r="H83" s="26">
        <v>5411</v>
      </c>
      <c r="I83" s="26">
        <v>5507</v>
      </c>
      <c r="J83" s="26">
        <v>6028</v>
      </c>
      <c r="K83" s="26">
        <v>5201</v>
      </c>
      <c r="L83" s="26">
        <v>5329</v>
      </c>
      <c r="M83" s="26">
        <v>5810</v>
      </c>
      <c r="N83" s="26">
        <v>5395</v>
      </c>
    </row>
    <row r="84" spans="1:14">
      <c r="A84" s="25" t="s">
        <v>161</v>
      </c>
      <c r="B84" s="25" t="s">
        <v>162</v>
      </c>
      <c r="C84" s="26"/>
      <c r="D84" s="26">
        <v>7896</v>
      </c>
      <c r="E84" s="26">
        <v>6703</v>
      </c>
      <c r="F84" s="26">
        <v>6055</v>
      </c>
      <c r="G84" s="26">
        <v>6055</v>
      </c>
      <c r="H84" s="26">
        <v>6055</v>
      </c>
      <c r="I84" s="26">
        <v>6300</v>
      </c>
      <c r="J84" s="26">
        <v>7357</v>
      </c>
      <c r="K84" s="26">
        <v>7983</v>
      </c>
      <c r="L84" s="26">
        <v>8184</v>
      </c>
      <c r="M84" s="26">
        <v>7043</v>
      </c>
      <c r="N84" s="26">
        <v>6495</v>
      </c>
    </row>
    <row r="85" spans="1:14">
      <c r="A85" s="25" t="s">
        <v>163</v>
      </c>
      <c r="B85" s="25" t="s">
        <v>164</v>
      </c>
      <c r="C85" s="26"/>
      <c r="D85" s="26">
        <v>7719</v>
      </c>
      <c r="E85" s="26">
        <v>8046</v>
      </c>
      <c r="F85" s="26">
        <v>7496</v>
      </c>
      <c r="G85" s="26">
        <v>5855</v>
      </c>
      <c r="H85" s="26">
        <v>7294</v>
      </c>
      <c r="I85" s="26">
        <v>6681</v>
      </c>
      <c r="J85" s="26">
        <v>7427</v>
      </c>
      <c r="K85" s="26">
        <v>6354</v>
      </c>
      <c r="L85" s="26">
        <v>6789</v>
      </c>
      <c r="M85" s="26">
        <v>6789</v>
      </c>
      <c r="N85" s="26">
        <v>4954</v>
      </c>
    </row>
    <row r="86" spans="1:14">
      <c r="A86" s="25" t="s">
        <v>165</v>
      </c>
      <c r="B86" s="25" t="s">
        <v>166</v>
      </c>
      <c r="C86" s="26"/>
      <c r="D86" s="26">
        <v>5335</v>
      </c>
      <c r="E86" s="26">
        <v>5739</v>
      </c>
      <c r="F86" s="26">
        <v>5739</v>
      </c>
      <c r="G86" s="26">
        <v>6059</v>
      </c>
      <c r="H86" s="26">
        <v>5739</v>
      </c>
      <c r="I86" s="26">
        <v>5802</v>
      </c>
      <c r="J86" s="26">
        <v>6122</v>
      </c>
      <c r="K86" s="26">
        <v>6122</v>
      </c>
      <c r="L86" s="26">
        <v>6288</v>
      </c>
      <c r="M86" s="26">
        <v>6490</v>
      </c>
      <c r="N86" s="26">
        <v>5850</v>
      </c>
    </row>
    <row r="87" spans="1:14">
      <c r="A87" s="25" t="s">
        <v>167</v>
      </c>
      <c r="B87" s="25" t="s">
        <v>168</v>
      </c>
      <c r="C87" s="26"/>
      <c r="D87" s="26">
        <v>3844</v>
      </c>
      <c r="E87" s="26">
        <v>3822</v>
      </c>
      <c r="F87" s="26">
        <v>3822</v>
      </c>
      <c r="G87" s="26">
        <v>3822</v>
      </c>
      <c r="H87" s="26">
        <v>3822</v>
      </c>
      <c r="I87" s="26">
        <v>3822</v>
      </c>
      <c r="J87" s="26">
        <v>3822</v>
      </c>
      <c r="K87" s="26">
        <v>3874</v>
      </c>
      <c r="L87" s="26">
        <v>3874</v>
      </c>
      <c r="M87" s="26">
        <v>4367</v>
      </c>
      <c r="N87" s="26">
        <v>3551</v>
      </c>
    </row>
    <row r="88" spans="1:14">
      <c r="A88" s="25" t="s">
        <v>169</v>
      </c>
      <c r="B88" s="25" t="s">
        <v>170</v>
      </c>
      <c r="C88" s="26"/>
      <c r="D88" s="26">
        <v>3575</v>
      </c>
      <c r="E88" s="26">
        <v>3791</v>
      </c>
      <c r="F88" s="26">
        <v>3280</v>
      </c>
      <c r="G88" s="26">
        <v>3280</v>
      </c>
      <c r="H88" s="26">
        <v>3280</v>
      </c>
      <c r="I88" s="26">
        <v>3280</v>
      </c>
      <c r="J88" s="26">
        <v>2926</v>
      </c>
      <c r="K88" s="26">
        <v>2926</v>
      </c>
      <c r="L88" s="26">
        <v>3297</v>
      </c>
      <c r="M88" s="26">
        <v>3297</v>
      </c>
      <c r="N88" s="26">
        <v>3297</v>
      </c>
    </row>
    <row r="89" spans="1:14">
      <c r="A89" s="25" t="s">
        <v>171</v>
      </c>
      <c r="B89" s="25" t="s">
        <v>172</v>
      </c>
      <c r="C89" s="26"/>
      <c r="D89" s="26">
        <v>2933</v>
      </c>
      <c r="E89" s="26">
        <v>2757</v>
      </c>
      <c r="F89" s="26">
        <v>2757</v>
      </c>
      <c r="G89" s="26">
        <v>2757</v>
      </c>
      <c r="H89" s="26">
        <v>2420</v>
      </c>
      <c r="I89" s="26">
        <v>2420</v>
      </c>
      <c r="J89" s="26">
        <v>1953</v>
      </c>
      <c r="K89" s="26">
        <v>1953</v>
      </c>
      <c r="L89" s="26">
        <v>2120</v>
      </c>
      <c r="M89" s="26">
        <v>2205</v>
      </c>
      <c r="N89" s="26">
        <v>2343</v>
      </c>
    </row>
    <row r="90" spans="1:14">
      <c r="A90" s="25" t="s">
        <v>173</v>
      </c>
      <c r="B90" s="25" t="s">
        <v>174</v>
      </c>
      <c r="C90" s="26"/>
      <c r="D90" s="26">
        <v>1529</v>
      </c>
      <c r="E90" s="26">
        <v>1587</v>
      </c>
      <c r="F90" s="26">
        <v>1587</v>
      </c>
      <c r="G90" s="26">
        <v>1605</v>
      </c>
      <c r="H90" s="26">
        <v>1605</v>
      </c>
      <c r="I90" s="26">
        <v>1605</v>
      </c>
      <c r="J90" s="26">
        <v>1655</v>
      </c>
      <c r="K90" s="26">
        <v>1867</v>
      </c>
      <c r="L90" s="26">
        <v>1867</v>
      </c>
      <c r="M90" s="26">
        <v>2020</v>
      </c>
      <c r="N90" s="26">
        <v>2020</v>
      </c>
    </row>
    <row r="91" spans="1:14">
      <c r="A91" s="25" t="s">
        <v>175</v>
      </c>
      <c r="B91" s="25" t="s">
        <v>176</v>
      </c>
      <c r="C91" s="26"/>
      <c r="D91" s="26">
        <v>8075</v>
      </c>
      <c r="E91" s="26">
        <v>5638</v>
      </c>
      <c r="F91" s="26">
        <v>5718</v>
      </c>
      <c r="G91" s="26">
        <v>5497</v>
      </c>
      <c r="H91" s="26">
        <v>6206</v>
      </c>
      <c r="I91" s="26">
        <v>6085</v>
      </c>
      <c r="J91" s="26">
        <v>6387</v>
      </c>
      <c r="K91" s="26">
        <v>5836</v>
      </c>
      <c r="L91" s="26">
        <v>6293</v>
      </c>
      <c r="M91" s="26">
        <v>6461</v>
      </c>
      <c r="N91" s="26">
        <v>6522</v>
      </c>
    </row>
    <row r="92" spans="1:14">
      <c r="A92" s="25" t="s">
        <v>177</v>
      </c>
      <c r="B92" s="25" t="s">
        <v>178</v>
      </c>
      <c r="C92" s="26"/>
      <c r="D92" s="26">
        <v>4112</v>
      </c>
      <c r="E92" s="26">
        <v>3660</v>
      </c>
      <c r="F92" s="26">
        <v>3846</v>
      </c>
      <c r="G92" s="26">
        <v>2990</v>
      </c>
      <c r="H92" s="26">
        <v>3082</v>
      </c>
      <c r="I92" s="26">
        <v>2990</v>
      </c>
      <c r="J92" s="26">
        <v>2858</v>
      </c>
      <c r="K92" s="26">
        <v>2587</v>
      </c>
      <c r="L92" s="26">
        <v>2587</v>
      </c>
      <c r="M92" s="26">
        <v>4292</v>
      </c>
      <c r="N92" s="26">
        <v>2733</v>
      </c>
    </row>
    <row r="93" spans="1:14">
      <c r="A93" s="25" t="s">
        <v>179</v>
      </c>
      <c r="B93" s="25" t="s">
        <v>180</v>
      </c>
      <c r="C93" s="26"/>
      <c r="D93" s="26">
        <v>9730</v>
      </c>
      <c r="E93" s="26">
        <v>7905</v>
      </c>
      <c r="F93" s="26">
        <v>7425</v>
      </c>
      <c r="G93" s="26">
        <v>7271</v>
      </c>
      <c r="H93" s="26">
        <v>7476</v>
      </c>
      <c r="I93" s="26">
        <v>6579</v>
      </c>
      <c r="J93" s="26">
        <v>6579</v>
      </c>
      <c r="K93" s="26">
        <v>6579</v>
      </c>
      <c r="L93" s="26">
        <v>6219</v>
      </c>
      <c r="M93" s="26">
        <v>6739</v>
      </c>
      <c r="N93" s="26">
        <v>6223</v>
      </c>
    </row>
    <row r="94" spans="1:14">
      <c r="A94" s="25" t="s">
        <v>181</v>
      </c>
      <c r="B94" s="25" t="s">
        <v>182</v>
      </c>
      <c r="C94" s="26"/>
      <c r="D94" s="26">
        <v>3575</v>
      </c>
      <c r="E94" s="26">
        <v>2303</v>
      </c>
      <c r="F94" s="26">
        <v>2303</v>
      </c>
      <c r="G94" s="26">
        <v>2303</v>
      </c>
      <c r="H94" s="26">
        <v>2303</v>
      </c>
      <c r="I94" s="26">
        <v>2303</v>
      </c>
      <c r="J94" s="26">
        <v>2303</v>
      </c>
      <c r="K94" s="26">
        <v>2183</v>
      </c>
      <c r="L94" s="26">
        <v>2411</v>
      </c>
      <c r="M94" s="26">
        <v>2411</v>
      </c>
      <c r="N94" s="26">
        <v>1952</v>
      </c>
    </row>
    <row r="95" spans="1:14">
      <c r="A95" s="25" t="s">
        <v>183</v>
      </c>
      <c r="B95" s="25" t="s">
        <v>184</v>
      </c>
      <c r="C95" s="26"/>
      <c r="D95" s="26">
        <v>2068</v>
      </c>
      <c r="E95" s="26">
        <v>2577</v>
      </c>
      <c r="F95" s="26">
        <v>1891</v>
      </c>
      <c r="G95" s="26">
        <v>2577</v>
      </c>
      <c r="H95" s="26">
        <v>4592</v>
      </c>
      <c r="I95" s="26">
        <v>1891</v>
      </c>
      <c r="J95" s="26">
        <v>1891</v>
      </c>
      <c r="K95" s="26">
        <v>1891</v>
      </c>
      <c r="L95" s="26">
        <v>1891</v>
      </c>
      <c r="M95" s="26">
        <v>1891</v>
      </c>
      <c r="N95" s="26">
        <v>1891</v>
      </c>
    </row>
    <row r="96" spans="1:14">
      <c r="A96" s="25" t="s">
        <v>185</v>
      </c>
      <c r="B96" s="25" t="s">
        <v>186</v>
      </c>
      <c r="C96" s="26"/>
      <c r="D96" s="26">
        <v>4232</v>
      </c>
      <c r="E96" s="26">
        <v>4122</v>
      </c>
      <c r="F96" s="26">
        <v>4122</v>
      </c>
      <c r="G96" s="26">
        <v>4122</v>
      </c>
      <c r="H96" s="26">
        <v>4122</v>
      </c>
      <c r="I96" s="26">
        <v>4122</v>
      </c>
      <c r="J96" s="26">
        <v>4122</v>
      </c>
      <c r="K96" s="26">
        <v>4122</v>
      </c>
      <c r="L96" s="26">
        <v>5022</v>
      </c>
      <c r="M96" s="26">
        <v>4619</v>
      </c>
      <c r="N96" s="26">
        <v>4122</v>
      </c>
    </row>
    <row r="97" spans="1:14">
      <c r="A97" s="25" t="s">
        <v>187</v>
      </c>
      <c r="B97" s="25" t="s">
        <v>188</v>
      </c>
      <c r="C97" s="26"/>
      <c r="D97" s="26">
        <v>1969</v>
      </c>
      <c r="E97" s="26">
        <v>1765</v>
      </c>
      <c r="F97" s="26">
        <v>1448</v>
      </c>
      <c r="G97" s="26">
        <v>1765</v>
      </c>
      <c r="H97" s="26">
        <v>1765</v>
      </c>
      <c r="I97" s="26">
        <v>1765</v>
      </c>
      <c r="J97" s="26">
        <v>1765</v>
      </c>
      <c r="K97" s="26">
        <v>1765</v>
      </c>
      <c r="L97" s="26">
        <v>1707</v>
      </c>
      <c r="M97" s="26">
        <v>1707</v>
      </c>
      <c r="N97" s="26">
        <v>1707</v>
      </c>
    </row>
    <row r="98" spans="1:14">
      <c r="A98" s="25" t="s">
        <v>189</v>
      </c>
      <c r="B98" s="25" t="s">
        <v>190</v>
      </c>
      <c r="C98" s="26"/>
      <c r="D98" s="26">
        <v>663</v>
      </c>
      <c r="E98" s="26">
        <v>148</v>
      </c>
      <c r="F98" s="26">
        <v>148</v>
      </c>
      <c r="G98" s="26">
        <v>148</v>
      </c>
      <c r="H98" s="26">
        <v>148</v>
      </c>
      <c r="I98" s="26">
        <v>148</v>
      </c>
      <c r="J98" s="26">
        <v>148</v>
      </c>
      <c r="K98" s="26">
        <v>148</v>
      </c>
      <c r="L98" s="26">
        <v>148</v>
      </c>
      <c r="M98" s="26">
        <v>148</v>
      </c>
      <c r="N98" s="26">
        <v>148</v>
      </c>
    </row>
    <row r="99" spans="1:14">
      <c r="A99" s="25" t="s">
        <v>191</v>
      </c>
      <c r="B99" s="25" t="s">
        <v>192</v>
      </c>
      <c r="C99" s="26"/>
      <c r="D99" s="26">
        <v>7524</v>
      </c>
      <c r="E99" s="26">
        <v>7651</v>
      </c>
      <c r="F99" s="26">
        <v>7183</v>
      </c>
      <c r="G99" s="26">
        <v>7183</v>
      </c>
      <c r="H99" s="26">
        <v>7728</v>
      </c>
      <c r="I99" s="26">
        <v>6332</v>
      </c>
      <c r="J99" s="26">
        <v>6600</v>
      </c>
      <c r="K99" s="26">
        <v>7214</v>
      </c>
      <c r="L99" s="26">
        <v>7403</v>
      </c>
      <c r="M99" s="26">
        <v>7820</v>
      </c>
      <c r="N99" s="26">
        <v>7051</v>
      </c>
    </row>
    <row r="100" spans="1:14">
      <c r="A100" s="25" t="s">
        <v>193</v>
      </c>
      <c r="B100" s="25" t="s">
        <v>194</v>
      </c>
      <c r="C100" s="26"/>
      <c r="D100" s="26">
        <v>9650</v>
      </c>
      <c r="E100" s="26">
        <v>9095</v>
      </c>
      <c r="F100" s="26">
        <v>8424</v>
      </c>
      <c r="G100" s="26">
        <v>8924</v>
      </c>
      <c r="H100" s="26">
        <v>9712</v>
      </c>
      <c r="I100" s="26">
        <v>9258</v>
      </c>
      <c r="J100" s="26">
        <v>8958</v>
      </c>
      <c r="K100" s="26">
        <v>9281</v>
      </c>
      <c r="L100" s="26">
        <v>9551</v>
      </c>
      <c r="M100" s="26">
        <v>9820</v>
      </c>
      <c r="N100" s="26">
        <v>9977</v>
      </c>
    </row>
    <row r="101" spans="1:14">
      <c r="A101" s="25" t="s">
        <v>195</v>
      </c>
      <c r="B101" s="25" t="s">
        <v>196</v>
      </c>
      <c r="C101" s="26"/>
      <c r="D101" s="26">
        <v>8649</v>
      </c>
      <c r="E101" s="26">
        <v>9672</v>
      </c>
      <c r="F101" s="26">
        <v>9524</v>
      </c>
      <c r="G101" s="26">
        <v>9693</v>
      </c>
      <c r="H101" s="26">
        <v>10302</v>
      </c>
      <c r="I101" s="26">
        <v>10239</v>
      </c>
      <c r="J101" s="26">
        <v>9839</v>
      </c>
      <c r="K101" s="26">
        <v>9839</v>
      </c>
      <c r="L101" s="26">
        <v>8333</v>
      </c>
      <c r="M101" s="26">
        <v>10307</v>
      </c>
      <c r="N101" s="26">
        <v>7617</v>
      </c>
    </row>
    <row r="102" spans="1:14">
      <c r="A102" s="25" t="s">
        <v>197</v>
      </c>
      <c r="B102" s="25" t="s">
        <v>198</v>
      </c>
      <c r="C102" s="26"/>
      <c r="D102" s="26">
        <v>9043</v>
      </c>
      <c r="E102" s="26">
        <v>7763</v>
      </c>
      <c r="F102" s="26">
        <v>7559</v>
      </c>
      <c r="G102" s="26">
        <v>7559</v>
      </c>
      <c r="H102" s="26">
        <v>7559</v>
      </c>
      <c r="I102" s="26">
        <v>7559</v>
      </c>
      <c r="J102" s="26">
        <v>7763</v>
      </c>
      <c r="K102" s="26">
        <v>7273</v>
      </c>
      <c r="L102" s="26">
        <v>7721</v>
      </c>
      <c r="M102" s="26">
        <v>8403</v>
      </c>
      <c r="N102" s="26">
        <v>7679</v>
      </c>
    </row>
    <row r="103" spans="1:14">
      <c r="A103" s="25" t="s">
        <v>199</v>
      </c>
      <c r="B103" s="25" t="s">
        <v>200</v>
      </c>
      <c r="C103" s="26"/>
      <c r="D103" s="26">
        <v>7242</v>
      </c>
      <c r="E103" s="26">
        <v>7647</v>
      </c>
      <c r="F103" s="26">
        <v>6321</v>
      </c>
      <c r="G103" s="26">
        <v>6538</v>
      </c>
      <c r="H103" s="26">
        <v>6538</v>
      </c>
      <c r="I103" s="26">
        <v>7364</v>
      </c>
      <c r="J103" s="26">
        <v>7364</v>
      </c>
      <c r="K103" s="26">
        <v>7364</v>
      </c>
      <c r="L103" s="26">
        <v>7274</v>
      </c>
      <c r="M103" s="26">
        <v>6799</v>
      </c>
      <c r="N103" s="26">
        <v>6799</v>
      </c>
    </row>
    <row r="104" spans="1:14" s="2" customFormat="1">
      <c r="A104" s="9"/>
      <c r="B104" s="9" t="s">
        <v>201</v>
      </c>
      <c r="C104" s="10"/>
      <c r="D104" s="10">
        <f t="shared" ref="D104:L104" si="0">SUM(D8:D103)</f>
        <v>451701</v>
      </c>
      <c r="E104" s="10">
        <f t="shared" si="0"/>
        <v>430257</v>
      </c>
      <c r="F104" s="10">
        <f t="shared" si="0"/>
        <v>406910</v>
      </c>
      <c r="G104" s="10">
        <f t="shared" si="0"/>
        <v>415592</v>
      </c>
      <c r="H104" s="10">
        <f t="shared" si="0"/>
        <v>417311</v>
      </c>
      <c r="I104" s="10">
        <f t="shared" si="0"/>
        <v>403644</v>
      </c>
      <c r="J104" s="10">
        <f t="shared" si="0"/>
        <v>403217</v>
      </c>
      <c r="K104" s="10">
        <f t="shared" si="0"/>
        <v>383764</v>
      </c>
      <c r="L104" s="10">
        <f t="shared" si="0"/>
        <v>393179</v>
      </c>
      <c r="M104" s="10">
        <f t="shared" ref="M104:N104" si="1">SUM(M8:M103)</f>
        <v>403861</v>
      </c>
      <c r="N104" s="10">
        <f t="shared" si="1"/>
        <v>378775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6.xml><?xml version="1.0" encoding="utf-8"?>
<worksheet xmlns="http://schemas.openxmlformats.org/spreadsheetml/2006/main" xmlns:r="http://schemas.openxmlformats.org/officeDocument/2006/relationships">
  <sheetPr codeName="Feuil25"/>
  <dimension ref="A1:R104"/>
  <sheetViews>
    <sheetView workbookViewId="0"/>
  </sheetViews>
  <sheetFormatPr baseColWidth="10" defaultColWidth="4.7109375" defaultRowHeight="12"/>
  <cols>
    <col min="1" max="1" width="4.28515625" style="1" bestFit="1" customWidth="1"/>
    <col min="2" max="2" width="26.140625" style="1" bestFit="1" customWidth="1"/>
    <col min="3" max="12" width="6.85546875" style="4" bestFit="1" customWidth="1"/>
    <col min="13" max="14" width="6.8554687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246</v>
      </c>
    </row>
    <row r="6" spans="1:18" ht="3" customHeight="1"/>
    <row r="7" spans="1:18" s="2" customFormat="1">
      <c r="A7" s="13"/>
      <c r="B7" s="13"/>
      <c r="C7" s="14"/>
      <c r="D7" s="14" t="s">
        <v>1</v>
      </c>
      <c r="E7" s="14" t="s">
        <v>2</v>
      </c>
      <c r="F7" s="14" t="s">
        <v>3</v>
      </c>
      <c r="G7" s="14" t="s">
        <v>4</v>
      </c>
      <c r="H7" s="14" t="s">
        <v>5</v>
      </c>
      <c r="I7" s="14" t="s">
        <v>6</v>
      </c>
      <c r="J7" s="14" t="s">
        <v>7</v>
      </c>
      <c r="K7" s="14" t="s">
        <v>8</v>
      </c>
      <c r="L7" s="14" t="s">
        <v>229</v>
      </c>
      <c r="M7" s="14" t="s">
        <v>270</v>
      </c>
      <c r="N7" s="14" t="s">
        <v>309</v>
      </c>
    </row>
    <row r="8" spans="1:18">
      <c r="A8" s="15" t="s">
        <v>9</v>
      </c>
      <c r="B8" s="15" t="s">
        <v>10</v>
      </c>
      <c r="C8" s="29"/>
      <c r="D8" s="29">
        <v>13062</v>
      </c>
      <c r="E8" s="29">
        <v>11319</v>
      </c>
      <c r="F8" s="29">
        <v>11143</v>
      </c>
      <c r="G8" s="29">
        <v>10306</v>
      </c>
      <c r="H8" s="29">
        <v>14075</v>
      </c>
      <c r="I8" s="29">
        <v>15058</v>
      </c>
      <c r="J8" s="29">
        <v>14829</v>
      </c>
      <c r="K8" s="29">
        <v>14206</v>
      </c>
      <c r="L8" s="29">
        <v>14625</v>
      </c>
      <c r="M8" s="29">
        <v>14427</v>
      </c>
      <c r="N8" s="29">
        <v>16055</v>
      </c>
      <c r="P8" s="35"/>
      <c r="Q8" s="35"/>
    </row>
    <row r="9" spans="1:18">
      <c r="A9" s="15" t="s">
        <v>11</v>
      </c>
      <c r="B9" s="15" t="s">
        <v>12</v>
      </c>
      <c r="C9" s="29"/>
      <c r="D9" s="29">
        <v>10095</v>
      </c>
      <c r="E9" s="29">
        <v>11010</v>
      </c>
      <c r="F9" s="29">
        <v>11560</v>
      </c>
      <c r="G9" s="29">
        <v>9206</v>
      </c>
      <c r="H9" s="29">
        <v>9621</v>
      </c>
      <c r="I9" s="29">
        <v>9799</v>
      </c>
      <c r="J9" s="29">
        <v>9984</v>
      </c>
      <c r="K9" s="29">
        <v>10787</v>
      </c>
      <c r="L9" s="29">
        <v>10374</v>
      </c>
      <c r="M9" s="29">
        <v>11252</v>
      </c>
      <c r="N9" s="29">
        <v>11700</v>
      </c>
    </row>
    <row r="10" spans="1:18">
      <c r="A10" s="15" t="s">
        <v>13</v>
      </c>
      <c r="B10" s="15" t="s">
        <v>14</v>
      </c>
      <c r="C10" s="29"/>
      <c r="D10" s="29">
        <v>12053</v>
      </c>
      <c r="E10" s="29">
        <v>7279</v>
      </c>
      <c r="F10" s="29">
        <v>4745</v>
      </c>
      <c r="G10" s="29">
        <v>7024</v>
      </c>
      <c r="H10" s="29">
        <v>7362</v>
      </c>
      <c r="I10" s="29">
        <v>6328</v>
      </c>
      <c r="J10" s="29">
        <v>3619</v>
      </c>
      <c r="K10" s="29">
        <v>2163</v>
      </c>
      <c r="L10" s="29">
        <v>2034</v>
      </c>
      <c r="M10" s="29">
        <v>2111</v>
      </c>
      <c r="N10" s="29">
        <v>2317</v>
      </c>
    </row>
    <row r="11" spans="1:18">
      <c r="A11" s="15" t="s">
        <v>15</v>
      </c>
      <c r="B11" s="15" t="s">
        <v>16</v>
      </c>
      <c r="C11" s="29"/>
      <c r="D11" s="29">
        <v>13090</v>
      </c>
      <c r="E11" s="29">
        <v>12918</v>
      </c>
      <c r="F11" s="29">
        <v>9279</v>
      </c>
      <c r="G11" s="29">
        <v>9207</v>
      </c>
      <c r="H11" s="29">
        <v>9382</v>
      </c>
      <c r="I11" s="29">
        <v>9780</v>
      </c>
      <c r="J11" s="29">
        <v>6289</v>
      </c>
      <c r="K11" s="29">
        <v>6407</v>
      </c>
      <c r="L11" s="29">
        <v>9835</v>
      </c>
      <c r="M11" s="29">
        <v>10017</v>
      </c>
      <c r="N11" s="29">
        <v>10270</v>
      </c>
    </row>
    <row r="12" spans="1:18">
      <c r="A12" s="15" t="s">
        <v>17</v>
      </c>
      <c r="B12" s="15" t="s">
        <v>18</v>
      </c>
      <c r="C12" s="29"/>
      <c r="D12" s="29">
        <v>9076</v>
      </c>
      <c r="E12" s="29">
        <v>8660</v>
      </c>
      <c r="F12" s="29">
        <v>8758</v>
      </c>
      <c r="G12" s="29">
        <v>9945</v>
      </c>
      <c r="H12" s="29">
        <v>10134</v>
      </c>
      <c r="I12" s="29">
        <v>9894</v>
      </c>
      <c r="J12" s="29">
        <v>9588</v>
      </c>
      <c r="K12" s="29">
        <v>9696</v>
      </c>
      <c r="L12" s="29">
        <v>12663</v>
      </c>
      <c r="M12" s="29">
        <v>12810</v>
      </c>
      <c r="N12" s="29">
        <v>13486</v>
      </c>
    </row>
    <row r="13" spans="1:18">
      <c r="A13" s="15" t="s">
        <v>19</v>
      </c>
      <c r="B13" s="15" t="s">
        <v>20</v>
      </c>
      <c r="C13" s="29"/>
      <c r="D13" s="29">
        <v>19804</v>
      </c>
      <c r="E13" s="29">
        <v>18764</v>
      </c>
      <c r="F13" s="29">
        <v>20735</v>
      </c>
      <c r="G13" s="29">
        <v>21987</v>
      </c>
      <c r="H13" s="29">
        <v>23717</v>
      </c>
      <c r="I13" s="29">
        <v>18538</v>
      </c>
      <c r="J13" s="29">
        <v>18181</v>
      </c>
      <c r="K13" s="29">
        <v>18022</v>
      </c>
      <c r="L13" s="29">
        <v>17606</v>
      </c>
      <c r="M13" s="29">
        <v>19396</v>
      </c>
      <c r="N13" s="29">
        <v>21037</v>
      </c>
    </row>
    <row r="14" spans="1:18">
      <c r="A14" s="15" t="s">
        <v>21</v>
      </c>
      <c r="B14" s="15" t="s">
        <v>22</v>
      </c>
      <c r="C14" s="29"/>
      <c r="D14" s="29">
        <v>7334</v>
      </c>
      <c r="E14" s="29">
        <v>10106</v>
      </c>
      <c r="F14" s="29">
        <v>7921</v>
      </c>
      <c r="G14" s="29">
        <v>7931</v>
      </c>
      <c r="H14" s="29">
        <v>8120</v>
      </c>
      <c r="I14" s="29">
        <v>8248</v>
      </c>
      <c r="J14" s="29">
        <v>8680</v>
      </c>
      <c r="K14" s="29">
        <v>7107</v>
      </c>
      <c r="L14" s="29">
        <v>9463</v>
      </c>
      <c r="M14" s="29">
        <v>10612</v>
      </c>
      <c r="N14" s="29">
        <v>11210</v>
      </c>
    </row>
    <row r="15" spans="1:18">
      <c r="A15" s="15" t="s">
        <v>23</v>
      </c>
      <c r="B15" s="15" t="s">
        <v>24</v>
      </c>
      <c r="C15" s="29"/>
      <c r="D15" s="29">
        <v>5390</v>
      </c>
      <c r="E15" s="29">
        <v>4658</v>
      </c>
      <c r="F15" s="29">
        <v>4346</v>
      </c>
      <c r="G15" s="29">
        <v>3402</v>
      </c>
      <c r="H15" s="29">
        <v>3577</v>
      </c>
      <c r="I15" s="29">
        <v>5198</v>
      </c>
      <c r="J15" s="29">
        <v>5380</v>
      </c>
      <c r="K15" s="29">
        <v>5468</v>
      </c>
      <c r="L15" s="29">
        <v>5440</v>
      </c>
      <c r="M15" s="29">
        <v>5220</v>
      </c>
      <c r="N15" s="29">
        <v>5322</v>
      </c>
    </row>
    <row r="16" spans="1:18">
      <c r="A16" s="15" t="s">
        <v>25</v>
      </c>
      <c r="B16" s="15" t="s">
        <v>26</v>
      </c>
      <c r="C16" s="29"/>
      <c r="D16" s="29">
        <v>4991</v>
      </c>
      <c r="E16" s="29">
        <v>4770</v>
      </c>
      <c r="F16" s="29">
        <v>4760</v>
      </c>
      <c r="G16" s="29">
        <v>5471</v>
      </c>
      <c r="H16" s="29">
        <v>5493</v>
      </c>
      <c r="I16" s="29">
        <v>5549</v>
      </c>
      <c r="J16" s="29">
        <v>5408</v>
      </c>
      <c r="K16" s="29">
        <v>5410</v>
      </c>
      <c r="L16" s="29">
        <v>5256</v>
      </c>
      <c r="M16" s="29">
        <v>5583</v>
      </c>
      <c r="N16" s="29">
        <v>5647</v>
      </c>
    </row>
    <row r="17" spans="1:14">
      <c r="A17" s="15" t="s">
        <v>27</v>
      </c>
      <c r="B17" s="15" t="s">
        <v>28</v>
      </c>
      <c r="C17" s="29"/>
      <c r="D17" s="29">
        <v>5528</v>
      </c>
      <c r="E17" s="29">
        <v>4724</v>
      </c>
      <c r="F17" s="29">
        <v>4958</v>
      </c>
      <c r="G17" s="29">
        <v>5090</v>
      </c>
      <c r="H17" s="29">
        <v>5163</v>
      </c>
      <c r="I17" s="29">
        <v>5140</v>
      </c>
      <c r="J17" s="29">
        <v>4894</v>
      </c>
      <c r="K17" s="29">
        <v>5219</v>
      </c>
      <c r="L17" s="29">
        <v>3751</v>
      </c>
      <c r="M17" s="29">
        <v>5504</v>
      </c>
      <c r="N17" s="29">
        <v>6298</v>
      </c>
    </row>
    <row r="18" spans="1:14">
      <c r="A18" s="15" t="s">
        <v>29</v>
      </c>
      <c r="B18" s="15" t="s">
        <v>30</v>
      </c>
      <c r="C18" s="29"/>
      <c r="D18" s="29">
        <v>3946</v>
      </c>
      <c r="E18" s="29">
        <v>4114</v>
      </c>
      <c r="F18" s="29">
        <v>4492</v>
      </c>
      <c r="G18" s="29">
        <v>4403</v>
      </c>
      <c r="H18" s="29">
        <v>3941</v>
      </c>
      <c r="I18" s="29">
        <v>4039</v>
      </c>
      <c r="J18" s="29">
        <v>3575</v>
      </c>
      <c r="K18" s="29">
        <v>5263</v>
      </c>
      <c r="L18" s="29">
        <v>7426</v>
      </c>
      <c r="M18" s="29">
        <v>7772</v>
      </c>
      <c r="N18" s="29">
        <v>7855</v>
      </c>
    </row>
    <row r="19" spans="1:14">
      <c r="A19" s="15" t="s">
        <v>31</v>
      </c>
      <c r="B19" s="15" t="s">
        <v>32</v>
      </c>
      <c r="C19" s="29"/>
      <c r="D19" s="29">
        <v>9324</v>
      </c>
      <c r="E19" s="29">
        <v>12393</v>
      </c>
      <c r="F19" s="29">
        <v>13271</v>
      </c>
      <c r="G19" s="29">
        <v>13682</v>
      </c>
      <c r="H19" s="29">
        <v>13282</v>
      </c>
      <c r="I19" s="29">
        <v>13254</v>
      </c>
      <c r="J19" s="29">
        <v>13152</v>
      </c>
      <c r="K19" s="29">
        <v>9709</v>
      </c>
      <c r="L19" s="29">
        <v>10344</v>
      </c>
      <c r="M19" s="29">
        <v>13941</v>
      </c>
      <c r="N19" s="29">
        <v>11273</v>
      </c>
    </row>
    <row r="20" spans="1:14">
      <c r="A20" s="15" t="s">
        <v>33</v>
      </c>
      <c r="B20" s="15" t="s">
        <v>34</v>
      </c>
      <c r="C20" s="29"/>
      <c r="D20" s="29">
        <v>34134</v>
      </c>
      <c r="E20" s="29">
        <v>40575</v>
      </c>
      <c r="F20" s="29">
        <v>42810</v>
      </c>
      <c r="G20" s="29">
        <v>45812</v>
      </c>
      <c r="H20" s="29">
        <v>43760</v>
      </c>
      <c r="I20" s="29">
        <v>41876</v>
      </c>
      <c r="J20" s="29">
        <v>42072</v>
      </c>
      <c r="K20" s="29">
        <v>41881</v>
      </c>
      <c r="L20" s="29">
        <v>54530</v>
      </c>
      <c r="M20" s="29">
        <v>57074</v>
      </c>
      <c r="N20" s="29">
        <v>68207</v>
      </c>
    </row>
    <row r="21" spans="1:14">
      <c r="A21" s="15" t="s">
        <v>35</v>
      </c>
      <c r="B21" s="15" t="s">
        <v>36</v>
      </c>
      <c r="C21" s="29"/>
      <c r="D21" s="29">
        <v>19914</v>
      </c>
      <c r="E21" s="29">
        <v>18698</v>
      </c>
      <c r="F21" s="29">
        <v>19878</v>
      </c>
      <c r="G21" s="29">
        <v>19755</v>
      </c>
      <c r="H21" s="29">
        <v>20652</v>
      </c>
      <c r="I21" s="29">
        <v>20011</v>
      </c>
      <c r="J21" s="29">
        <v>19684</v>
      </c>
      <c r="K21" s="29">
        <v>20520</v>
      </c>
      <c r="L21" s="29">
        <v>21079</v>
      </c>
      <c r="M21" s="29">
        <v>22101</v>
      </c>
      <c r="N21" s="29">
        <v>22821</v>
      </c>
    </row>
    <row r="22" spans="1:14">
      <c r="A22" s="15" t="s">
        <v>37</v>
      </c>
      <c r="B22" s="15" t="s">
        <v>38</v>
      </c>
      <c r="C22" s="29"/>
      <c r="D22" s="29">
        <v>2316</v>
      </c>
      <c r="E22" s="29">
        <v>2421</v>
      </c>
      <c r="F22" s="29">
        <v>2817</v>
      </c>
      <c r="G22" s="29">
        <v>2769</v>
      </c>
      <c r="H22" s="29">
        <v>2538</v>
      </c>
      <c r="I22" s="29">
        <v>2553</v>
      </c>
      <c r="J22" s="29">
        <v>2623</v>
      </c>
      <c r="K22" s="29">
        <v>2619</v>
      </c>
      <c r="L22" s="29">
        <v>2668</v>
      </c>
      <c r="M22" s="29">
        <v>2876</v>
      </c>
      <c r="N22" s="29">
        <v>2987</v>
      </c>
    </row>
    <row r="23" spans="1:14">
      <c r="A23" s="15" t="s">
        <v>39</v>
      </c>
      <c r="B23" s="15" t="s">
        <v>40</v>
      </c>
      <c r="C23" s="29"/>
      <c r="D23" s="29">
        <v>4948</v>
      </c>
      <c r="E23" s="29">
        <v>4719</v>
      </c>
      <c r="F23" s="29">
        <v>5314</v>
      </c>
      <c r="G23" s="29">
        <v>5015</v>
      </c>
      <c r="H23" s="29">
        <v>3911</v>
      </c>
      <c r="I23" s="29">
        <v>5570</v>
      </c>
      <c r="J23" s="29">
        <v>6136</v>
      </c>
      <c r="K23" s="29">
        <v>6175</v>
      </c>
      <c r="L23" s="29">
        <v>6349</v>
      </c>
      <c r="M23" s="29">
        <v>7411</v>
      </c>
      <c r="N23" s="29">
        <v>7497</v>
      </c>
    </row>
    <row r="24" spans="1:14">
      <c r="A24" s="15" t="s">
        <v>41</v>
      </c>
      <c r="B24" s="15" t="s">
        <v>42</v>
      </c>
      <c r="C24" s="29"/>
      <c r="D24" s="29">
        <v>17781</v>
      </c>
      <c r="E24" s="29">
        <v>24344</v>
      </c>
      <c r="F24" s="29">
        <v>21428</v>
      </c>
      <c r="G24" s="29">
        <v>21980</v>
      </c>
      <c r="H24" s="29">
        <v>17491</v>
      </c>
      <c r="I24" s="29">
        <v>18025</v>
      </c>
      <c r="J24" s="29">
        <v>15146</v>
      </c>
      <c r="K24" s="29">
        <v>15427</v>
      </c>
      <c r="L24" s="29">
        <v>16138</v>
      </c>
      <c r="M24" s="29">
        <v>23189</v>
      </c>
      <c r="N24" s="29">
        <v>17162</v>
      </c>
    </row>
    <row r="25" spans="1:14">
      <c r="A25" s="15" t="s">
        <v>43</v>
      </c>
      <c r="B25" s="15" t="s">
        <v>44</v>
      </c>
      <c r="C25" s="29"/>
      <c r="D25" s="29">
        <v>3366</v>
      </c>
      <c r="E25" s="29">
        <v>6749</v>
      </c>
      <c r="F25" s="29">
        <v>3285</v>
      </c>
      <c r="G25" s="29">
        <v>3300</v>
      </c>
      <c r="H25" s="29">
        <v>3533</v>
      </c>
      <c r="I25" s="29">
        <v>3750</v>
      </c>
      <c r="J25" s="29">
        <v>3937</v>
      </c>
      <c r="K25" s="29">
        <v>4376</v>
      </c>
      <c r="L25" s="29">
        <v>4702</v>
      </c>
      <c r="M25" s="29">
        <v>4856</v>
      </c>
      <c r="N25" s="29">
        <v>4804</v>
      </c>
    </row>
    <row r="26" spans="1:14">
      <c r="A26" s="15" t="s">
        <v>45</v>
      </c>
      <c r="B26" s="15" t="s">
        <v>46</v>
      </c>
      <c r="C26" s="29"/>
      <c r="D26" s="29">
        <v>6832</v>
      </c>
      <c r="E26" s="29">
        <v>10454</v>
      </c>
      <c r="F26" s="29">
        <v>7235</v>
      </c>
      <c r="G26" s="29">
        <v>7734</v>
      </c>
      <c r="H26" s="29">
        <v>7830</v>
      </c>
      <c r="I26" s="29">
        <v>11690</v>
      </c>
      <c r="J26" s="29">
        <v>11695</v>
      </c>
      <c r="K26" s="29">
        <v>8686</v>
      </c>
      <c r="L26" s="29">
        <v>13101</v>
      </c>
      <c r="M26" s="29">
        <v>14898</v>
      </c>
      <c r="N26" s="29">
        <v>10092</v>
      </c>
    </row>
    <row r="27" spans="1:14">
      <c r="A27" s="15" t="s">
        <v>65</v>
      </c>
      <c r="B27" s="15" t="s">
        <v>66</v>
      </c>
      <c r="C27" s="29"/>
      <c r="D27" s="29">
        <v>8916</v>
      </c>
      <c r="E27" s="29">
        <v>8132</v>
      </c>
      <c r="F27" s="29">
        <v>7095</v>
      </c>
      <c r="G27" s="29">
        <v>5571</v>
      </c>
      <c r="H27" s="29">
        <v>4689</v>
      </c>
      <c r="I27" s="29">
        <v>4823</v>
      </c>
      <c r="J27" s="29">
        <v>4849</v>
      </c>
      <c r="K27" s="29">
        <v>5159</v>
      </c>
      <c r="L27" s="29">
        <v>4894</v>
      </c>
      <c r="M27" s="29">
        <v>5076</v>
      </c>
      <c r="N27" s="29">
        <v>5991</v>
      </c>
    </row>
    <row r="28" spans="1:14">
      <c r="A28" s="15" t="s">
        <v>67</v>
      </c>
      <c r="B28" s="15" t="s">
        <v>68</v>
      </c>
      <c r="C28" s="29"/>
      <c r="D28" s="29">
        <v>4227</v>
      </c>
      <c r="E28" s="29">
        <v>6155</v>
      </c>
      <c r="F28" s="29">
        <v>6473</v>
      </c>
      <c r="G28" s="29">
        <v>5685</v>
      </c>
      <c r="H28" s="29">
        <v>6115</v>
      </c>
      <c r="I28" s="29">
        <v>6143</v>
      </c>
      <c r="J28" s="29">
        <v>6239</v>
      </c>
      <c r="K28" s="29">
        <v>5738</v>
      </c>
      <c r="L28" s="29">
        <v>4417</v>
      </c>
      <c r="M28" s="29">
        <v>4669</v>
      </c>
      <c r="N28" s="29">
        <v>2448</v>
      </c>
    </row>
    <row r="29" spans="1:14">
      <c r="A29" s="15" t="s">
        <v>47</v>
      </c>
      <c r="B29" s="15" t="s">
        <v>48</v>
      </c>
      <c r="C29" s="29"/>
      <c r="D29" s="29">
        <v>12358</v>
      </c>
      <c r="E29" s="29">
        <v>12480</v>
      </c>
      <c r="F29" s="29">
        <v>12253</v>
      </c>
      <c r="G29" s="29">
        <v>11885</v>
      </c>
      <c r="H29" s="29">
        <v>9373</v>
      </c>
      <c r="I29" s="29">
        <v>9147</v>
      </c>
      <c r="J29" s="29">
        <v>8786</v>
      </c>
      <c r="K29" s="29">
        <v>5786</v>
      </c>
      <c r="L29" s="29">
        <v>7411</v>
      </c>
      <c r="M29" s="29">
        <v>4642</v>
      </c>
      <c r="N29" s="29">
        <v>4995</v>
      </c>
    </row>
    <row r="30" spans="1:14">
      <c r="A30" s="15" t="s">
        <v>49</v>
      </c>
      <c r="B30" s="15" t="s">
        <v>50</v>
      </c>
      <c r="C30" s="29"/>
      <c r="D30" s="29">
        <v>6663</v>
      </c>
      <c r="E30" s="29">
        <v>8805</v>
      </c>
      <c r="F30" s="29">
        <v>6329</v>
      </c>
      <c r="G30" s="29">
        <v>8997</v>
      </c>
      <c r="H30" s="29">
        <v>9984</v>
      </c>
      <c r="I30" s="29">
        <v>9719</v>
      </c>
      <c r="J30" s="29">
        <v>9790</v>
      </c>
      <c r="K30" s="29">
        <v>10302</v>
      </c>
      <c r="L30" s="29">
        <v>10808</v>
      </c>
      <c r="M30" s="29">
        <v>11141</v>
      </c>
      <c r="N30" s="29">
        <v>11726</v>
      </c>
    </row>
    <row r="31" spans="1:14">
      <c r="A31" s="15" t="s">
        <v>51</v>
      </c>
      <c r="B31" s="15" t="s">
        <v>52</v>
      </c>
      <c r="C31" s="29"/>
      <c r="D31" s="29">
        <v>3676</v>
      </c>
      <c r="E31" s="29">
        <v>6918</v>
      </c>
      <c r="F31" s="29">
        <v>3687</v>
      </c>
      <c r="G31" s="29">
        <v>6196</v>
      </c>
      <c r="H31" s="29">
        <v>3356</v>
      </c>
      <c r="I31" s="29">
        <v>3373</v>
      </c>
      <c r="J31" s="29">
        <v>3483</v>
      </c>
      <c r="K31" s="29">
        <v>3479</v>
      </c>
      <c r="L31" s="29">
        <v>3555</v>
      </c>
      <c r="M31" s="29">
        <v>3589</v>
      </c>
      <c r="N31" s="29">
        <v>3510</v>
      </c>
    </row>
    <row r="32" spans="1:14">
      <c r="A32" s="15" t="s">
        <v>53</v>
      </c>
      <c r="B32" s="15" t="s">
        <v>54</v>
      </c>
      <c r="C32" s="29"/>
      <c r="D32" s="29">
        <v>4862</v>
      </c>
      <c r="E32" s="29">
        <v>8694</v>
      </c>
      <c r="F32" s="29">
        <v>5295</v>
      </c>
      <c r="G32" s="29">
        <v>5444</v>
      </c>
      <c r="H32" s="29">
        <v>5366</v>
      </c>
      <c r="I32" s="29">
        <v>5384</v>
      </c>
      <c r="J32" s="29">
        <v>5563</v>
      </c>
      <c r="K32" s="29">
        <v>6105</v>
      </c>
      <c r="L32" s="29">
        <v>6225</v>
      </c>
      <c r="M32" s="29">
        <v>5607</v>
      </c>
      <c r="N32" s="29">
        <v>6699</v>
      </c>
    </row>
    <row r="33" spans="1:14">
      <c r="A33" s="15" t="s">
        <v>55</v>
      </c>
      <c r="B33" s="15" t="s">
        <v>56</v>
      </c>
      <c r="C33" s="29"/>
      <c r="D33" s="29">
        <v>5113</v>
      </c>
      <c r="E33" s="29">
        <v>15376</v>
      </c>
      <c r="F33" s="29">
        <v>15502</v>
      </c>
      <c r="G33" s="29">
        <v>9084</v>
      </c>
      <c r="H33" s="29">
        <v>11273</v>
      </c>
      <c r="I33" s="29">
        <v>12606</v>
      </c>
      <c r="J33" s="29">
        <v>10403</v>
      </c>
      <c r="K33" s="29">
        <v>11377</v>
      </c>
      <c r="L33" s="29">
        <v>11017</v>
      </c>
      <c r="M33" s="29">
        <v>10843</v>
      </c>
      <c r="N33" s="29">
        <v>11199</v>
      </c>
    </row>
    <row r="34" spans="1:14">
      <c r="A34" s="15" t="s">
        <v>57</v>
      </c>
      <c r="B34" s="15" t="s">
        <v>58</v>
      </c>
      <c r="C34" s="29"/>
      <c r="D34" s="29">
        <v>22817</v>
      </c>
      <c r="E34" s="29">
        <v>25873</v>
      </c>
      <c r="F34" s="29">
        <v>13131</v>
      </c>
      <c r="G34" s="29">
        <v>19410</v>
      </c>
      <c r="H34" s="29">
        <v>18210</v>
      </c>
      <c r="I34" s="29">
        <v>14459</v>
      </c>
      <c r="J34" s="29">
        <v>14860</v>
      </c>
      <c r="K34" s="29">
        <v>15233</v>
      </c>
      <c r="L34" s="29">
        <v>15298</v>
      </c>
      <c r="M34" s="29">
        <v>16348</v>
      </c>
      <c r="N34" s="29">
        <v>16387</v>
      </c>
    </row>
    <row r="35" spans="1:14">
      <c r="A35" s="15" t="s">
        <v>59</v>
      </c>
      <c r="B35" s="15" t="s">
        <v>60</v>
      </c>
      <c r="C35" s="29"/>
      <c r="D35" s="29">
        <v>9724</v>
      </c>
      <c r="E35" s="29">
        <v>7767</v>
      </c>
      <c r="F35" s="29">
        <v>8663</v>
      </c>
      <c r="G35" s="29">
        <v>9956</v>
      </c>
      <c r="H35" s="29">
        <v>11830</v>
      </c>
      <c r="I35" s="29">
        <v>12224</v>
      </c>
      <c r="J35" s="29">
        <v>12284</v>
      </c>
      <c r="K35" s="29">
        <v>12366</v>
      </c>
      <c r="L35" s="29">
        <v>12186</v>
      </c>
      <c r="M35" s="29">
        <v>11806</v>
      </c>
      <c r="N35" s="29">
        <v>12290</v>
      </c>
    </row>
    <row r="36" spans="1:14">
      <c r="A36" s="15" t="s">
        <v>61</v>
      </c>
      <c r="B36" s="15" t="s">
        <v>62</v>
      </c>
      <c r="C36" s="29"/>
      <c r="D36" s="29">
        <v>6589</v>
      </c>
      <c r="E36" s="29">
        <v>4567</v>
      </c>
      <c r="F36" s="29">
        <v>4823</v>
      </c>
      <c r="G36" s="29">
        <v>5113</v>
      </c>
      <c r="H36" s="29">
        <v>5250</v>
      </c>
      <c r="I36" s="29">
        <v>5005</v>
      </c>
      <c r="J36" s="29">
        <v>5387</v>
      </c>
      <c r="K36" s="29">
        <v>3941</v>
      </c>
      <c r="L36" s="29">
        <v>6941</v>
      </c>
      <c r="M36" s="29">
        <v>7390</v>
      </c>
      <c r="N36" s="29">
        <v>3919</v>
      </c>
    </row>
    <row r="37" spans="1:14">
      <c r="A37" s="15" t="s">
        <v>63</v>
      </c>
      <c r="B37" s="15" t="s">
        <v>64</v>
      </c>
      <c r="C37" s="29"/>
      <c r="D37" s="29">
        <v>27145</v>
      </c>
      <c r="E37" s="29">
        <v>27791</v>
      </c>
      <c r="F37" s="29">
        <v>23235</v>
      </c>
      <c r="G37" s="29">
        <v>30089</v>
      </c>
      <c r="H37" s="29">
        <v>28829</v>
      </c>
      <c r="I37" s="29">
        <v>17333</v>
      </c>
      <c r="J37" s="29">
        <v>20596</v>
      </c>
      <c r="K37" s="29">
        <v>17057</v>
      </c>
      <c r="L37" s="29">
        <v>22295</v>
      </c>
      <c r="M37" s="29">
        <v>32231</v>
      </c>
      <c r="N37" s="29">
        <v>32223</v>
      </c>
    </row>
    <row r="38" spans="1:14">
      <c r="A38" s="15" t="s">
        <v>69</v>
      </c>
      <c r="B38" s="15" t="s">
        <v>70</v>
      </c>
      <c r="C38" s="29"/>
      <c r="D38" s="29">
        <v>18228</v>
      </c>
      <c r="E38" s="29">
        <v>14863</v>
      </c>
      <c r="F38" s="29">
        <v>12328</v>
      </c>
      <c r="G38" s="29">
        <v>14816</v>
      </c>
      <c r="H38" s="29">
        <v>16089</v>
      </c>
      <c r="I38" s="29">
        <v>13584</v>
      </c>
      <c r="J38" s="29">
        <v>16005</v>
      </c>
      <c r="K38" s="29">
        <v>13817</v>
      </c>
      <c r="L38" s="29">
        <v>16692</v>
      </c>
      <c r="M38" s="29">
        <v>22075</v>
      </c>
      <c r="N38" s="29">
        <v>18120</v>
      </c>
    </row>
    <row r="39" spans="1:14">
      <c r="A39" s="15" t="s">
        <v>71</v>
      </c>
      <c r="B39" s="15" t="s">
        <v>72</v>
      </c>
      <c r="C39" s="29"/>
      <c r="D39" s="29">
        <v>15141</v>
      </c>
      <c r="E39" s="29">
        <v>15010</v>
      </c>
      <c r="F39" s="29">
        <v>15688</v>
      </c>
      <c r="G39" s="29">
        <v>16861</v>
      </c>
      <c r="H39" s="29">
        <v>18297</v>
      </c>
      <c r="I39" s="29">
        <v>17309</v>
      </c>
      <c r="J39" s="29">
        <v>17977</v>
      </c>
      <c r="K39" s="29">
        <v>17062</v>
      </c>
      <c r="L39" s="29">
        <v>18789</v>
      </c>
      <c r="M39" s="29">
        <v>18924</v>
      </c>
      <c r="N39" s="29">
        <v>17265</v>
      </c>
    </row>
    <row r="40" spans="1:14">
      <c r="A40" s="15" t="s">
        <v>73</v>
      </c>
      <c r="B40" s="15" t="s">
        <v>74</v>
      </c>
      <c r="C40" s="29"/>
      <c r="D40" s="29">
        <v>6715</v>
      </c>
      <c r="E40" s="29">
        <v>9399</v>
      </c>
      <c r="F40" s="29">
        <v>9650</v>
      </c>
      <c r="G40" s="29">
        <v>9723</v>
      </c>
      <c r="H40" s="29">
        <v>9604</v>
      </c>
      <c r="I40" s="29">
        <v>7089</v>
      </c>
      <c r="J40" s="29">
        <v>9838</v>
      </c>
      <c r="K40" s="29">
        <v>8015</v>
      </c>
      <c r="L40" s="29">
        <v>6922</v>
      </c>
      <c r="M40" s="29">
        <v>7281</v>
      </c>
      <c r="N40" s="29">
        <v>7322</v>
      </c>
    </row>
    <row r="41" spans="1:14">
      <c r="A41" s="15" t="s">
        <v>75</v>
      </c>
      <c r="B41" s="15" t="s">
        <v>76</v>
      </c>
      <c r="C41" s="29"/>
      <c r="D41" s="29">
        <v>23610</v>
      </c>
      <c r="E41" s="29">
        <v>21187</v>
      </c>
      <c r="F41" s="29">
        <v>19541</v>
      </c>
      <c r="G41" s="29">
        <v>18463</v>
      </c>
      <c r="H41" s="29">
        <v>18498</v>
      </c>
      <c r="I41" s="29">
        <v>18242</v>
      </c>
      <c r="J41" s="29">
        <v>20910</v>
      </c>
      <c r="K41" s="29">
        <v>20288</v>
      </c>
      <c r="L41" s="29">
        <v>17488</v>
      </c>
      <c r="M41" s="29">
        <v>21268</v>
      </c>
      <c r="N41" s="29">
        <v>20253</v>
      </c>
    </row>
    <row r="42" spans="1:14">
      <c r="A42" s="15" t="s">
        <v>77</v>
      </c>
      <c r="B42" s="15" t="s">
        <v>78</v>
      </c>
      <c r="C42" s="29"/>
      <c r="D42" s="29">
        <v>23193</v>
      </c>
      <c r="E42" s="29">
        <v>16015</v>
      </c>
      <c r="F42" s="29">
        <v>17373</v>
      </c>
      <c r="G42" s="29">
        <v>14661</v>
      </c>
      <c r="H42" s="29">
        <v>15348</v>
      </c>
      <c r="I42" s="29">
        <v>13973</v>
      </c>
      <c r="J42" s="29">
        <v>23768</v>
      </c>
      <c r="K42" s="29">
        <v>13611</v>
      </c>
      <c r="L42" s="29">
        <v>15610</v>
      </c>
      <c r="M42" s="29">
        <v>17587</v>
      </c>
      <c r="N42" s="29">
        <v>9669</v>
      </c>
    </row>
    <row r="43" spans="1:14">
      <c r="A43" s="15" t="s">
        <v>79</v>
      </c>
      <c r="B43" s="15" t="s">
        <v>80</v>
      </c>
      <c r="C43" s="29"/>
      <c r="D43" s="29">
        <v>8663</v>
      </c>
      <c r="E43" s="29">
        <v>12817</v>
      </c>
      <c r="F43" s="29">
        <v>10862</v>
      </c>
      <c r="G43" s="29">
        <v>12692</v>
      </c>
      <c r="H43" s="29">
        <v>12746</v>
      </c>
      <c r="I43" s="29">
        <v>13771</v>
      </c>
      <c r="J43" s="29">
        <v>10877</v>
      </c>
      <c r="K43" s="29">
        <v>12123</v>
      </c>
      <c r="L43" s="29">
        <v>12917</v>
      </c>
      <c r="M43" s="29">
        <v>14391</v>
      </c>
      <c r="N43" s="29">
        <v>14954</v>
      </c>
    </row>
    <row r="44" spans="1:14">
      <c r="A44" s="15" t="s">
        <v>81</v>
      </c>
      <c r="B44" s="15" t="s">
        <v>82</v>
      </c>
      <c r="C44" s="29"/>
      <c r="D44" s="29">
        <v>4981</v>
      </c>
      <c r="E44" s="29">
        <v>5376</v>
      </c>
      <c r="F44" s="29">
        <v>5759</v>
      </c>
      <c r="G44" s="29">
        <v>5763</v>
      </c>
      <c r="H44" s="29">
        <v>5947</v>
      </c>
      <c r="I44" s="29">
        <v>5966</v>
      </c>
      <c r="J44" s="29">
        <v>6178</v>
      </c>
      <c r="K44" s="29">
        <v>5983</v>
      </c>
      <c r="L44" s="29">
        <v>6251</v>
      </c>
      <c r="M44" s="29">
        <v>6416</v>
      </c>
      <c r="N44" s="29">
        <v>6326</v>
      </c>
    </row>
    <row r="45" spans="1:14">
      <c r="A45" s="15" t="s">
        <v>83</v>
      </c>
      <c r="B45" s="15" t="s">
        <v>84</v>
      </c>
      <c r="C45" s="29"/>
      <c r="D45" s="29">
        <v>6036</v>
      </c>
      <c r="E45" s="29">
        <v>6127</v>
      </c>
      <c r="F45" s="29">
        <v>6284</v>
      </c>
      <c r="G45" s="29">
        <v>6276</v>
      </c>
      <c r="H45" s="29">
        <v>6569</v>
      </c>
      <c r="I45" s="29">
        <v>6511</v>
      </c>
      <c r="J45" s="29">
        <v>6690</v>
      </c>
      <c r="K45" s="29">
        <v>7044</v>
      </c>
      <c r="L45" s="29">
        <v>7727</v>
      </c>
      <c r="M45" s="29">
        <v>7670</v>
      </c>
      <c r="N45" s="29">
        <v>8170</v>
      </c>
    </row>
    <row r="46" spans="1:14">
      <c r="A46" s="15" t="s">
        <v>85</v>
      </c>
      <c r="B46" s="15" t="s">
        <v>86</v>
      </c>
      <c r="C46" s="29"/>
      <c r="D46" s="29">
        <v>18155</v>
      </c>
      <c r="E46" s="29">
        <v>22239</v>
      </c>
      <c r="F46" s="29">
        <v>21349</v>
      </c>
      <c r="G46" s="29">
        <v>25787</v>
      </c>
      <c r="H46" s="29">
        <v>26315</v>
      </c>
      <c r="I46" s="29">
        <v>27519</v>
      </c>
      <c r="J46" s="29">
        <v>26561</v>
      </c>
      <c r="K46" s="29">
        <v>27680</v>
      </c>
      <c r="L46" s="29">
        <v>28801</v>
      </c>
      <c r="M46" s="29">
        <v>27259</v>
      </c>
      <c r="N46" s="29">
        <v>28775</v>
      </c>
    </row>
    <row r="47" spans="1:14">
      <c r="A47" s="15" t="s">
        <v>87</v>
      </c>
      <c r="B47" s="15" t="s">
        <v>88</v>
      </c>
      <c r="C47" s="29"/>
      <c r="D47" s="29">
        <v>7627</v>
      </c>
      <c r="E47" s="29">
        <v>7316</v>
      </c>
      <c r="F47" s="29">
        <v>7183</v>
      </c>
      <c r="G47" s="29">
        <v>6481</v>
      </c>
      <c r="H47" s="29">
        <v>6429</v>
      </c>
      <c r="I47" s="29">
        <v>6880</v>
      </c>
      <c r="J47" s="29">
        <v>6872</v>
      </c>
      <c r="K47" s="29">
        <v>8296</v>
      </c>
      <c r="L47" s="29">
        <v>8491</v>
      </c>
      <c r="M47" s="29">
        <v>9379</v>
      </c>
      <c r="N47" s="29">
        <v>9590</v>
      </c>
    </row>
    <row r="48" spans="1:14">
      <c r="A48" s="15" t="s">
        <v>89</v>
      </c>
      <c r="B48" s="15" t="s">
        <v>90</v>
      </c>
      <c r="C48" s="29"/>
      <c r="D48" s="29">
        <v>11190</v>
      </c>
      <c r="E48" s="29">
        <v>11017</v>
      </c>
      <c r="F48" s="29">
        <v>11161</v>
      </c>
      <c r="G48" s="29">
        <v>10931</v>
      </c>
      <c r="H48" s="29">
        <v>11146</v>
      </c>
      <c r="I48" s="29">
        <v>11042</v>
      </c>
      <c r="J48" s="29">
        <v>11059</v>
      </c>
      <c r="K48" s="29">
        <v>11184</v>
      </c>
      <c r="L48" s="29">
        <v>11310</v>
      </c>
      <c r="M48" s="29">
        <v>11878</v>
      </c>
      <c r="N48" s="29">
        <v>14467</v>
      </c>
    </row>
    <row r="49" spans="1:14">
      <c r="A49" s="15" t="s">
        <v>91</v>
      </c>
      <c r="B49" s="15" t="s">
        <v>92</v>
      </c>
      <c r="C49" s="29"/>
      <c r="D49" s="29">
        <v>5501</v>
      </c>
      <c r="E49" s="29">
        <v>5207</v>
      </c>
      <c r="F49" s="29">
        <v>5116</v>
      </c>
      <c r="G49" s="29">
        <v>5146</v>
      </c>
      <c r="H49" s="29">
        <v>5256</v>
      </c>
      <c r="I49" s="29">
        <v>5412</v>
      </c>
      <c r="J49" s="29">
        <v>5518</v>
      </c>
      <c r="K49" s="29">
        <v>5602</v>
      </c>
      <c r="L49" s="29">
        <v>5779</v>
      </c>
      <c r="M49" s="29">
        <v>6123</v>
      </c>
      <c r="N49" s="29">
        <v>6250</v>
      </c>
    </row>
    <row r="50" spans="1:14">
      <c r="A50" s="15" t="s">
        <v>93</v>
      </c>
      <c r="B50" s="15" t="s">
        <v>94</v>
      </c>
      <c r="C50" s="29"/>
      <c r="D50" s="29">
        <v>15586</v>
      </c>
      <c r="E50" s="29">
        <v>27336</v>
      </c>
      <c r="F50" s="29">
        <v>26887</v>
      </c>
      <c r="G50" s="29">
        <v>28683</v>
      </c>
      <c r="H50" s="29">
        <v>27188</v>
      </c>
      <c r="I50" s="29">
        <v>27150</v>
      </c>
      <c r="J50" s="29">
        <v>24842</v>
      </c>
      <c r="K50" s="29">
        <v>27380</v>
      </c>
      <c r="L50" s="29">
        <v>27625</v>
      </c>
      <c r="M50" s="29">
        <v>31112</v>
      </c>
      <c r="N50" s="29">
        <v>26795</v>
      </c>
    </row>
    <row r="51" spans="1:14">
      <c r="A51" s="15" t="s">
        <v>95</v>
      </c>
      <c r="B51" s="15" t="s">
        <v>96</v>
      </c>
      <c r="C51" s="29"/>
      <c r="D51" s="29">
        <v>5111</v>
      </c>
      <c r="E51" s="29">
        <v>6912</v>
      </c>
      <c r="F51" s="29">
        <v>8017</v>
      </c>
      <c r="G51" s="29">
        <v>8631</v>
      </c>
      <c r="H51" s="29">
        <v>8734</v>
      </c>
      <c r="I51" s="29">
        <v>5933</v>
      </c>
      <c r="J51" s="29">
        <v>6378</v>
      </c>
      <c r="K51" s="29">
        <v>6783</v>
      </c>
      <c r="L51" s="29">
        <v>7379</v>
      </c>
      <c r="M51" s="29">
        <v>7583</v>
      </c>
      <c r="N51" s="29">
        <v>8230</v>
      </c>
    </row>
    <row r="52" spans="1:14">
      <c r="A52" s="15" t="s">
        <v>97</v>
      </c>
      <c r="B52" s="15" t="s">
        <v>98</v>
      </c>
      <c r="C52" s="29"/>
      <c r="D52" s="29">
        <v>14073</v>
      </c>
      <c r="E52" s="29">
        <v>14320</v>
      </c>
      <c r="F52" s="29">
        <v>15198</v>
      </c>
      <c r="G52" s="29">
        <v>17980</v>
      </c>
      <c r="H52" s="29">
        <v>18610</v>
      </c>
      <c r="I52" s="29">
        <v>19613</v>
      </c>
      <c r="J52" s="29">
        <v>17266</v>
      </c>
      <c r="K52" s="29">
        <v>18382</v>
      </c>
      <c r="L52" s="29">
        <v>19288</v>
      </c>
      <c r="M52" s="29">
        <v>20088</v>
      </c>
      <c r="N52" s="29">
        <v>21178</v>
      </c>
    </row>
    <row r="53" spans="1:14">
      <c r="A53" s="15" t="s">
        <v>99</v>
      </c>
      <c r="B53" s="15" t="s">
        <v>100</v>
      </c>
      <c r="C53" s="29"/>
      <c r="D53" s="29">
        <v>5315</v>
      </c>
      <c r="E53" s="29">
        <v>10343</v>
      </c>
      <c r="F53" s="29">
        <v>5098</v>
      </c>
      <c r="G53" s="29">
        <v>4440</v>
      </c>
      <c r="H53" s="29">
        <v>10437</v>
      </c>
      <c r="I53" s="29">
        <v>4356</v>
      </c>
      <c r="J53" s="29">
        <v>4745</v>
      </c>
      <c r="K53" s="29">
        <v>4881</v>
      </c>
      <c r="L53" s="29">
        <v>5050</v>
      </c>
      <c r="M53" s="29">
        <v>4895</v>
      </c>
      <c r="N53" s="29">
        <v>4932</v>
      </c>
    </row>
    <row r="54" spans="1:14">
      <c r="A54" s="15" t="s">
        <v>101</v>
      </c>
      <c r="B54" s="15" t="s">
        <v>102</v>
      </c>
      <c r="C54" s="29"/>
      <c r="D54" s="29">
        <v>7289</v>
      </c>
      <c r="E54" s="29">
        <v>7543</v>
      </c>
      <c r="F54" s="29">
        <v>8021</v>
      </c>
      <c r="G54" s="29">
        <v>8938</v>
      </c>
      <c r="H54" s="29">
        <v>9976</v>
      </c>
      <c r="I54" s="29">
        <v>10061</v>
      </c>
      <c r="J54" s="29">
        <v>10356</v>
      </c>
      <c r="K54" s="29">
        <v>10848</v>
      </c>
      <c r="L54" s="29">
        <v>10808</v>
      </c>
      <c r="M54" s="29">
        <v>11484</v>
      </c>
      <c r="N54" s="29">
        <v>11689</v>
      </c>
    </row>
    <row r="55" spans="1:14">
      <c r="A55" s="15" t="s">
        <v>103</v>
      </c>
      <c r="B55" s="15" t="s">
        <v>104</v>
      </c>
      <c r="C55" s="29"/>
      <c r="D55" s="29">
        <v>9048</v>
      </c>
      <c r="E55" s="29">
        <v>10079</v>
      </c>
      <c r="F55" s="29">
        <v>9889</v>
      </c>
      <c r="G55" s="29">
        <v>9594</v>
      </c>
      <c r="H55" s="29">
        <v>9767</v>
      </c>
      <c r="I55" s="29">
        <v>9843</v>
      </c>
      <c r="J55" s="29">
        <v>7627</v>
      </c>
      <c r="K55" s="29">
        <v>8860</v>
      </c>
      <c r="L55" s="29">
        <v>9131</v>
      </c>
      <c r="M55" s="29">
        <v>10033</v>
      </c>
      <c r="N55" s="29">
        <v>9502</v>
      </c>
    </row>
    <row r="56" spans="1:14">
      <c r="A56" s="15" t="s">
        <v>105</v>
      </c>
      <c r="B56" s="15" t="s">
        <v>106</v>
      </c>
      <c r="C56" s="29"/>
      <c r="D56" s="29">
        <v>3993</v>
      </c>
      <c r="E56" s="29">
        <v>4189</v>
      </c>
      <c r="F56" s="29">
        <v>4234</v>
      </c>
      <c r="G56" s="29">
        <v>4416</v>
      </c>
      <c r="H56" s="29">
        <v>4466</v>
      </c>
      <c r="I56" s="29">
        <v>4468</v>
      </c>
      <c r="J56" s="29">
        <v>4330</v>
      </c>
      <c r="K56" s="29">
        <v>4592</v>
      </c>
      <c r="L56" s="29">
        <v>4483</v>
      </c>
      <c r="M56" s="29">
        <v>5086</v>
      </c>
      <c r="N56" s="29">
        <v>5682</v>
      </c>
    </row>
    <row r="57" spans="1:14">
      <c r="A57" s="15" t="s">
        <v>107</v>
      </c>
      <c r="B57" s="15" t="s">
        <v>108</v>
      </c>
      <c r="C57" s="29"/>
      <c r="D57" s="29">
        <v>4109</v>
      </c>
      <c r="E57" s="29">
        <v>3909</v>
      </c>
      <c r="F57" s="29">
        <v>5444</v>
      </c>
      <c r="G57" s="29">
        <v>5634</v>
      </c>
      <c r="H57" s="29">
        <v>5830</v>
      </c>
      <c r="I57" s="29">
        <v>5756</v>
      </c>
      <c r="J57" s="29">
        <v>10584</v>
      </c>
      <c r="K57" s="29">
        <v>7111</v>
      </c>
      <c r="L57" s="29">
        <v>5857</v>
      </c>
      <c r="M57" s="29">
        <v>5892</v>
      </c>
      <c r="N57" s="29">
        <v>6239</v>
      </c>
    </row>
    <row r="58" spans="1:14">
      <c r="A58" s="15" t="s">
        <v>109</v>
      </c>
      <c r="B58" s="15" t="s">
        <v>110</v>
      </c>
      <c r="C58" s="29"/>
      <c r="D58" s="29">
        <v>7989</v>
      </c>
      <c r="E58" s="29">
        <v>9488</v>
      </c>
      <c r="F58" s="29">
        <v>7877</v>
      </c>
      <c r="G58" s="29">
        <v>17924</v>
      </c>
      <c r="H58" s="29">
        <v>17640</v>
      </c>
      <c r="I58" s="29">
        <v>17547</v>
      </c>
      <c r="J58" s="29">
        <v>17955</v>
      </c>
      <c r="K58" s="29">
        <v>15582</v>
      </c>
      <c r="L58" s="29">
        <v>18865</v>
      </c>
      <c r="M58" s="29">
        <v>12542</v>
      </c>
      <c r="N58" s="29">
        <v>10539</v>
      </c>
    </row>
    <row r="59" spans="1:14">
      <c r="A59" s="15" t="s">
        <v>111</v>
      </c>
      <c r="B59" s="15" t="s">
        <v>112</v>
      </c>
      <c r="C59" s="29"/>
      <c r="D59" s="29">
        <v>9652</v>
      </c>
      <c r="E59" s="29">
        <v>7831</v>
      </c>
      <c r="F59" s="29">
        <v>7052</v>
      </c>
      <c r="G59" s="29">
        <v>6650</v>
      </c>
      <c r="H59" s="29">
        <v>5345</v>
      </c>
      <c r="I59" s="29">
        <v>5813</v>
      </c>
      <c r="J59" s="29">
        <v>6572</v>
      </c>
      <c r="K59" s="29">
        <v>6701</v>
      </c>
      <c r="L59" s="29">
        <v>6522</v>
      </c>
      <c r="M59" s="29">
        <v>6499</v>
      </c>
      <c r="N59" s="29">
        <v>6477</v>
      </c>
    </row>
    <row r="60" spans="1:14">
      <c r="A60" s="15" t="s">
        <v>113</v>
      </c>
      <c r="B60" s="15" t="s">
        <v>114</v>
      </c>
      <c r="C60" s="29"/>
      <c r="D60" s="29">
        <v>3755</v>
      </c>
      <c r="E60" s="29">
        <v>3668</v>
      </c>
      <c r="F60" s="29">
        <v>4154</v>
      </c>
      <c r="G60" s="29">
        <v>4305</v>
      </c>
      <c r="H60" s="29">
        <v>4446</v>
      </c>
      <c r="I60" s="29">
        <v>3567</v>
      </c>
      <c r="J60" s="29">
        <v>4498</v>
      </c>
      <c r="K60" s="29">
        <v>4763</v>
      </c>
      <c r="L60" s="29">
        <v>4336</v>
      </c>
      <c r="M60" s="29">
        <v>3262</v>
      </c>
      <c r="N60" s="29">
        <v>3210</v>
      </c>
    </row>
    <row r="61" spans="1:14">
      <c r="A61" s="15" t="s">
        <v>115</v>
      </c>
      <c r="B61" s="15" t="s">
        <v>116</v>
      </c>
      <c r="C61" s="29"/>
      <c r="D61" s="29">
        <v>5397</v>
      </c>
      <c r="E61" s="29">
        <v>4974</v>
      </c>
      <c r="F61" s="29">
        <v>5405</v>
      </c>
      <c r="G61" s="29">
        <v>5187</v>
      </c>
      <c r="H61" s="29">
        <v>5389</v>
      </c>
      <c r="I61" s="29">
        <v>5307</v>
      </c>
      <c r="J61" s="29">
        <v>6575</v>
      </c>
      <c r="K61" s="29">
        <v>4481</v>
      </c>
      <c r="L61" s="29">
        <v>8578</v>
      </c>
      <c r="M61" s="29">
        <v>9509</v>
      </c>
      <c r="N61" s="29">
        <v>6721</v>
      </c>
    </row>
    <row r="62" spans="1:14">
      <c r="A62" s="15" t="s">
        <v>117</v>
      </c>
      <c r="B62" s="15" t="s">
        <v>118</v>
      </c>
      <c r="C62" s="29"/>
      <c r="D62" s="29">
        <v>9837</v>
      </c>
      <c r="E62" s="29">
        <v>9747</v>
      </c>
      <c r="F62" s="29">
        <v>9331</v>
      </c>
      <c r="G62" s="29">
        <v>9463</v>
      </c>
      <c r="H62" s="29">
        <v>9703</v>
      </c>
      <c r="I62" s="29">
        <v>9956</v>
      </c>
      <c r="J62" s="29">
        <v>11530</v>
      </c>
      <c r="K62" s="29">
        <v>12279</v>
      </c>
      <c r="L62" s="29">
        <v>11882</v>
      </c>
      <c r="M62" s="29">
        <v>12731</v>
      </c>
      <c r="N62" s="29">
        <v>12885</v>
      </c>
    </row>
    <row r="63" spans="1:14">
      <c r="A63" s="15" t="s">
        <v>119</v>
      </c>
      <c r="B63" s="15" t="s">
        <v>120</v>
      </c>
      <c r="C63" s="29"/>
      <c r="D63" s="29">
        <v>1021</v>
      </c>
      <c r="E63" s="29">
        <v>759</v>
      </c>
      <c r="F63" s="29">
        <v>774</v>
      </c>
      <c r="G63" s="29">
        <v>769</v>
      </c>
      <c r="H63" s="29">
        <v>781</v>
      </c>
      <c r="I63" s="29">
        <v>772</v>
      </c>
      <c r="J63" s="29">
        <v>784</v>
      </c>
      <c r="K63" s="29">
        <v>776</v>
      </c>
      <c r="L63" s="29">
        <v>803</v>
      </c>
      <c r="M63" s="29">
        <v>838</v>
      </c>
      <c r="N63" s="29">
        <v>844</v>
      </c>
    </row>
    <row r="64" spans="1:14">
      <c r="A64" s="15" t="s">
        <v>121</v>
      </c>
      <c r="B64" s="15" t="s">
        <v>122</v>
      </c>
      <c r="C64" s="29"/>
      <c r="D64" s="29">
        <v>10697</v>
      </c>
      <c r="E64" s="29">
        <v>10272</v>
      </c>
      <c r="F64" s="29">
        <v>10947</v>
      </c>
      <c r="G64" s="29">
        <v>10735</v>
      </c>
      <c r="H64" s="29">
        <v>11863</v>
      </c>
      <c r="I64" s="29">
        <v>12688</v>
      </c>
      <c r="J64" s="29">
        <v>13226</v>
      </c>
      <c r="K64" s="29">
        <v>14032</v>
      </c>
      <c r="L64" s="29">
        <v>14383</v>
      </c>
      <c r="M64" s="29">
        <v>14865</v>
      </c>
      <c r="N64" s="29">
        <v>15462</v>
      </c>
    </row>
    <row r="65" spans="1:14">
      <c r="A65" s="15" t="s">
        <v>123</v>
      </c>
      <c r="B65" s="15" t="s">
        <v>124</v>
      </c>
      <c r="C65" s="29"/>
      <c r="D65" s="29">
        <v>12369</v>
      </c>
      <c r="E65" s="29">
        <v>8025</v>
      </c>
      <c r="F65" s="29">
        <v>7874</v>
      </c>
      <c r="G65" s="29">
        <v>8286</v>
      </c>
      <c r="H65" s="29">
        <v>11015</v>
      </c>
      <c r="I65" s="29">
        <v>9454</v>
      </c>
      <c r="J65" s="29">
        <v>9265</v>
      </c>
      <c r="K65" s="29">
        <v>9265</v>
      </c>
      <c r="L65" s="29">
        <v>9347</v>
      </c>
      <c r="M65" s="29">
        <v>7230</v>
      </c>
      <c r="N65" s="29">
        <v>7924</v>
      </c>
    </row>
    <row r="66" spans="1:14">
      <c r="A66" s="15" t="s">
        <v>125</v>
      </c>
      <c r="B66" s="15" t="s">
        <v>126</v>
      </c>
      <c r="C66" s="29"/>
      <c r="D66" s="29">
        <v>5838</v>
      </c>
      <c r="E66" s="29">
        <v>5751</v>
      </c>
      <c r="F66" s="29">
        <v>6037</v>
      </c>
      <c r="G66" s="29">
        <v>5989</v>
      </c>
      <c r="H66" s="29">
        <v>6052</v>
      </c>
      <c r="I66" s="29">
        <v>5927</v>
      </c>
      <c r="J66" s="29">
        <v>6376</v>
      </c>
      <c r="K66" s="29">
        <v>6595</v>
      </c>
      <c r="L66" s="29">
        <v>6801</v>
      </c>
      <c r="M66" s="29">
        <v>7242</v>
      </c>
      <c r="N66" s="29">
        <v>7636</v>
      </c>
    </row>
    <row r="67" spans="1:14">
      <c r="A67" s="15" t="s">
        <v>127</v>
      </c>
      <c r="B67" s="15" t="s">
        <v>128</v>
      </c>
      <c r="C67" s="29"/>
      <c r="D67" s="29">
        <v>26360</v>
      </c>
      <c r="E67" s="29">
        <v>26562</v>
      </c>
      <c r="F67" s="29">
        <v>22674</v>
      </c>
      <c r="G67" s="29">
        <v>23160</v>
      </c>
      <c r="H67" s="29">
        <v>22168</v>
      </c>
      <c r="I67" s="29">
        <v>22801</v>
      </c>
      <c r="J67" s="29">
        <v>22898</v>
      </c>
      <c r="K67" s="29">
        <v>23896</v>
      </c>
      <c r="L67" s="29">
        <v>23779</v>
      </c>
      <c r="M67" s="29">
        <v>26457</v>
      </c>
      <c r="N67" s="29">
        <v>25605</v>
      </c>
    </row>
    <row r="68" spans="1:14">
      <c r="A68" s="15" t="s">
        <v>129</v>
      </c>
      <c r="B68" s="15" t="s">
        <v>130</v>
      </c>
      <c r="C68" s="29"/>
      <c r="D68" s="29">
        <v>12286</v>
      </c>
      <c r="E68" s="29">
        <v>13531</v>
      </c>
      <c r="F68" s="29">
        <v>13469</v>
      </c>
      <c r="G68" s="29">
        <v>13129</v>
      </c>
      <c r="H68" s="29">
        <v>14079</v>
      </c>
      <c r="I68" s="29">
        <v>14048</v>
      </c>
      <c r="J68" s="29">
        <v>13965</v>
      </c>
      <c r="K68" s="29">
        <v>13857</v>
      </c>
      <c r="L68" s="29">
        <v>11199</v>
      </c>
      <c r="M68" s="29">
        <v>13162</v>
      </c>
      <c r="N68" s="29">
        <v>11754</v>
      </c>
    </row>
    <row r="69" spans="1:14">
      <c r="A69" s="15" t="s">
        <v>131</v>
      </c>
      <c r="B69" s="15" t="s">
        <v>132</v>
      </c>
      <c r="C69" s="29"/>
      <c r="D69" s="29">
        <v>6282</v>
      </c>
      <c r="E69" s="29">
        <v>8538</v>
      </c>
      <c r="F69" s="29">
        <v>6187</v>
      </c>
      <c r="G69" s="29">
        <v>8233</v>
      </c>
      <c r="H69" s="29">
        <v>8710</v>
      </c>
      <c r="I69" s="29">
        <v>8731</v>
      </c>
      <c r="J69" s="29">
        <v>9122</v>
      </c>
      <c r="K69" s="29">
        <v>6764</v>
      </c>
      <c r="L69" s="29">
        <v>7118</v>
      </c>
      <c r="M69" s="29">
        <v>9602</v>
      </c>
      <c r="N69" s="29">
        <v>7656</v>
      </c>
    </row>
    <row r="70" spans="1:14">
      <c r="A70" s="15" t="s">
        <v>133</v>
      </c>
      <c r="B70" s="15" t="s">
        <v>134</v>
      </c>
      <c r="C70" s="29"/>
      <c r="D70" s="29">
        <v>19012</v>
      </c>
      <c r="E70" s="29">
        <v>15609</v>
      </c>
      <c r="F70" s="29">
        <v>17699</v>
      </c>
      <c r="G70" s="29">
        <v>17180</v>
      </c>
      <c r="H70" s="29">
        <v>17415</v>
      </c>
      <c r="I70" s="29">
        <v>15574</v>
      </c>
      <c r="J70" s="29">
        <v>15805</v>
      </c>
      <c r="K70" s="29">
        <v>16691</v>
      </c>
      <c r="L70" s="29">
        <v>16602</v>
      </c>
      <c r="M70" s="29">
        <v>15028</v>
      </c>
      <c r="N70" s="29">
        <v>15157</v>
      </c>
    </row>
    <row r="71" spans="1:14">
      <c r="A71" s="15" t="s">
        <v>135</v>
      </c>
      <c r="B71" s="15" t="s">
        <v>136</v>
      </c>
      <c r="C71" s="29"/>
      <c r="D71" s="29">
        <v>9903</v>
      </c>
      <c r="E71" s="29">
        <v>9803</v>
      </c>
      <c r="F71" s="29">
        <v>10011</v>
      </c>
      <c r="G71" s="29">
        <v>12246</v>
      </c>
      <c r="H71" s="29">
        <v>14918</v>
      </c>
      <c r="I71" s="29">
        <v>14818</v>
      </c>
      <c r="J71" s="29">
        <v>14873</v>
      </c>
      <c r="K71" s="29">
        <v>10026</v>
      </c>
      <c r="L71" s="29">
        <v>10802</v>
      </c>
      <c r="M71" s="29">
        <v>10247</v>
      </c>
      <c r="N71" s="29">
        <v>11194</v>
      </c>
    </row>
    <row r="72" spans="1:14">
      <c r="A72" s="15" t="s">
        <v>137</v>
      </c>
      <c r="B72" s="15" t="s">
        <v>138</v>
      </c>
      <c r="C72" s="29"/>
      <c r="D72" s="29">
        <v>10622</v>
      </c>
      <c r="E72" s="29">
        <v>17623</v>
      </c>
      <c r="F72" s="29">
        <v>12798</v>
      </c>
      <c r="G72" s="29">
        <v>13009</v>
      </c>
      <c r="H72" s="29">
        <v>13313</v>
      </c>
      <c r="I72" s="29">
        <v>14099</v>
      </c>
      <c r="J72" s="29">
        <v>15489</v>
      </c>
      <c r="K72" s="29">
        <v>15445</v>
      </c>
      <c r="L72" s="29">
        <v>16170</v>
      </c>
      <c r="M72" s="29">
        <v>16121</v>
      </c>
      <c r="N72" s="29">
        <v>18339</v>
      </c>
    </row>
    <row r="73" spans="1:14">
      <c r="A73" s="15" t="s">
        <v>139</v>
      </c>
      <c r="B73" s="15" t="s">
        <v>140</v>
      </c>
      <c r="C73" s="29"/>
      <c r="D73" s="29">
        <v>6491</v>
      </c>
      <c r="E73" s="29">
        <v>6632</v>
      </c>
      <c r="F73" s="29">
        <v>6782</v>
      </c>
      <c r="G73" s="29">
        <v>6556</v>
      </c>
      <c r="H73" s="29">
        <v>6220</v>
      </c>
      <c r="I73" s="29">
        <v>6351</v>
      </c>
      <c r="J73" s="29">
        <v>6665</v>
      </c>
      <c r="K73" s="29">
        <v>6919</v>
      </c>
      <c r="L73" s="29">
        <v>8405</v>
      </c>
      <c r="M73" s="29">
        <v>6885</v>
      </c>
      <c r="N73" s="29">
        <v>8256</v>
      </c>
    </row>
    <row r="74" spans="1:14">
      <c r="A74" s="15" t="s">
        <v>141</v>
      </c>
      <c r="B74" s="15" t="s">
        <v>142</v>
      </c>
      <c r="C74" s="29"/>
      <c r="D74" s="29">
        <v>5320</v>
      </c>
      <c r="E74" s="29">
        <v>5050</v>
      </c>
      <c r="F74" s="29">
        <v>4870</v>
      </c>
      <c r="G74" s="29">
        <v>4372</v>
      </c>
      <c r="H74" s="29">
        <v>4717</v>
      </c>
      <c r="I74" s="29">
        <v>5429</v>
      </c>
      <c r="J74" s="29">
        <v>7259</v>
      </c>
      <c r="K74" s="29">
        <v>4671</v>
      </c>
      <c r="L74" s="29">
        <v>4558</v>
      </c>
      <c r="M74" s="29">
        <v>5098</v>
      </c>
      <c r="N74" s="29">
        <v>5475</v>
      </c>
    </row>
    <row r="75" spans="1:14">
      <c r="A75" s="15" t="s">
        <v>143</v>
      </c>
      <c r="B75" s="15" t="s">
        <v>144</v>
      </c>
      <c r="C75" s="29"/>
      <c r="D75" s="29">
        <v>8647</v>
      </c>
      <c r="E75" s="29">
        <v>10749</v>
      </c>
      <c r="F75" s="29">
        <v>8937</v>
      </c>
      <c r="G75" s="29">
        <v>11711</v>
      </c>
      <c r="H75" s="29">
        <v>9087</v>
      </c>
      <c r="I75" s="29">
        <v>9099</v>
      </c>
      <c r="J75" s="29">
        <v>11543</v>
      </c>
      <c r="K75" s="29">
        <v>11782</v>
      </c>
      <c r="L75" s="29">
        <v>11721</v>
      </c>
      <c r="M75" s="29">
        <v>15393</v>
      </c>
      <c r="N75" s="29">
        <v>12287</v>
      </c>
    </row>
    <row r="76" spans="1:14">
      <c r="A76" s="15" t="s">
        <v>145</v>
      </c>
      <c r="B76" s="15" t="s">
        <v>146</v>
      </c>
      <c r="C76" s="29"/>
      <c r="D76" s="29">
        <v>7732</v>
      </c>
      <c r="E76" s="29">
        <v>8093</v>
      </c>
      <c r="F76" s="29">
        <v>8391</v>
      </c>
      <c r="G76" s="29">
        <v>7671</v>
      </c>
      <c r="H76" s="29">
        <v>9669</v>
      </c>
      <c r="I76" s="29">
        <v>6737</v>
      </c>
      <c r="J76" s="29">
        <v>7039</v>
      </c>
      <c r="K76" s="29">
        <v>7078</v>
      </c>
      <c r="L76" s="29">
        <v>7144</v>
      </c>
      <c r="M76" s="29">
        <v>12682</v>
      </c>
      <c r="N76" s="29">
        <v>12824</v>
      </c>
    </row>
    <row r="77" spans="1:14">
      <c r="A77" s="15" t="s">
        <v>147</v>
      </c>
      <c r="B77" s="15" t="s">
        <v>148</v>
      </c>
      <c r="C77" s="29"/>
      <c r="D77" s="29">
        <v>26242</v>
      </c>
      <c r="E77" s="29">
        <v>30757</v>
      </c>
      <c r="F77" s="29">
        <v>29276</v>
      </c>
      <c r="G77" s="29">
        <v>34744</v>
      </c>
      <c r="H77" s="29">
        <v>33198</v>
      </c>
      <c r="I77" s="29">
        <v>37197</v>
      </c>
      <c r="J77" s="29">
        <v>44915</v>
      </c>
      <c r="K77" s="29">
        <v>37874</v>
      </c>
      <c r="L77" s="29">
        <v>49940</v>
      </c>
      <c r="M77" s="29">
        <v>47289</v>
      </c>
      <c r="N77" s="29">
        <v>49456</v>
      </c>
    </row>
    <row r="78" spans="1:14">
      <c r="A78" s="15" t="s">
        <v>149</v>
      </c>
      <c r="B78" s="15" t="s">
        <v>150</v>
      </c>
      <c r="C78" s="29"/>
      <c r="D78" s="29">
        <v>4028</v>
      </c>
      <c r="E78" s="29">
        <v>3858</v>
      </c>
      <c r="F78" s="29">
        <v>3733</v>
      </c>
      <c r="G78" s="29">
        <v>3050</v>
      </c>
      <c r="H78" s="29">
        <v>3494</v>
      </c>
      <c r="I78" s="29">
        <v>3725</v>
      </c>
      <c r="J78" s="29">
        <v>3755</v>
      </c>
      <c r="K78" s="29">
        <v>3918</v>
      </c>
      <c r="L78" s="29">
        <v>4264</v>
      </c>
      <c r="M78" s="29">
        <v>3322</v>
      </c>
      <c r="N78" s="29">
        <v>4225</v>
      </c>
    </row>
    <row r="79" spans="1:14">
      <c r="A79" s="15" t="s">
        <v>151</v>
      </c>
      <c r="B79" s="15" t="s">
        <v>152</v>
      </c>
      <c r="C79" s="29"/>
      <c r="D79" s="29">
        <v>13092</v>
      </c>
      <c r="E79" s="29">
        <v>13297</v>
      </c>
      <c r="F79" s="29">
        <v>10191</v>
      </c>
      <c r="G79" s="29">
        <v>10293</v>
      </c>
      <c r="H79" s="29">
        <v>14120</v>
      </c>
      <c r="I79" s="29">
        <v>15440</v>
      </c>
      <c r="J79" s="29">
        <v>16957</v>
      </c>
      <c r="K79" s="29">
        <v>13246</v>
      </c>
      <c r="L79" s="29">
        <v>15661</v>
      </c>
      <c r="M79" s="29">
        <v>14644</v>
      </c>
      <c r="N79" s="29">
        <v>14113</v>
      </c>
    </row>
    <row r="80" spans="1:14">
      <c r="A80" s="15" t="s">
        <v>153</v>
      </c>
      <c r="B80" s="15" t="s">
        <v>154</v>
      </c>
      <c r="C80" s="29"/>
      <c r="D80" s="29">
        <v>11536</v>
      </c>
      <c r="E80" s="29">
        <v>14517</v>
      </c>
      <c r="F80" s="29">
        <v>12717</v>
      </c>
      <c r="G80" s="29">
        <v>6915</v>
      </c>
      <c r="H80" s="29">
        <v>7483</v>
      </c>
      <c r="I80" s="29">
        <v>8604</v>
      </c>
      <c r="J80" s="29">
        <v>9121</v>
      </c>
      <c r="K80" s="29">
        <v>9213</v>
      </c>
      <c r="L80" s="29">
        <v>9269</v>
      </c>
      <c r="M80" s="29">
        <v>9209</v>
      </c>
      <c r="N80" s="29">
        <v>9544</v>
      </c>
    </row>
    <row r="81" spans="1:14">
      <c r="A81" s="15" t="s">
        <v>155</v>
      </c>
      <c r="B81" s="15" t="s">
        <v>156</v>
      </c>
      <c r="C81" s="29"/>
      <c r="D81" s="29">
        <v>14489</v>
      </c>
      <c r="E81" s="29">
        <v>19368</v>
      </c>
      <c r="F81" s="29">
        <v>19515</v>
      </c>
      <c r="G81" s="29">
        <v>20718</v>
      </c>
      <c r="H81" s="29">
        <v>20485</v>
      </c>
      <c r="I81" s="29">
        <v>21174</v>
      </c>
      <c r="J81" s="29">
        <v>23772</v>
      </c>
      <c r="K81" s="29">
        <v>21917</v>
      </c>
      <c r="L81" s="29">
        <v>26828</v>
      </c>
      <c r="M81" s="29">
        <v>22997</v>
      </c>
      <c r="N81" s="29">
        <v>23840</v>
      </c>
    </row>
    <row r="82" spans="1:14">
      <c r="A82" s="15" t="s">
        <v>157</v>
      </c>
      <c r="B82" s="15" t="s">
        <v>158</v>
      </c>
      <c r="C82" s="29"/>
      <c r="D82" s="29">
        <v>20341</v>
      </c>
      <c r="E82" s="29">
        <v>23422</v>
      </c>
      <c r="F82" s="29">
        <v>21497</v>
      </c>
      <c r="G82" s="29">
        <v>24388</v>
      </c>
      <c r="H82" s="29">
        <v>23628</v>
      </c>
      <c r="I82" s="29">
        <v>20485</v>
      </c>
      <c r="J82" s="29">
        <v>20515</v>
      </c>
      <c r="K82" s="29">
        <v>17668</v>
      </c>
      <c r="L82" s="29">
        <v>22349</v>
      </c>
      <c r="M82" s="29">
        <v>22481</v>
      </c>
      <c r="N82" s="29">
        <v>23706</v>
      </c>
    </row>
    <row r="83" spans="1:14">
      <c r="A83" s="15" t="s">
        <v>159</v>
      </c>
      <c r="B83" s="15" t="s">
        <v>160</v>
      </c>
      <c r="C83" s="29"/>
      <c r="D83" s="29">
        <v>80324</v>
      </c>
      <c r="E83" s="29">
        <v>81839.999999999985</v>
      </c>
      <c r="F83" s="29">
        <v>89421</v>
      </c>
      <c r="G83" s="29">
        <v>82923.999999999985</v>
      </c>
      <c r="H83" s="29">
        <v>63008.342981691851</v>
      </c>
      <c r="I83" s="29">
        <v>62511.999999999985</v>
      </c>
      <c r="J83" s="29">
        <v>73786.517380408448</v>
      </c>
      <c r="K83" s="29">
        <v>67954.000000000015</v>
      </c>
      <c r="L83" s="29">
        <v>67681.685866558182</v>
      </c>
      <c r="M83" s="29">
        <v>70600</v>
      </c>
      <c r="N83" s="29">
        <v>68383</v>
      </c>
    </row>
    <row r="84" spans="1:14">
      <c r="A84" s="15" t="s">
        <v>161</v>
      </c>
      <c r="B84" s="15" t="s">
        <v>162</v>
      </c>
      <c r="C84" s="29"/>
      <c r="D84" s="29">
        <v>19162</v>
      </c>
      <c r="E84" s="29">
        <v>19775</v>
      </c>
      <c r="F84" s="29">
        <v>15702</v>
      </c>
      <c r="G84" s="29">
        <v>15499</v>
      </c>
      <c r="H84" s="29">
        <v>16211</v>
      </c>
      <c r="I84" s="29">
        <v>17185</v>
      </c>
      <c r="J84" s="29">
        <v>26309</v>
      </c>
      <c r="K84" s="29">
        <v>25502</v>
      </c>
      <c r="L84" s="29">
        <v>28198</v>
      </c>
      <c r="M84" s="29">
        <v>22633</v>
      </c>
      <c r="N84" s="29">
        <v>14430</v>
      </c>
    </row>
    <row r="85" spans="1:14">
      <c r="A85" s="15" t="s">
        <v>163</v>
      </c>
      <c r="B85" s="15" t="s">
        <v>164</v>
      </c>
      <c r="C85" s="29"/>
      <c r="D85" s="29">
        <v>26794</v>
      </c>
      <c r="E85" s="29">
        <v>29819</v>
      </c>
      <c r="F85" s="29">
        <v>24498</v>
      </c>
      <c r="G85" s="29">
        <v>20838</v>
      </c>
      <c r="H85" s="29">
        <v>22325</v>
      </c>
      <c r="I85" s="29">
        <v>24562</v>
      </c>
      <c r="J85" s="29">
        <v>27046</v>
      </c>
      <c r="K85" s="29">
        <v>20641</v>
      </c>
      <c r="L85" s="29">
        <v>24354</v>
      </c>
      <c r="M85" s="29">
        <v>25330</v>
      </c>
      <c r="N85" s="29">
        <v>16175</v>
      </c>
    </row>
    <row r="86" spans="1:14">
      <c r="A86" s="15" t="s">
        <v>165</v>
      </c>
      <c r="B86" s="15" t="s">
        <v>166</v>
      </c>
      <c r="C86" s="29"/>
      <c r="D86" s="29">
        <v>13461</v>
      </c>
      <c r="E86" s="29">
        <v>15010</v>
      </c>
      <c r="F86" s="29">
        <v>15108</v>
      </c>
      <c r="G86" s="29">
        <v>17566</v>
      </c>
      <c r="H86" s="29">
        <v>16555</v>
      </c>
      <c r="I86" s="29">
        <v>17037</v>
      </c>
      <c r="J86" s="29">
        <v>19247</v>
      </c>
      <c r="K86" s="29">
        <v>18596</v>
      </c>
      <c r="L86" s="29">
        <v>21454</v>
      </c>
      <c r="M86" s="29">
        <v>23824</v>
      </c>
      <c r="N86" s="29">
        <v>16688</v>
      </c>
    </row>
    <row r="87" spans="1:14">
      <c r="A87" s="15" t="s">
        <v>167</v>
      </c>
      <c r="B87" s="15" t="s">
        <v>168</v>
      </c>
      <c r="C87" s="29"/>
      <c r="D87" s="29">
        <v>7163</v>
      </c>
      <c r="E87" s="29">
        <v>7281</v>
      </c>
      <c r="F87" s="29">
        <v>7826</v>
      </c>
      <c r="G87" s="29">
        <v>7322</v>
      </c>
      <c r="H87" s="29">
        <v>7418</v>
      </c>
      <c r="I87" s="29">
        <v>7517</v>
      </c>
      <c r="J87" s="29">
        <v>7546</v>
      </c>
      <c r="K87" s="29">
        <v>8241</v>
      </c>
      <c r="L87" s="29">
        <v>8630</v>
      </c>
      <c r="M87" s="29">
        <v>10372</v>
      </c>
      <c r="N87" s="29">
        <v>7511</v>
      </c>
    </row>
    <row r="88" spans="1:14">
      <c r="A88" s="15" t="s">
        <v>169</v>
      </c>
      <c r="B88" s="15" t="s">
        <v>170</v>
      </c>
      <c r="C88" s="29"/>
      <c r="D88" s="29">
        <v>6273</v>
      </c>
      <c r="E88" s="29">
        <v>8027</v>
      </c>
      <c r="F88" s="29">
        <v>6656</v>
      </c>
      <c r="G88" s="29">
        <v>6950</v>
      </c>
      <c r="H88" s="29">
        <v>7622</v>
      </c>
      <c r="I88" s="29">
        <v>7048</v>
      </c>
      <c r="J88" s="29">
        <v>6855</v>
      </c>
      <c r="K88" s="29">
        <v>7339</v>
      </c>
      <c r="L88" s="29">
        <v>7607</v>
      </c>
      <c r="M88" s="29">
        <v>7757</v>
      </c>
      <c r="N88" s="29">
        <v>8390</v>
      </c>
    </row>
    <row r="89" spans="1:14">
      <c r="A89" s="15" t="s">
        <v>171</v>
      </c>
      <c r="B89" s="15" t="s">
        <v>172</v>
      </c>
      <c r="C89" s="29"/>
      <c r="D89" s="29">
        <v>10454</v>
      </c>
      <c r="E89" s="29">
        <v>10202</v>
      </c>
      <c r="F89" s="29">
        <v>9477</v>
      </c>
      <c r="G89" s="29">
        <v>11782</v>
      </c>
      <c r="H89" s="29">
        <v>11610</v>
      </c>
      <c r="I89" s="29">
        <v>11077</v>
      </c>
      <c r="J89" s="29">
        <v>7615</v>
      </c>
      <c r="K89" s="29">
        <v>7416</v>
      </c>
      <c r="L89" s="29">
        <v>7518</v>
      </c>
      <c r="M89" s="29">
        <v>8056</v>
      </c>
      <c r="N89" s="29">
        <v>10039</v>
      </c>
    </row>
    <row r="90" spans="1:14">
      <c r="A90" s="15" t="s">
        <v>173</v>
      </c>
      <c r="B90" s="15" t="s">
        <v>174</v>
      </c>
      <c r="C90" s="29"/>
      <c r="D90" s="29">
        <v>5807</v>
      </c>
      <c r="E90" s="29">
        <v>5944</v>
      </c>
      <c r="F90" s="29">
        <v>5722</v>
      </c>
      <c r="G90" s="29">
        <v>5233</v>
      </c>
      <c r="H90" s="29">
        <v>5635</v>
      </c>
      <c r="I90" s="29">
        <v>5423</v>
      </c>
      <c r="J90" s="29">
        <v>5493</v>
      </c>
      <c r="K90" s="29">
        <v>5952</v>
      </c>
      <c r="L90" s="29">
        <v>6014</v>
      </c>
      <c r="M90" s="29">
        <v>6099</v>
      </c>
      <c r="N90" s="29">
        <v>6617</v>
      </c>
    </row>
    <row r="91" spans="1:14">
      <c r="A91" s="15" t="s">
        <v>175</v>
      </c>
      <c r="B91" s="15" t="s">
        <v>176</v>
      </c>
      <c r="C91" s="29"/>
      <c r="D91" s="29">
        <v>17633</v>
      </c>
      <c r="E91" s="29">
        <v>14566</v>
      </c>
      <c r="F91" s="29">
        <v>15926</v>
      </c>
      <c r="G91" s="29">
        <v>16540</v>
      </c>
      <c r="H91" s="29">
        <v>17844</v>
      </c>
      <c r="I91" s="29">
        <v>16059</v>
      </c>
      <c r="J91" s="29">
        <v>19837</v>
      </c>
      <c r="K91" s="29">
        <v>18373</v>
      </c>
      <c r="L91" s="29">
        <v>19722</v>
      </c>
      <c r="M91" s="29">
        <v>19845</v>
      </c>
      <c r="N91" s="29">
        <v>19361</v>
      </c>
    </row>
    <row r="92" spans="1:14">
      <c r="A92" s="15" t="s">
        <v>177</v>
      </c>
      <c r="B92" s="15" t="s">
        <v>178</v>
      </c>
      <c r="C92" s="29"/>
      <c r="D92" s="29">
        <v>21041</v>
      </c>
      <c r="E92" s="29">
        <v>23495</v>
      </c>
      <c r="F92" s="29">
        <v>20130</v>
      </c>
      <c r="G92" s="29">
        <v>17755</v>
      </c>
      <c r="H92" s="29">
        <v>17942</v>
      </c>
      <c r="I92" s="29">
        <v>18881</v>
      </c>
      <c r="J92" s="29">
        <v>17194</v>
      </c>
      <c r="K92" s="29">
        <v>15263</v>
      </c>
      <c r="L92" s="29">
        <v>15134</v>
      </c>
      <c r="M92" s="29">
        <v>24362</v>
      </c>
      <c r="N92" s="29">
        <v>16373</v>
      </c>
    </row>
    <row r="93" spans="1:14">
      <c r="A93" s="15" t="s">
        <v>179</v>
      </c>
      <c r="B93" s="15" t="s">
        <v>180</v>
      </c>
      <c r="C93" s="29"/>
      <c r="D93" s="29">
        <v>14260</v>
      </c>
      <c r="E93" s="29">
        <v>15121</v>
      </c>
      <c r="F93" s="29">
        <v>14671</v>
      </c>
      <c r="G93" s="29">
        <v>15204</v>
      </c>
      <c r="H93" s="29">
        <v>16593</v>
      </c>
      <c r="I93" s="29">
        <v>16109</v>
      </c>
      <c r="J93" s="29">
        <v>18053</v>
      </c>
      <c r="K93" s="29">
        <v>21373</v>
      </c>
      <c r="L93" s="29">
        <v>16109</v>
      </c>
      <c r="M93" s="29">
        <v>21535</v>
      </c>
      <c r="N93" s="29">
        <v>19570</v>
      </c>
    </row>
    <row r="94" spans="1:14">
      <c r="A94" s="15" t="s">
        <v>181</v>
      </c>
      <c r="B94" s="15" t="s">
        <v>182</v>
      </c>
      <c r="C94" s="29"/>
      <c r="D94" s="29">
        <v>7714</v>
      </c>
      <c r="E94" s="29">
        <v>7755</v>
      </c>
      <c r="F94" s="29">
        <v>7992</v>
      </c>
      <c r="G94" s="29">
        <v>7973</v>
      </c>
      <c r="H94" s="29">
        <v>8484</v>
      </c>
      <c r="I94" s="29">
        <v>8571</v>
      </c>
      <c r="J94" s="29">
        <v>8819</v>
      </c>
      <c r="K94" s="29">
        <v>9106</v>
      </c>
      <c r="L94" s="29">
        <v>9417</v>
      </c>
      <c r="M94" s="29">
        <v>11822</v>
      </c>
      <c r="N94" s="29">
        <v>7792</v>
      </c>
    </row>
    <row r="95" spans="1:14">
      <c r="A95" s="15" t="s">
        <v>183</v>
      </c>
      <c r="B95" s="15" t="s">
        <v>184</v>
      </c>
      <c r="C95" s="29"/>
      <c r="D95" s="29">
        <v>3438</v>
      </c>
      <c r="E95" s="29">
        <v>5529</v>
      </c>
      <c r="F95" s="29">
        <v>3479</v>
      </c>
      <c r="G95" s="29">
        <v>6999</v>
      </c>
      <c r="H95" s="29">
        <v>9753</v>
      </c>
      <c r="I95" s="29">
        <v>3747</v>
      </c>
      <c r="J95" s="29">
        <v>3928</v>
      </c>
      <c r="K95" s="29">
        <v>4093</v>
      </c>
      <c r="L95" s="29">
        <v>3942</v>
      </c>
      <c r="M95" s="29">
        <v>4126</v>
      </c>
      <c r="N95" s="29">
        <v>4788</v>
      </c>
    </row>
    <row r="96" spans="1:14">
      <c r="A96" s="15" t="s">
        <v>185</v>
      </c>
      <c r="B96" s="15" t="s">
        <v>186</v>
      </c>
      <c r="C96" s="29"/>
      <c r="D96" s="29">
        <v>6440</v>
      </c>
      <c r="E96" s="29">
        <v>6189</v>
      </c>
      <c r="F96" s="29">
        <v>6955</v>
      </c>
      <c r="G96" s="29">
        <v>6787</v>
      </c>
      <c r="H96" s="29">
        <v>7227</v>
      </c>
      <c r="I96" s="29">
        <v>7042</v>
      </c>
      <c r="J96" s="29">
        <v>7268</v>
      </c>
      <c r="K96" s="29">
        <v>7601</v>
      </c>
      <c r="L96" s="29">
        <v>9787</v>
      </c>
      <c r="M96" s="29">
        <v>11392</v>
      </c>
      <c r="N96" s="29">
        <v>8445</v>
      </c>
    </row>
    <row r="97" spans="1:14">
      <c r="A97" s="15" t="s">
        <v>187</v>
      </c>
      <c r="B97" s="15" t="s">
        <v>188</v>
      </c>
      <c r="C97" s="29"/>
      <c r="D97" s="29">
        <v>6505</v>
      </c>
      <c r="E97" s="29">
        <v>6513</v>
      </c>
      <c r="F97" s="29">
        <v>4346</v>
      </c>
      <c r="G97" s="29">
        <v>6138</v>
      </c>
      <c r="H97" s="29">
        <v>6948</v>
      </c>
      <c r="I97" s="29">
        <v>6544</v>
      </c>
      <c r="J97" s="29">
        <v>6145</v>
      </c>
      <c r="K97" s="29">
        <v>6280</v>
      </c>
      <c r="L97" s="29">
        <v>6971</v>
      </c>
      <c r="M97" s="29">
        <v>7365</v>
      </c>
      <c r="N97" s="29">
        <v>8747</v>
      </c>
    </row>
    <row r="98" spans="1:14">
      <c r="A98" s="15" t="s">
        <v>189</v>
      </c>
      <c r="B98" s="15" t="s">
        <v>190</v>
      </c>
      <c r="C98" s="29"/>
      <c r="D98" s="29">
        <v>618</v>
      </c>
      <c r="E98" s="29">
        <v>603</v>
      </c>
      <c r="F98" s="29">
        <v>601</v>
      </c>
      <c r="G98" s="29">
        <v>586</v>
      </c>
      <c r="H98" s="29">
        <v>627</v>
      </c>
      <c r="I98" s="29">
        <v>568</v>
      </c>
      <c r="J98" s="29">
        <v>588</v>
      </c>
      <c r="K98" s="29">
        <v>593</v>
      </c>
      <c r="L98" s="29">
        <v>516</v>
      </c>
      <c r="M98" s="29">
        <v>529</v>
      </c>
      <c r="N98" s="29">
        <v>434</v>
      </c>
    </row>
    <row r="99" spans="1:14">
      <c r="A99" s="15" t="s">
        <v>191</v>
      </c>
      <c r="B99" s="15" t="s">
        <v>192</v>
      </c>
      <c r="C99" s="29"/>
      <c r="D99" s="29">
        <v>27529</v>
      </c>
      <c r="E99" s="29">
        <v>24902</v>
      </c>
      <c r="F99" s="29">
        <v>26212</v>
      </c>
      <c r="G99" s="29">
        <v>27290</v>
      </c>
      <c r="H99" s="29">
        <v>28769</v>
      </c>
      <c r="I99" s="29">
        <v>24413</v>
      </c>
      <c r="J99" s="29">
        <v>27817</v>
      </c>
      <c r="K99" s="29">
        <v>30604</v>
      </c>
      <c r="L99" s="29">
        <v>32260</v>
      </c>
      <c r="M99" s="29">
        <v>39188</v>
      </c>
      <c r="N99" s="29">
        <v>32560</v>
      </c>
    </row>
    <row r="100" spans="1:14">
      <c r="A100" s="15" t="s">
        <v>193</v>
      </c>
      <c r="B100" s="15" t="s">
        <v>194</v>
      </c>
      <c r="C100" s="29"/>
      <c r="D100" s="29">
        <v>18546</v>
      </c>
      <c r="E100" s="29">
        <v>18032</v>
      </c>
      <c r="F100" s="29">
        <v>19565</v>
      </c>
      <c r="G100" s="29">
        <v>21943</v>
      </c>
      <c r="H100" s="29">
        <v>22506</v>
      </c>
      <c r="I100" s="29">
        <v>25703</v>
      </c>
      <c r="J100" s="29">
        <v>25148</v>
      </c>
      <c r="K100" s="29">
        <v>24998</v>
      </c>
      <c r="L100" s="29">
        <v>26702</v>
      </c>
      <c r="M100" s="29">
        <v>27990</v>
      </c>
      <c r="N100" s="29">
        <v>27251</v>
      </c>
    </row>
    <row r="101" spans="1:14">
      <c r="A101" s="15" t="s">
        <v>195</v>
      </c>
      <c r="B101" s="15" t="s">
        <v>196</v>
      </c>
      <c r="C101" s="29"/>
      <c r="D101" s="29">
        <v>27658</v>
      </c>
      <c r="E101" s="29">
        <v>28342</v>
      </c>
      <c r="F101" s="29">
        <v>29396</v>
      </c>
      <c r="G101" s="29">
        <v>30136</v>
      </c>
      <c r="H101" s="29">
        <v>32274</v>
      </c>
      <c r="I101" s="29">
        <v>35099</v>
      </c>
      <c r="J101" s="29">
        <v>34184</v>
      </c>
      <c r="K101" s="29">
        <v>28869</v>
      </c>
      <c r="L101" s="29">
        <v>24312</v>
      </c>
      <c r="M101" s="29">
        <v>26592</v>
      </c>
      <c r="N101" s="29">
        <v>25222</v>
      </c>
    </row>
    <row r="102" spans="1:14">
      <c r="A102" s="15" t="s">
        <v>197</v>
      </c>
      <c r="B102" s="15" t="s">
        <v>198</v>
      </c>
      <c r="C102" s="29"/>
      <c r="D102" s="29">
        <v>22149</v>
      </c>
      <c r="E102" s="29">
        <v>22148</v>
      </c>
      <c r="F102" s="29">
        <v>21738</v>
      </c>
      <c r="G102" s="29">
        <v>21244</v>
      </c>
      <c r="H102" s="29">
        <v>22411</v>
      </c>
      <c r="I102" s="29">
        <v>23598</v>
      </c>
      <c r="J102" s="29">
        <v>23985</v>
      </c>
      <c r="K102" s="29">
        <v>19013</v>
      </c>
      <c r="L102" s="29">
        <v>19196</v>
      </c>
      <c r="M102" s="29">
        <v>24108</v>
      </c>
      <c r="N102" s="29">
        <v>24448</v>
      </c>
    </row>
    <row r="103" spans="1:14">
      <c r="A103" s="15" t="s">
        <v>199</v>
      </c>
      <c r="B103" s="15" t="s">
        <v>200</v>
      </c>
      <c r="C103" s="29"/>
      <c r="D103" s="29">
        <v>15921</v>
      </c>
      <c r="E103" s="29">
        <v>17798</v>
      </c>
      <c r="F103" s="29">
        <v>11872</v>
      </c>
      <c r="G103" s="29">
        <v>14314</v>
      </c>
      <c r="H103" s="29">
        <v>15523</v>
      </c>
      <c r="I103" s="29">
        <v>17770</v>
      </c>
      <c r="J103" s="29">
        <v>18186</v>
      </c>
      <c r="K103" s="29">
        <v>18609</v>
      </c>
      <c r="L103" s="29">
        <v>18511</v>
      </c>
      <c r="M103" s="29">
        <v>19830</v>
      </c>
      <c r="N103" s="29">
        <v>22962</v>
      </c>
    </row>
    <row r="104" spans="1:14" s="2" customFormat="1">
      <c r="A104" s="9"/>
      <c r="B104" s="9" t="s">
        <v>201</v>
      </c>
      <c r="C104" s="30"/>
      <c r="D104" s="30">
        <f t="shared" ref="D104:L104" si="0">SUM(D8:D103)</f>
        <v>1156466</v>
      </c>
      <c r="E104" s="30">
        <f t="shared" si="0"/>
        <v>1239252</v>
      </c>
      <c r="F104" s="30">
        <f t="shared" si="0"/>
        <v>1165794</v>
      </c>
      <c r="G104" s="30">
        <f t="shared" si="0"/>
        <v>1215071</v>
      </c>
      <c r="H104" s="30">
        <f t="shared" si="0"/>
        <v>1227332.3429816919</v>
      </c>
      <c r="I104" s="30">
        <f t="shared" si="0"/>
        <v>1200802</v>
      </c>
      <c r="J104" s="30">
        <f t="shared" si="0"/>
        <v>1261016.5173804085</v>
      </c>
      <c r="K104" s="30">
        <f t="shared" si="0"/>
        <v>1197081</v>
      </c>
      <c r="L104" s="30">
        <f t="shared" si="0"/>
        <v>1280190.6858665582</v>
      </c>
      <c r="M104" s="30">
        <f t="shared" ref="M104:N104" si="1">SUM(M8:M103)</f>
        <v>1369506</v>
      </c>
      <c r="N104" s="30">
        <f t="shared" si="1"/>
        <v>1314150</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7.xml><?xml version="1.0" encoding="utf-8"?>
<worksheet xmlns="http://schemas.openxmlformats.org/spreadsheetml/2006/main" xmlns:r="http://schemas.openxmlformats.org/officeDocument/2006/relationships">
  <sheetPr codeName="Feuil26"/>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6.42578125" style="4" bestFit="1" customWidth="1"/>
    <col min="4" max="14" width="5.4257812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245</v>
      </c>
    </row>
    <row r="6" spans="1:18" ht="3" customHeight="1"/>
    <row r="7" spans="1:18" s="2" customFormat="1">
      <c r="A7" s="13"/>
      <c r="B7" s="13"/>
      <c r="C7" s="14"/>
      <c r="D7" s="14" t="s">
        <v>1</v>
      </c>
      <c r="E7" s="14" t="s">
        <v>2</v>
      </c>
      <c r="F7" s="14" t="s">
        <v>3</v>
      </c>
      <c r="G7" s="14" t="s">
        <v>4</v>
      </c>
      <c r="H7" s="14" t="s">
        <v>5</v>
      </c>
      <c r="I7" s="14" t="s">
        <v>6</v>
      </c>
      <c r="J7" s="14" t="s">
        <v>7</v>
      </c>
      <c r="K7" s="14" t="s">
        <v>8</v>
      </c>
      <c r="L7" s="14" t="s">
        <v>229</v>
      </c>
      <c r="M7" s="14" t="s">
        <v>270</v>
      </c>
      <c r="N7" s="14" t="s">
        <v>309</v>
      </c>
    </row>
    <row r="8" spans="1:18">
      <c r="A8" s="15" t="s">
        <v>9</v>
      </c>
      <c r="B8" s="15" t="s">
        <v>10</v>
      </c>
      <c r="C8" s="27"/>
      <c r="D8" s="27">
        <v>415482</v>
      </c>
      <c r="E8" s="27">
        <v>303711</v>
      </c>
      <c r="F8" s="27">
        <v>324786</v>
      </c>
      <c r="G8" s="27">
        <v>295535</v>
      </c>
      <c r="H8" s="27">
        <v>378950</v>
      </c>
      <c r="I8" s="27">
        <v>338333</v>
      </c>
      <c r="J8" s="27">
        <v>335662</v>
      </c>
      <c r="K8" s="27">
        <v>352065</v>
      </c>
      <c r="L8" s="27">
        <v>312120</v>
      </c>
      <c r="M8" s="27">
        <v>294989</v>
      </c>
      <c r="N8" s="27">
        <v>358286</v>
      </c>
      <c r="P8" s="36"/>
      <c r="Q8" s="36"/>
    </row>
    <row r="9" spans="1:18">
      <c r="A9" s="15" t="s">
        <v>11</v>
      </c>
      <c r="B9" s="15" t="s">
        <v>12</v>
      </c>
      <c r="C9" s="27"/>
      <c r="D9" s="27">
        <v>228420</v>
      </c>
      <c r="E9" s="27">
        <v>239793</v>
      </c>
      <c r="F9" s="27">
        <v>276054</v>
      </c>
      <c r="G9" s="27">
        <v>189017</v>
      </c>
      <c r="H9" s="27">
        <v>213240</v>
      </c>
      <c r="I9" s="27">
        <v>202699</v>
      </c>
      <c r="J9" s="27">
        <v>199483</v>
      </c>
      <c r="K9" s="27">
        <v>236929</v>
      </c>
      <c r="L9" s="27">
        <v>194535</v>
      </c>
      <c r="M9" s="27">
        <v>178236</v>
      </c>
      <c r="N9" s="27">
        <v>206147</v>
      </c>
    </row>
    <row r="10" spans="1:18">
      <c r="A10" s="15" t="s">
        <v>13</v>
      </c>
      <c r="B10" s="15" t="s">
        <v>14</v>
      </c>
      <c r="C10" s="27"/>
      <c r="D10" s="27">
        <v>331435</v>
      </c>
      <c r="E10" s="27">
        <v>190948</v>
      </c>
      <c r="F10" s="27">
        <v>131822</v>
      </c>
      <c r="G10" s="27">
        <v>190367</v>
      </c>
      <c r="H10" s="27">
        <v>186578</v>
      </c>
      <c r="I10" s="27">
        <v>154095</v>
      </c>
      <c r="J10" s="27">
        <v>76340</v>
      </c>
      <c r="K10" s="27">
        <v>54546</v>
      </c>
      <c r="L10" s="27">
        <v>46476</v>
      </c>
      <c r="M10" s="27">
        <v>36783</v>
      </c>
      <c r="N10" s="27">
        <v>46772</v>
      </c>
    </row>
    <row r="11" spans="1:18">
      <c r="A11" s="15" t="s">
        <v>15</v>
      </c>
      <c r="B11" s="15" t="s">
        <v>16</v>
      </c>
      <c r="C11" s="27"/>
      <c r="D11" s="27">
        <v>355585</v>
      </c>
      <c r="E11" s="27">
        <v>297471</v>
      </c>
      <c r="F11" s="27">
        <v>238599</v>
      </c>
      <c r="G11" s="27">
        <v>206432</v>
      </c>
      <c r="H11" s="27">
        <v>210965</v>
      </c>
      <c r="I11" s="27">
        <v>212151</v>
      </c>
      <c r="J11" s="27">
        <v>135106</v>
      </c>
      <c r="K11" s="27">
        <v>142840</v>
      </c>
      <c r="L11" s="27">
        <v>202579</v>
      </c>
      <c r="M11" s="27">
        <v>200462</v>
      </c>
      <c r="N11" s="27">
        <v>225493</v>
      </c>
    </row>
    <row r="12" spans="1:18">
      <c r="A12" s="15" t="s">
        <v>17</v>
      </c>
      <c r="B12" s="15" t="s">
        <v>18</v>
      </c>
      <c r="C12" s="27"/>
      <c r="D12" s="27">
        <v>269501</v>
      </c>
      <c r="E12" s="27">
        <v>218546</v>
      </c>
      <c r="F12" s="27">
        <v>231780</v>
      </c>
      <c r="G12" s="27">
        <v>248749</v>
      </c>
      <c r="H12" s="27">
        <v>262828</v>
      </c>
      <c r="I12" s="27">
        <v>241242</v>
      </c>
      <c r="J12" s="27">
        <v>227302</v>
      </c>
      <c r="K12" s="27">
        <v>252340</v>
      </c>
      <c r="L12" s="27">
        <v>241787</v>
      </c>
      <c r="M12" s="27">
        <v>244349</v>
      </c>
      <c r="N12" s="27">
        <v>272402</v>
      </c>
    </row>
    <row r="13" spans="1:18">
      <c r="A13" s="15" t="s">
        <v>19</v>
      </c>
      <c r="B13" s="15" t="s">
        <v>20</v>
      </c>
      <c r="C13" s="27"/>
      <c r="D13" s="27">
        <v>579967</v>
      </c>
      <c r="E13" s="27">
        <v>488397</v>
      </c>
      <c r="F13" s="27">
        <v>533122</v>
      </c>
      <c r="G13" s="27">
        <v>516847</v>
      </c>
      <c r="H13" s="27">
        <v>530906</v>
      </c>
      <c r="I13" s="27">
        <v>457034</v>
      </c>
      <c r="J13" s="27">
        <v>460772</v>
      </c>
      <c r="K13" s="27">
        <v>472039</v>
      </c>
      <c r="L13" s="27">
        <v>424309</v>
      </c>
      <c r="M13" s="27">
        <v>412488</v>
      </c>
      <c r="N13" s="27">
        <v>474488</v>
      </c>
    </row>
    <row r="14" spans="1:18">
      <c r="A14" s="15" t="s">
        <v>21</v>
      </c>
      <c r="B14" s="15" t="s">
        <v>22</v>
      </c>
      <c r="C14" s="27"/>
      <c r="D14" s="27">
        <v>229380</v>
      </c>
      <c r="E14" s="27">
        <v>281825</v>
      </c>
      <c r="F14" s="27">
        <v>240044</v>
      </c>
      <c r="G14" s="27">
        <v>231555</v>
      </c>
      <c r="H14" s="27">
        <v>236195</v>
      </c>
      <c r="I14" s="27">
        <v>241981</v>
      </c>
      <c r="J14" s="27">
        <v>242104</v>
      </c>
      <c r="K14" s="27">
        <v>210887</v>
      </c>
      <c r="L14" s="27">
        <v>249412</v>
      </c>
      <c r="M14" s="27">
        <v>251335</v>
      </c>
      <c r="N14" s="27">
        <v>297573</v>
      </c>
    </row>
    <row r="15" spans="1:18">
      <c r="A15" s="15" t="s">
        <v>23</v>
      </c>
      <c r="B15" s="15" t="s">
        <v>24</v>
      </c>
      <c r="C15" s="27"/>
      <c r="D15" s="27">
        <v>120203</v>
      </c>
      <c r="E15" s="27">
        <v>93562</v>
      </c>
      <c r="F15" s="27">
        <v>98430</v>
      </c>
      <c r="G15" s="27">
        <v>80246</v>
      </c>
      <c r="H15" s="27">
        <v>89976</v>
      </c>
      <c r="I15" s="27">
        <v>116198</v>
      </c>
      <c r="J15" s="27">
        <v>115639</v>
      </c>
      <c r="K15" s="27">
        <v>146200</v>
      </c>
      <c r="L15" s="27">
        <v>128038</v>
      </c>
      <c r="M15" s="27">
        <v>110892</v>
      </c>
      <c r="N15" s="27">
        <v>135865</v>
      </c>
    </row>
    <row r="16" spans="1:18">
      <c r="A16" s="15" t="s">
        <v>25</v>
      </c>
      <c r="B16" s="15" t="s">
        <v>26</v>
      </c>
      <c r="C16" s="27"/>
      <c r="D16" s="27">
        <v>180416</v>
      </c>
      <c r="E16" s="27">
        <v>138717</v>
      </c>
      <c r="F16" s="27">
        <v>154403</v>
      </c>
      <c r="G16" s="27">
        <v>175587</v>
      </c>
      <c r="H16" s="27">
        <v>162001</v>
      </c>
      <c r="I16" s="27">
        <v>174544</v>
      </c>
      <c r="J16" s="27">
        <v>169869</v>
      </c>
      <c r="K16" s="27">
        <v>180359</v>
      </c>
      <c r="L16" s="27">
        <v>148663</v>
      </c>
      <c r="M16" s="27">
        <v>130182</v>
      </c>
      <c r="N16" s="27">
        <v>149483</v>
      </c>
    </row>
    <row r="17" spans="1:14">
      <c r="A17" s="15" t="s">
        <v>27</v>
      </c>
      <c r="B17" s="15" t="s">
        <v>28</v>
      </c>
      <c r="C17" s="27"/>
      <c r="D17" s="27">
        <v>108145</v>
      </c>
      <c r="E17" s="27">
        <v>79903</v>
      </c>
      <c r="F17" s="27">
        <v>94879</v>
      </c>
      <c r="G17" s="27">
        <v>93147</v>
      </c>
      <c r="H17" s="27">
        <v>99035</v>
      </c>
      <c r="I17" s="27">
        <v>96267</v>
      </c>
      <c r="J17" s="27">
        <v>92716</v>
      </c>
      <c r="K17" s="27">
        <v>102898</v>
      </c>
      <c r="L17" s="27">
        <v>69342</v>
      </c>
      <c r="M17" s="27">
        <v>89316</v>
      </c>
      <c r="N17" s="27">
        <v>108478</v>
      </c>
    </row>
    <row r="18" spans="1:14">
      <c r="A18" s="15" t="s">
        <v>29</v>
      </c>
      <c r="B18" s="15" t="s">
        <v>30</v>
      </c>
      <c r="C18" s="27"/>
      <c r="D18" s="27">
        <v>116877</v>
      </c>
      <c r="E18" s="27">
        <v>105440</v>
      </c>
      <c r="F18" s="27">
        <v>125986</v>
      </c>
      <c r="G18" s="27">
        <v>122566</v>
      </c>
      <c r="H18" s="27">
        <v>104309</v>
      </c>
      <c r="I18" s="27">
        <v>116185</v>
      </c>
      <c r="J18" s="27">
        <v>110289</v>
      </c>
      <c r="K18" s="27">
        <v>148028</v>
      </c>
      <c r="L18" s="27">
        <v>153306</v>
      </c>
      <c r="M18" s="27">
        <v>143537</v>
      </c>
      <c r="N18" s="27">
        <v>167256</v>
      </c>
    </row>
    <row r="19" spans="1:14">
      <c r="A19" s="15" t="s">
        <v>31</v>
      </c>
      <c r="B19" s="15" t="s">
        <v>32</v>
      </c>
      <c r="C19" s="27"/>
      <c r="D19" s="27">
        <v>254468</v>
      </c>
      <c r="E19" s="27">
        <v>290556</v>
      </c>
      <c r="F19" s="27">
        <v>335161</v>
      </c>
      <c r="G19" s="27">
        <v>348860</v>
      </c>
      <c r="H19" s="27">
        <v>333778</v>
      </c>
      <c r="I19" s="27">
        <v>329767</v>
      </c>
      <c r="J19" s="27">
        <v>338436</v>
      </c>
      <c r="K19" s="27">
        <v>295534</v>
      </c>
      <c r="L19" s="27">
        <v>257416</v>
      </c>
      <c r="M19" s="27">
        <v>245542</v>
      </c>
      <c r="N19" s="27">
        <v>203121</v>
      </c>
    </row>
    <row r="20" spans="1:14">
      <c r="A20" s="15" t="s">
        <v>33</v>
      </c>
      <c r="B20" s="15" t="s">
        <v>34</v>
      </c>
      <c r="C20" s="27"/>
      <c r="D20" s="27">
        <v>759337</v>
      </c>
      <c r="E20" s="27">
        <v>750152</v>
      </c>
      <c r="F20" s="27">
        <v>820899</v>
      </c>
      <c r="G20" s="27">
        <v>863332</v>
      </c>
      <c r="H20" s="27">
        <v>835597</v>
      </c>
      <c r="I20" s="27">
        <v>768751</v>
      </c>
      <c r="J20" s="27">
        <v>791360</v>
      </c>
      <c r="K20" s="27">
        <v>829432</v>
      </c>
      <c r="L20" s="27">
        <v>952501</v>
      </c>
      <c r="M20" s="27">
        <v>915134</v>
      </c>
      <c r="N20" s="27">
        <v>1065350</v>
      </c>
    </row>
    <row r="21" spans="1:14">
      <c r="A21" s="15" t="s">
        <v>35</v>
      </c>
      <c r="B21" s="15" t="s">
        <v>36</v>
      </c>
      <c r="C21" s="27"/>
      <c r="D21" s="27">
        <v>641040</v>
      </c>
      <c r="E21" s="27">
        <v>521435</v>
      </c>
      <c r="F21" s="27">
        <v>623870</v>
      </c>
      <c r="G21" s="27">
        <v>552312</v>
      </c>
      <c r="H21" s="27">
        <v>585340</v>
      </c>
      <c r="I21" s="27">
        <v>570172</v>
      </c>
      <c r="J21" s="27">
        <v>568376</v>
      </c>
      <c r="K21" s="27">
        <v>645015</v>
      </c>
      <c r="L21" s="27">
        <v>597058</v>
      </c>
      <c r="M21" s="27">
        <v>549309</v>
      </c>
      <c r="N21" s="27">
        <v>648209</v>
      </c>
    </row>
    <row r="22" spans="1:14">
      <c r="A22" s="15" t="s">
        <v>37</v>
      </c>
      <c r="B22" s="15" t="s">
        <v>38</v>
      </c>
      <c r="C22" s="27"/>
      <c r="D22" s="27">
        <v>69995</v>
      </c>
      <c r="E22" s="27">
        <v>56513</v>
      </c>
      <c r="F22" s="27">
        <v>76274</v>
      </c>
      <c r="G22" s="27">
        <v>70531</v>
      </c>
      <c r="H22" s="27">
        <v>63872</v>
      </c>
      <c r="I22" s="27">
        <v>70456</v>
      </c>
      <c r="J22" s="27">
        <v>70369</v>
      </c>
      <c r="K22" s="27">
        <v>79184</v>
      </c>
      <c r="L22" s="27">
        <v>65195</v>
      </c>
      <c r="M22" s="27">
        <v>55923</v>
      </c>
      <c r="N22" s="27">
        <v>68795</v>
      </c>
    </row>
    <row r="23" spans="1:14">
      <c r="A23" s="15" t="s">
        <v>39</v>
      </c>
      <c r="B23" s="15" t="s">
        <v>40</v>
      </c>
      <c r="C23" s="27"/>
      <c r="D23" s="27">
        <v>148785</v>
      </c>
      <c r="E23" s="27">
        <v>121295</v>
      </c>
      <c r="F23" s="27">
        <v>145316</v>
      </c>
      <c r="G23" s="27">
        <v>138821</v>
      </c>
      <c r="H23" s="27">
        <v>122946</v>
      </c>
      <c r="I23" s="27">
        <v>137936</v>
      </c>
      <c r="J23" s="27">
        <v>155088</v>
      </c>
      <c r="K23" s="27">
        <v>159357</v>
      </c>
      <c r="L23" s="27">
        <v>143208</v>
      </c>
      <c r="M23" s="27">
        <v>152997</v>
      </c>
      <c r="N23" s="27">
        <v>173682</v>
      </c>
    </row>
    <row r="24" spans="1:14">
      <c r="A24" s="15" t="s">
        <v>41</v>
      </c>
      <c r="B24" s="15" t="s">
        <v>42</v>
      </c>
      <c r="C24" s="27"/>
      <c r="D24" s="27">
        <v>569103</v>
      </c>
      <c r="E24" s="27">
        <v>591228</v>
      </c>
      <c r="F24" s="27">
        <v>575144</v>
      </c>
      <c r="G24" s="27">
        <v>583113</v>
      </c>
      <c r="H24" s="27">
        <v>463906</v>
      </c>
      <c r="I24" s="27">
        <v>487897</v>
      </c>
      <c r="J24" s="27">
        <v>415352</v>
      </c>
      <c r="K24" s="27">
        <v>450050</v>
      </c>
      <c r="L24" s="27">
        <v>411892</v>
      </c>
      <c r="M24" s="27">
        <v>538479</v>
      </c>
      <c r="N24" s="27">
        <v>428587</v>
      </c>
    </row>
    <row r="25" spans="1:14">
      <c r="A25" s="15" t="s">
        <v>43</v>
      </c>
      <c r="B25" s="15" t="s">
        <v>44</v>
      </c>
      <c r="C25" s="27"/>
      <c r="D25" s="27">
        <v>100927</v>
      </c>
      <c r="E25" s="27">
        <v>124766</v>
      </c>
      <c r="F25" s="27">
        <v>82053</v>
      </c>
      <c r="G25" s="27">
        <v>79573</v>
      </c>
      <c r="H25" s="27">
        <v>82342</v>
      </c>
      <c r="I25" s="27">
        <v>80074</v>
      </c>
      <c r="J25" s="27">
        <v>91649</v>
      </c>
      <c r="K25" s="27">
        <v>101887</v>
      </c>
      <c r="L25" s="27">
        <v>94012</v>
      </c>
      <c r="M25" s="27">
        <v>89799</v>
      </c>
      <c r="N25" s="27">
        <v>99919</v>
      </c>
    </row>
    <row r="26" spans="1:14">
      <c r="A26" s="15" t="s">
        <v>45</v>
      </c>
      <c r="B26" s="15" t="s">
        <v>46</v>
      </c>
      <c r="C26" s="27"/>
      <c r="D26" s="27">
        <v>167005</v>
      </c>
      <c r="E26" s="27">
        <v>221555</v>
      </c>
      <c r="F26" s="27">
        <v>157306</v>
      </c>
      <c r="G26" s="27">
        <v>149140</v>
      </c>
      <c r="H26" s="27">
        <v>147600</v>
      </c>
      <c r="I26" s="27">
        <v>217996</v>
      </c>
      <c r="J26" s="27">
        <v>227105</v>
      </c>
      <c r="K26" s="27">
        <v>162097</v>
      </c>
      <c r="L26" s="27">
        <v>220579</v>
      </c>
      <c r="M26" s="27">
        <v>211850</v>
      </c>
      <c r="N26" s="27">
        <v>159255</v>
      </c>
    </row>
    <row r="27" spans="1:14">
      <c r="A27" s="15" t="s">
        <v>65</v>
      </c>
      <c r="B27" s="15" t="s">
        <v>66</v>
      </c>
      <c r="C27" s="27"/>
      <c r="D27" s="27">
        <v>207682</v>
      </c>
      <c r="E27" s="27">
        <v>143025</v>
      </c>
      <c r="F27" s="27">
        <v>131307</v>
      </c>
      <c r="G27" s="27">
        <v>140441</v>
      </c>
      <c r="H27" s="27">
        <v>128344</v>
      </c>
      <c r="I27" s="27">
        <v>150603</v>
      </c>
      <c r="J27" s="27">
        <v>162503</v>
      </c>
      <c r="K27" s="27">
        <v>179643</v>
      </c>
      <c r="L27" s="27">
        <v>161317</v>
      </c>
      <c r="M27" s="27">
        <v>150982</v>
      </c>
      <c r="N27" s="27">
        <v>201375</v>
      </c>
    </row>
    <row r="28" spans="1:14">
      <c r="A28" s="15" t="s">
        <v>67</v>
      </c>
      <c r="B28" s="15" t="s">
        <v>68</v>
      </c>
      <c r="C28" s="27"/>
      <c r="D28" s="27">
        <v>114956</v>
      </c>
      <c r="E28" s="27">
        <v>148305</v>
      </c>
      <c r="F28" s="27">
        <v>167386</v>
      </c>
      <c r="G28" s="27">
        <v>160214</v>
      </c>
      <c r="H28" s="27">
        <v>175617</v>
      </c>
      <c r="I28" s="27">
        <v>202918</v>
      </c>
      <c r="J28" s="27">
        <v>229573</v>
      </c>
      <c r="K28" s="27">
        <v>218453</v>
      </c>
      <c r="L28" s="27">
        <v>189783</v>
      </c>
      <c r="M28" s="27">
        <v>184521</v>
      </c>
      <c r="N28" s="27">
        <v>108625</v>
      </c>
    </row>
    <row r="29" spans="1:14">
      <c r="A29" s="15" t="s">
        <v>47</v>
      </c>
      <c r="B29" s="15" t="s">
        <v>48</v>
      </c>
      <c r="C29" s="27"/>
      <c r="D29" s="27">
        <v>178273</v>
      </c>
      <c r="E29" s="27">
        <v>148887</v>
      </c>
      <c r="F29" s="27">
        <v>164789</v>
      </c>
      <c r="G29" s="27">
        <v>151865</v>
      </c>
      <c r="H29" s="27">
        <v>130869</v>
      </c>
      <c r="I29" s="27">
        <v>131826</v>
      </c>
      <c r="J29" s="27">
        <v>133084</v>
      </c>
      <c r="K29" s="27">
        <v>129598</v>
      </c>
      <c r="L29" s="27">
        <v>183933</v>
      </c>
      <c r="M29" s="27">
        <v>113729</v>
      </c>
      <c r="N29" s="27">
        <v>134772</v>
      </c>
    </row>
    <row r="30" spans="1:14">
      <c r="A30" s="15" t="s">
        <v>49</v>
      </c>
      <c r="B30" s="15" t="s">
        <v>50</v>
      </c>
      <c r="C30" s="27"/>
      <c r="D30" s="27">
        <v>267274</v>
      </c>
      <c r="E30" s="27">
        <v>294653</v>
      </c>
      <c r="F30" s="27">
        <v>227095</v>
      </c>
      <c r="G30" s="27">
        <v>282018</v>
      </c>
      <c r="H30" s="27">
        <v>307273</v>
      </c>
      <c r="I30" s="27">
        <v>307546</v>
      </c>
      <c r="J30" s="27">
        <v>303015</v>
      </c>
      <c r="K30" s="27">
        <v>347339</v>
      </c>
      <c r="L30" s="27">
        <v>325145</v>
      </c>
      <c r="M30" s="27">
        <v>290268</v>
      </c>
      <c r="N30" s="27">
        <v>341141</v>
      </c>
    </row>
    <row r="31" spans="1:14">
      <c r="A31" s="15" t="s">
        <v>51</v>
      </c>
      <c r="B31" s="15" t="s">
        <v>52</v>
      </c>
      <c r="C31" s="27"/>
      <c r="D31" s="27">
        <v>101486</v>
      </c>
      <c r="E31" s="27">
        <v>163003</v>
      </c>
      <c r="F31" s="27">
        <v>103332</v>
      </c>
      <c r="G31" s="27">
        <v>173041</v>
      </c>
      <c r="H31" s="27">
        <v>92784</v>
      </c>
      <c r="I31" s="27">
        <v>81355</v>
      </c>
      <c r="J31" s="27">
        <v>82128</v>
      </c>
      <c r="K31" s="27">
        <v>90402</v>
      </c>
      <c r="L31" s="27">
        <v>77776</v>
      </c>
      <c r="M31" s="27">
        <v>64163</v>
      </c>
      <c r="N31" s="27">
        <v>70864</v>
      </c>
    </row>
    <row r="32" spans="1:14">
      <c r="A32" s="15" t="s">
        <v>53</v>
      </c>
      <c r="B32" s="15" t="s">
        <v>54</v>
      </c>
      <c r="C32" s="27"/>
      <c r="D32" s="27">
        <v>231022</v>
      </c>
      <c r="E32" s="27">
        <v>284807</v>
      </c>
      <c r="F32" s="27">
        <v>236291</v>
      </c>
      <c r="G32" s="27">
        <v>229292</v>
      </c>
      <c r="H32" s="27">
        <v>211822</v>
      </c>
      <c r="I32" s="27">
        <v>207903</v>
      </c>
      <c r="J32" s="27">
        <v>206980</v>
      </c>
      <c r="K32" s="27">
        <v>237992</v>
      </c>
      <c r="L32" s="27">
        <v>214462</v>
      </c>
      <c r="M32" s="27">
        <v>170948</v>
      </c>
      <c r="N32" s="27">
        <v>190706</v>
      </c>
    </row>
    <row r="33" spans="1:14">
      <c r="A33" s="15" t="s">
        <v>55</v>
      </c>
      <c r="B33" s="15" t="s">
        <v>56</v>
      </c>
      <c r="C33" s="27"/>
      <c r="D33" s="27">
        <v>145949</v>
      </c>
      <c r="E33" s="27">
        <v>252203</v>
      </c>
      <c r="F33" s="27">
        <v>285384</v>
      </c>
      <c r="G33" s="27">
        <v>184269</v>
      </c>
      <c r="H33" s="27">
        <v>215411</v>
      </c>
      <c r="I33" s="27">
        <v>213786</v>
      </c>
      <c r="J33" s="27">
        <v>201129</v>
      </c>
      <c r="K33" s="27">
        <v>231693</v>
      </c>
      <c r="L33" s="27">
        <v>211669</v>
      </c>
      <c r="M33" s="27">
        <v>205085</v>
      </c>
      <c r="N33" s="27">
        <v>227916</v>
      </c>
    </row>
    <row r="34" spans="1:14">
      <c r="A34" s="15" t="s">
        <v>57</v>
      </c>
      <c r="B34" s="15" t="s">
        <v>58</v>
      </c>
      <c r="C34" s="27"/>
      <c r="D34" s="27">
        <v>481130</v>
      </c>
      <c r="E34" s="27">
        <v>489605</v>
      </c>
      <c r="F34" s="27">
        <v>397355</v>
      </c>
      <c r="G34" s="27">
        <v>465863</v>
      </c>
      <c r="H34" s="27">
        <v>458674</v>
      </c>
      <c r="I34" s="27">
        <v>406875</v>
      </c>
      <c r="J34" s="27">
        <v>422599</v>
      </c>
      <c r="K34" s="27">
        <v>448220</v>
      </c>
      <c r="L34" s="27">
        <v>414385</v>
      </c>
      <c r="M34" s="27">
        <v>430631</v>
      </c>
      <c r="N34" s="27">
        <v>446650</v>
      </c>
    </row>
    <row r="35" spans="1:14">
      <c r="A35" s="15" t="s">
        <v>59</v>
      </c>
      <c r="B35" s="15" t="s">
        <v>60</v>
      </c>
      <c r="C35" s="27"/>
      <c r="D35" s="27">
        <v>248448</v>
      </c>
      <c r="E35" s="27">
        <v>205125</v>
      </c>
      <c r="F35" s="27">
        <v>261473</v>
      </c>
      <c r="G35" s="27">
        <v>255032</v>
      </c>
      <c r="H35" s="27">
        <v>303346</v>
      </c>
      <c r="I35" s="27">
        <v>281259</v>
      </c>
      <c r="J35" s="27">
        <v>281137</v>
      </c>
      <c r="K35" s="27">
        <v>328948</v>
      </c>
      <c r="L35" s="27">
        <v>287951</v>
      </c>
      <c r="M35" s="27">
        <v>255710</v>
      </c>
      <c r="N35" s="27">
        <v>284262</v>
      </c>
    </row>
    <row r="36" spans="1:14">
      <c r="A36" s="15" t="s">
        <v>61</v>
      </c>
      <c r="B36" s="15" t="s">
        <v>62</v>
      </c>
      <c r="C36" s="27"/>
      <c r="D36" s="27">
        <v>182229</v>
      </c>
      <c r="E36" s="27">
        <v>133449</v>
      </c>
      <c r="F36" s="27">
        <v>167854</v>
      </c>
      <c r="G36" s="27">
        <v>159680</v>
      </c>
      <c r="H36" s="27">
        <v>168992</v>
      </c>
      <c r="I36" s="27">
        <v>144613</v>
      </c>
      <c r="J36" s="27">
        <v>145858</v>
      </c>
      <c r="K36" s="27">
        <v>109052</v>
      </c>
      <c r="L36" s="27">
        <v>172378</v>
      </c>
      <c r="M36" s="27">
        <v>160515</v>
      </c>
      <c r="N36" s="27">
        <v>95896</v>
      </c>
    </row>
    <row r="37" spans="1:14">
      <c r="A37" s="15" t="s">
        <v>63</v>
      </c>
      <c r="B37" s="15" t="s">
        <v>64</v>
      </c>
      <c r="C37" s="27"/>
      <c r="D37" s="27">
        <v>809250</v>
      </c>
      <c r="E37" s="27">
        <v>721886</v>
      </c>
      <c r="F37" s="27">
        <v>726356</v>
      </c>
      <c r="G37" s="27">
        <v>813865</v>
      </c>
      <c r="H37" s="27">
        <v>740971</v>
      </c>
      <c r="I37" s="27">
        <v>571972</v>
      </c>
      <c r="J37" s="27">
        <v>661873</v>
      </c>
      <c r="K37" s="27">
        <v>628286</v>
      </c>
      <c r="L37" s="27">
        <v>702313</v>
      </c>
      <c r="M37" s="27">
        <v>750937</v>
      </c>
      <c r="N37" s="27">
        <v>824808</v>
      </c>
    </row>
    <row r="38" spans="1:14">
      <c r="A38" s="15" t="s">
        <v>69</v>
      </c>
      <c r="B38" s="15" t="s">
        <v>70</v>
      </c>
      <c r="C38" s="27"/>
      <c r="D38" s="27">
        <v>390402</v>
      </c>
      <c r="E38" s="27">
        <v>308075</v>
      </c>
      <c r="F38" s="27">
        <v>264318</v>
      </c>
      <c r="G38" s="27">
        <v>277084</v>
      </c>
      <c r="H38" s="27">
        <v>308537</v>
      </c>
      <c r="I38" s="27">
        <v>259433</v>
      </c>
      <c r="J38" s="27">
        <v>336700</v>
      </c>
      <c r="K38" s="27">
        <v>278373</v>
      </c>
      <c r="L38" s="27">
        <v>328944</v>
      </c>
      <c r="M38" s="27">
        <v>384971</v>
      </c>
      <c r="N38" s="27">
        <v>358959</v>
      </c>
    </row>
    <row r="39" spans="1:14">
      <c r="A39" s="15" t="s">
        <v>71</v>
      </c>
      <c r="B39" s="15" t="s">
        <v>72</v>
      </c>
      <c r="C39" s="27"/>
      <c r="D39" s="27">
        <v>571349</v>
      </c>
      <c r="E39" s="27">
        <v>528896</v>
      </c>
      <c r="F39" s="27">
        <v>590750</v>
      </c>
      <c r="G39" s="27">
        <v>606641</v>
      </c>
      <c r="H39" s="27">
        <v>622346</v>
      </c>
      <c r="I39" s="27">
        <v>538955</v>
      </c>
      <c r="J39" s="27">
        <v>605336</v>
      </c>
      <c r="K39" s="27">
        <v>564665</v>
      </c>
      <c r="L39" s="27">
        <v>586118</v>
      </c>
      <c r="M39" s="27">
        <v>533326</v>
      </c>
      <c r="N39" s="27">
        <v>498785</v>
      </c>
    </row>
    <row r="40" spans="1:14">
      <c r="A40" s="15" t="s">
        <v>73</v>
      </c>
      <c r="B40" s="15" t="s">
        <v>74</v>
      </c>
      <c r="C40" s="27"/>
      <c r="D40" s="27">
        <v>226027</v>
      </c>
      <c r="E40" s="27">
        <v>271399</v>
      </c>
      <c r="F40" s="27">
        <v>298882</v>
      </c>
      <c r="G40" s="27">
        <v>282384</v>
      </c>
      <c r="H40" s="27">
        <v>277341</v>
      </c>
      <c r="I40" s="27">
        <v>217147</v>
      </c>
      <c r="J40" s="27">
        <v>289992</v>
      </c>
      <c r="K40" s="27">
        <v>234692</v>
      </c>
      <c r="L40" s="27">
        <v>167542</v>
      </c>
      <c r="M40" s="27">
        <v>159925</v>
      </c>
      <c r="N40" s="27">
        <v>169942</v>
      </c>
    </row>
    <row r="41" spans="1:14">
      <c r="A41" s="15" t="s">
        <v>75</v>
      </c>
      <c r="B41" s="15" t="s">
        <v>76</v>
      </c>
      <c r="C41" s="27"/>
      <c r="D41" s="27">
        <v>738438</v>
      </c>
      <c r="E41" s="27">
        <v>623772</v>
      </c>
      <c r="F41" s="27">
        <v>650629</v>
      </c>
      <c r="G41" s="27">
        <v>611442</v>
      </c>
      <c r="H41" s="27">
        <v>591874</v>
      </c>
      <c r="I41" s="27">
        <v>605905</v>
      </c>
      <c r="J41" s="27">
        <v>671015</v>
      </c>
      <c r="K41" s="27">
        <v>643738</v>
      </c>
      <c r="L41" s="27">
        <v>532527</v>
      </c>
      <c r="M41" s="27">
        <v>558712</v>
      </c>
      <c r="N41" s="27">
        <v>570091</v>
      </c>
    </row>
    <row r="42" spans="1:14">
      <c r="A42" s="15" t="s">
        <v>77</v>
      </c>
      <c r="B42" s="15" t="s">
        <v>78</v>
      </c>
      <c r="C42" s="27"/>
      <c r="D42" s="27">
        <v>551128</v>
      </c>
      <c r="E42" s="27">
        <v>363131</v>
      </c>
      <c r="F42" s="27">
        <v>392633</v>
      </c>
      <c r="G42" s="27">
        <v>329989</v>
      </c>
      <c r="H42" s="27">
        <v>331611</v>
      </c>
      <c r="I42" s="27">
        <v>323930</v>
      </c>
      <c r="J42" s="27">
        <v>514147</v>
      </c>
      <c r="K42" s="27">
        <v>360816</v>
      </c>
      <c r="L42" s="27">
        <v>351439</v>
      </c>
      <c r="M42" s="27">
        <v>396918</v>
      </c>
      <c r="N42" s="27">
        <v>206056</v>
      </c>
    </row>
    <row r="43" spans="1:14">
      <c r="A43" s="15" t="s">
        <v>79</v>
      </c>
      <c r="B43" s="15" t="s">
        <v>80</v>
      </c>
      <c r="C43" s="27"/>
      <c r="D43" s="27">
        <v>558199</v>
      </c>
      <c r="E43" s="27">
        <v>636268</v>
      </c>
      <c r="F43" s="27">
        <v>620391</v>
      </c>
      <c r="G43" s="27">
        <v>612421</v>
      </c>
      <c r="H43" s="27">
        <v>622339</v>
      </c>
      <c r="I43" s="27">
        <v>653365</v>
      </c>
      <c r="J43" s="27">
        <v>562681</v>
      </c>
      <c r="K43" s="27">
        <v>614554</v>
      </c>
      <c r="L43" s="27">
        <v>592216</v>
      </c>
      <c r="M43" s="27">
        <v>559012</v>
      </c>
      <c r="N43" s="27">
        <v>627369</v>
      </c>
    </row>
    <row r="44" spans="1:14">
      <c r="A44" s="15" t="s">
        <v>81</v>
      </c>
      <c r="B44" s="15" t="s">
        <v>82</v>
      </c>
      <c r="C44" s="27"/>
      <c r="D44" s="27">
        <v>144423</v>
      </c>
      <c r="E44" s="27">
        <v>138597</v>
      </c>
      <c r="F44" s="27">
        <v>160999</v>
      </c>
      <c r="G44" s="27">
        <v>155557</v>
      </c>
      <c r="H44" s="27">
        <v>157606</v>
      </c>
      <c r="I44" s="27">
        <v>150262</v>
      </c>
      <c r="J44" s="27">
        <v>158885</v>
      </c>
      <c r="K44" s="27">
        <v>167959</v>
      </c>
      <c r="L44" s="27">
        <v>154240</v>
      </c>
      <c r="M44" s="27">
        <v>146970</v>
      </c>
      <c r="N44" s="27">
        <v>159514</v>
      </c>
    </row>
    <row r="45" spans="1:14">
      <c r="A45" s="15" t="s">
        <v>83</v>
      </c>
      <c r="B45" s="15" t="s">
        <v>84</v>
      </c>
      <c r="C45" s="27"/>
      <c r="D45" s="27">
        <v>232402</v>
      </c>
      <c r="E45" s="27">
        <v>202483</v>
      </c>
      <c r="F45" s="27">
        <v>230297</v>
      </c>
      <c r="G45" s="27">
        <v>220482</v>
      </c>
      <c r="H45" s="27">
        <v>250529</v>
      </c>
      <c r="I45" s="27">
        <v>227746</v>
      </c>
      <c r="J45" s="27">
        <v>236578</v>
      </c>
      <c r="K45" s="27">
        <v>267660</v>
      </c>
      <c r="L45" s="27">
        <v>241688</v>
      </c>
      <c r="M45" s="27">
        <v>210349</v>
      </c>
      <c r="N45" s="27">
        <v>254951</v>
      </c>
    </row>
    <row r="46" spans="1:14">
      <c r="A46" s="15" t="s">
        <v>85</v>
      </c>
      <c r="B46" s="15" t="s">
        <v>86</v>
      </c>
      <c r="C46" s="27"/>
      <c r="D46" s="27">
        <v>632116</v>
      </c>
      <c r="E46" s="27">
        <v>659660</v>
      </c>
      <c r="F46" s="27">
        <v>669265</v>
      </c>
      <c r="G46" s="27">
        <v>702752</v>
      </c>
      <c r="H46" s="27">
        <v>743675</v>
      </c>
      <c r="I46" s="27">
        <v>732072</v>
      </c>
      <c r="J46" s="27">
        <v>711471</v>
      </c>
      <c r="K46" s="27">
        <v>787138</v>
      </c>
      <c r="L46" s="27">
        <v>722262</v>
      </c>
      <c r="M46" s="27">
        <v>640240</v>
      </c>
      <c r="N46" s="27">
        <v>668472</v>
      </c>
    </row>
    <row r="47" spans="1:14">
      <c r="A47" s="15" t="s">
        <v>87</v>
      </c>
      <c r="B47" s="15" t="s">
        <v>88</v>
      </c>
      <c r="C47" s="27"/>
      <c r="D47" s="27">
        <v>189060</v>
      </c>
      <c r="E47" s="27">
        <v>163001</v>
      </c>
      <c r="F47" s="27">
        <v>181080</v>
      </c>
      <c r="G47" s="27">
        <v>159603</v>
      </c>
      <c r="H47" s="27">
        <v>155109</v>
      </c>
      <c r="I47" s="27">
        <v>153827</v>
      </c>
      <c r="J47" s="27">
        <v>153261</v>
      </c>
      <c r="K47" s="27">
        <v>200434</v>
      </c>
      <c r="L47" s="27">
        <v>172836</v>
      </c>
      <c r="M47" s="27">
        <v>170791</v>
      </c>
      <c r="N47" s="27">
        <v>186702</v>
      </c>
    </row>
    <row r="48" spans="1:14">
      <c r="A48" s="15" t="s">
        <v>89</v>
      </c>
      <c r="B48" s="15" t="s">
        <v>90</v>
      </c>
      <c r="C48" s="27"/>
      <c r="D48" s="27">
        <v>367080</v>
      </c>
      <c r="E48" s="27">
        <v>303754</v>
      </c>
      <c r="F48" s="27">
        <v>316433</v>
      </c>
      <c r="G48" s="27">
        <v>303393</v>
      </c>
      <c r="H48" s="27">
        <v>297312</v>
      </c>
      <c r="I48" s="27">
        <v>289947</v>
      </c>
      <c r="J48" s="27">
        <v>295308</v>
      </c>
      <c r="K48" s="27">
        <v>329309</v>
      </c>
      <c r="L48" s="27">
        <v>280167</v>
      </c>
      <c r="M48" s="27">
        <v>261428</v>
      </c>
      <c r="N48" s="27">
        <v>346842</v>
      </c>
    </row>
    <row r="49" spans="1:14">
      <c r="A49" s="15" t="s">
        <v>91</v>
      </c>
      <c r="B49" s="15" t="s">
        <v>92</v>
      </c>
      <c r="C49" s="27"/>
      <c r="D49" s="27">
        <v>177401</v>
      </c>
      <c r="E49" s="27">
        <v>140194</v>
      </c>
      <c r="F49" s="27">
        <v>169641</v>
      </c>
      <c r="G49" s="27">
        <v>165882</v>
      </c>
      <c r="H49" s="27">
        <v>171204</v>
      </c>
      <c r="I49" s="27">
        <v>168000</v>
      </c>
      <c r="J49" s="27">
        <v>165750</v>
      </c>
      <c r="K49" s="27">
        <v>175431</v>
      </c>
      <c r="L49" s="27">
        <v>156447</v>
      </c>
      <c r="M49" s="27">
        <v>140716</v>
      </c>
      <c r="N49" s="27">
        <v>164695</v>
      </c>
    </row>
    <row r="50" spans="1:14">
      <c r="A50" s="15" t="s">
        <v>93</v>
      </c>
      <c r="B50" s="15" t="s">
        <v>94</v>
      </c>
      <c r="C50" s="27"/>
      <c r="D50" s="27">
        <v>472410</v>
      </c>
      <c r="E50" s="27">
        <v>498062</v>
      </c>
      <c r="F50" s="27">
        <v>486310</v>
      </c>
      <c r="G50" s="27">
        <v>506586</v>
      </c>
      <c r="H50" s="27">
        <v>497617</v>
      </c>
      <c r="I50" s="27">
        <v>512118</v>
      </c>
      <c r="J50" s="27">
        <v>440126</v>
      </c>
      <c r="K50" s="27">
        <v>546787</v>
      </c>
      <c r="L50" s="27">
        <v>493294</v>
      </c>
      <c r="M50" s="27">
        <v>539724</v>
      </c>
      <c r="N50" s="27">
        <v>462216</v>
      </c>
    </row>
    <row r="51" spans="1:14">
      <c r="A51" s="15" t="s">
        <v>95</v>
      </c>
      <c r="B51" s="15" t="s">
        <v>96</v>
      </c>
      <c r="C51" s="27"/>
      <c r="D51" s="27">
        <v>183387</v>
      </c>
      <c r="E51" s="27">
        <v>214353</v>
      </c>
      <c r="F51" s="27">
        <v>270019</v>
      </c>
      <c r="G51" s="27">
        <v>276648</v>
      </c>
      <c r="H51" s="27">
        <v>254825</v>
      </c>
      <c r="I51" s="27">
        <v>163577</v>
      </c>
      <c r="J51" s="27">
        <v>181142</v>
      </c>
      <c r="K51" s="27">
        <v>206631</v>
      </c>
      <c r="L51" s="27">
        <v>184979</v>
      </c>
      <c r="M51" s="27">
        <v>179217</v>
      </c>
      <c r="N51" s="27">
        <v>206741</v>
      </c>
    </row>
    <row r="52" spans="1:14">
      <c r="A52" s="15" t="s">
        <v>97</v>
      </c>
      <c r="B52" s="15" t="s">
        <v>98</v>
      </c>
      <c r="C52" s="27"/>
      <c r="D52" s="27">
        <v>688927</v>
      </c>
      <c r="E52" s="27">
        <v>609503</v>
      </c>
      <c r="F52" s="27">
        <v>715631</v>
      </c>
      <c r="G52" s="27">
        <v>727408</v>
      </c>
      <c r="H52" s="27">
        <v>744557</v>
      </c>
      <c r="I52" s="27">
        <v>727234</v>
      </c>
      <c r="J52" s="27">
        <v>692032</v>
      </c>
      <c r="K52" s="27">
        <v>775581</v>
      </c>
      <c r="L52" s="27">
        <v>721649</v>
      </c>
      <c r="M52" s="27">
        <v>701676</v>
      </c>
      <c r="N52" s="27">
        <v>803447</v>
      </c>
    </row>
    <row r="53" spans="1:14">
      <c r="A53" s="15" t="s">
        <v>99</v>
      </c>
      <c r="B53" s="15" t="s">
        <v>100</v>
      </c>
      <c r="C53" s="27"/>
      <c r="D53" s="27">
        <v>180339</v>
      </c>
      <c r="E53" s="27">
        <v>224819</v>
      </c>
      <c r="F53" s="27">
        <v>179284</v>
      </c>
      <c r="G53" s="27">
        <v>142276</v>
      </c>
      <c r="H53" s="27">
        <v>205707</v>
      </c>
      <c r="I53" s="27">
        <v>135503</v>
      </c>
      <c r="J53" s="27">
        <v>141398</v>
      </c>
      <c r="K53" s="27">
        <v>154633</v>
      </c>
      <c r="L53" s="27">
        <v>148851</v>
      </c>
      <c r="M53" s="27">
        <v>126631</v>
      </c>
      <c r="N53" s="27">
        <v>152639</v>
      </c>
    </row>
    <row r="54" spans="1:14">
      <c r="A54" s="15" t="s">
        <v>101</v>
      </c>
      <c r="B54" s="15" t="s">
        <v>102</v>
      </c>
      <c r="C54" s="27"/>
      <c r="D54" s="27">
        <v>299283</v>
      </c>
      <c r="E54" s="27">
        <v>245877</v>
      </c>
      <c r="F54" s="27">
        <v>275245</v>
      </c>
      <c r="G54" s="27">
        <v>279911</v>
      </c>
      <c r="H54" s="27">
        <v>286071</v>
      </c>
      <c r="I54" s="27">
        <v>290788</v>
      </c>
      <c r="J54" s="27">
        <v>299440</v>
      </c>
      <c r="K54" s="27">
        <v>317005</v>
      </c>
      <c r="L54" s="27">
        <v>277463</v>
      </c>
      <c r="M54" s="27">
        <v>244377</v>
      </c>
      <c r="N54" s="27">
        <v>273628</v>
      </c>
    </row>
    <row r="55" spans="1:14">
      <c r="A55" s="15" t="s">
        <v>103</v>
      </c>
      <c r="B55" s="15" t="s">
        <v>104</v>
      </c>
      <c r="C55" s="27"/>
      <c r="D55" s="27">
        <v>299169</v>
      </c>
      <c r="E55" s="27">
        <v>272732</v>
      </c>
      <c r="F55" s="27">
        <v>291347</v>
      </c>
      <c r="G55" s="27">
        <v>276723</v>
      </c>
      <c r="H55" s="27">
        <v>276184</v>
      </c>
      <c r="I55" s="27">
        <v>286005</v>
      </c>
      <c r="J55" s="27">
        <v>230445</v>
      </c>
      <c r="K55" s="27">
        <v>267261</v>
      </c>
      <c r="L55" s="27">
        <v>239178</v>
      </c>
      <c r="M55" s="27">
        <v>220888</v>
      </c>
      <c r="N55" s="27">
        <v>203823</v>
      </c>
    </row>
    <row r="56" spans="1:14">
      <c r="A56" s="15" t="s">
        <v>105</v>
      </c>
      <c r="B56" s="15" t="s">
        <v>106</v>
      </c>
      <c r="C56" s="27"/>
      <c r="D56" s="27">
        <v>125744</v>
      </c>
      <c r="E56" s="27">
        <v>111054</v>
      </c>
      <c r="F56" s="27">
        <v>116492</v>
      </c>
      <c r="G56" s="27">
        <v>117432</v>
      </c>
      <c r="H56" s="27">
        <v>109649</v>
      </c>
      <c r="I56" s="27">
        <v>115230</v>
      </c>
      <c r="J56" s="27">
        <v>115098</v>
      </c>
      <c r="K56" s="27">
        <v>126804</v>
      </c>
      <c r="L56" s="27">
        <v>111812</v>
      </c>
      <c r="M56" s="27">
        <v>116085</v>
      </c>
      <c r="N56" s="27">
        <v>134195</v>
      </c>
    </row>
    <row r="57" spans="1:14">
      <c r="A57" s="15" t="s">
        <v>107</v>
      </c>
      <c r="B57" s="15" t="s">
        <v>108</v>
      </c>
      <c r="C57" s="27"/>
      <c r="D57" s="27">
        <v>160736</v>
      </c>
      <c r="E57" s="27">
        <v>121527</v>
      </c>
      <c r="F57" s="27">
        <v>182303</v>
      </c>
      <c r="G57" s="27">
        <v>180593</v>
      </c>
      <c r="H57" s="27">
        <v>191493</v>
      </c>
      <c r="I57" s="27">
        <v>180954</v>
      </c>
      <c r="J57" s="27">
        <v>256945</v>
      </c>
      <c r="K57" s="27">
        <v>215159</v>
      </c>
      <c r="L57" s="27">
        <v>176057</v>
      </c>
      <c r="M57" s="27">
        <v>146236</v>
      </c>
      <c r="N57" s="27">
        <v>185925</v>
      </c>
    </row>
    <row r="58" spans="1:14">
      <c r="A58" s="15" t="s">
        <v>109</v>
      </c>
      <c r="B58" s="15" t="s">
        <v>110</v>
      </c>
      <c r="C58" s="27"/>
      <c r="D58" s="27">
        <v>261262</v>
      </c>
      <c r="E58" s="27">
        <v>263776</v>
      </c>
      <c r="F58" s="27">
        <v>269935</v>
      </c>
      <c r="G58" s="27">
        <v>352813</v>
      </c>
      <c r="H58" s="27">
        <v>357746</v>
      </c>
      <c r="I58" s="27">
        <v>333406</v>
      </c>
      <c r="J58" s="27">
        <v>344762</v>
      </c>
      <c r="K58" s="27">
        <v>301760</v>
      </c>
      <c r="L58" s="27">
        <v>366120</v>
      </c>
      <c r="M58" s="27">
        <v>290816</v>
      </c>
      <c r="N58" s="27">
        <v>273209</v>
      </c>
    </row>
    <row r="59" spans="1:14">
      <c r="A59" s="15" t="s">
        <v>111</v>
      </c>
      <c r="B59" s="15" t="s">
        <v>112</v>
      </c>
      <c r="C59" s="27"/>
      <c r="D59" s="27">
        <v>159200</v>
      </c>
      <c r="E59" s="27">
        <v>113537</v>
      </c>
      <c r="F59" s="27">
        <v>121459</v>
      </c>
      <c r="G59" s="27">
        <v>111853</v>
      </c>
      <c r="H59" s="27">
        <v>100038</v>
      </c>
      <c r="I59" s="27">
        <v>95896</v>
      </c>
      <c r="J59" s="27">
        <v>103143</v>
      </c>
      <c r="K59" s="27">
        <v>125851</v>
      </c>
      <c r="L59" s="27">
        <v>110487</v>
      </c>
      <c r="M59" s="27">
        <v>108940</v>
      </c>
      <c r="N59" s="27">
        <v>120693</v>
      </c>
    </row>
    <row r="60" spans="1:14">
      <c r="A60" s="15" t="s">
        <v>113</v>
      </c>
      <c r="B60" s="15" t="s">
        <v>114</v>
      </c>
      <c r="C60" s="27"/>
      <c r="D60" s="27">
        <v>123710</v>
      </c>
      <c r="E60" s="27">
        <v>102996</v>
      </c>
      <c r="F60" s="27">
        <v>131587</v>
      </c>
      <c r="G60" s="27">
        <v>126980</v>
      </c>
      <c r="H60" s="27">
        <v>135136</v>
      </c>
      <c r="I60" s="27">
        <v>116819</v>
      </c>
      <c r="J60" s="27">
        <v>120466</v>
      </c>
      <c r="K60" s="27">
        <v>141090</v>
      </c>
      <c r="L60" s="27">
        <v>94264</v>
      </c>
      <c r="M60" s="27">
        <v>59470</v>
      </c>
      <c r="N60" s="27">
        <v>66785</v>
      </c>
    </row>
    <row r="61" spans="1:14">
      <c r="A61" s="15" t="s">
        <v>115</v>
      </c>
      <c r="B61" s="15" t="s">
        <v>116</v>
      </c>
      <c r="C61" s="27"/>
      <c r="D61" s="27">
        <v>192524</v>
      </c>
      <c r="E61" s="27">
        <v>147496</v>
      </c>
      <c r="F61" s="27">
        <v>186817</v>
      </c>
      <c r="G61" s="27">
        <v>174182</v>
      </c>
      <c r="H61" s="27">
        <v>192751</v>
      </c>
      <c r="I61" s="27">
        <v>166654</v>
      </c>
      <c r="J61" s="27">
        <v>186649</v>
      </c>
      <c r="K61" s="27">
        <v>143767</v>
      </c>
      <c r="L61" s="27">
        <v>223581</v>
      </c>
      <c r="M61" s="27">
        <v>218898</v>
      </c>
      <c r="N61" s="27">
        <v>162628</v>
      </c>
    </row>
    <row r="62" spans="1:14">
      <c r="A62" s="15" t="s">
        <v>117</v>
      </c>
      <c r="B62" s="15" t="s">
        <v>118</v>
      </c>
      <c r="C62" s="27"/>
      <c r="D62" s="27">
        <v>279893</v>
      </c>
      <c r="E62" s="27">
        <v>221036</v>
      </c>
      <c r="F62" s="27">
        <v>253820</v>
      </c>
      <c r="G62" s="27">
        <v>236186</v>
      </c>
      <c r="H62" s="27">
        <v>237846</v>
      </c>
      <c r="I62" s="27">
        <v>219499</v>
      </c>
      <c r="J62" s="27">
        <v>225789</v>
      </c>
      <c r="K62" s="27">
        <v>253383</v>
      </c>
      <c r="L62" s="27">
        <v>237211</v>
      </c>
      <c r="M62" s="27">
        <v>222837</v>
      </c>
      <c r="N62" s="27">
        <v>250019</v>
      </c>
    </row>
    <row r="63" spans="1:14">
      <c r="A63" s="15" t="s">
        <v>119</v>
      </c>
      <c r="B63" s="15" t="s">
        <v>120</v>
      </c>
      <c r="C63" s="27"/>
      <c r="D63" s="27">
        <v>32263</v>
      </c>
      <c r="E63" s="27">
        <v>19031</v>
      </c>
      <c r="F63" s="27">
        <v>22778</v>
      </c>
      <c r="G63" s="27">
        <v>21096</v>
      </c>
      <c r="H63" s="27">
        <v>20850</v>
      </c>
      <c r="I63" s="27">
        <v>20932</v>
      </c>
      <c r="J63" s="27">
        <v>20746</v>
      </c>
      <c r="K63" s="27">
        <v>25015</v>
      </c>
      <c r="L63" s="27">
        <v>22196</v>
      </c>
      <c r="M63" s="27">
        <v>19241</v>
      </c>
      <c r="N63" s="27">
        <v>21013</v>
      </c>
    </row>
    <row r="64" spans="1:14">
      <c r="A64" s="15" t="s">
        <v>121</v>
      </c>
      <c r="B64" s="15" t="s">
        <v>122</v>
      </c>
      <c r="C64" s="27"/>
      <c r="D64" s="27">
        <v>466161</v>
      </c>
      <c r="E64" s="27">
        <v>379704</v>
      </c>
      <c r="F64" s="27">
        <v>418802</v>
      </c>
      <c r="G64" s="27">
        <v>372542</v>
      </c>
      <c r="H64" s="27">
        <v>417400</v>
      </c>
      <c r="I64" s="27">
        <v>433564</v>
      </c>
      <c r="J64" s="27">
        <v>424207</v>
      </c>
      <c r="K64" s="27">
        <v>477408</v>
      </c>
      <c r="L64" s="27">
        <v>436356</v>
      </c>
      <c r="M64" s="27">
        <v>389338</v>
      </c>
      <c r="N64" s="27">
        <v>436472</v>
      </c>
    </row>
    <row r="65" spans="1:14">
      <c r="A65" s="15" t="s">
        <v>123</v>
      </c>
      <c r="B65" s="15" t="s">
        <v>124</v>
      </c>
      <c r="C65" s="27"/>
      <c r="D65" s="27">
        <v>203749</v>
      </c>
      <c r="E65" s="27">
        <v>123536</v>
      </c>
      <c r="F65" s="27">
        <v>140451</v>
      </c>
      <c r="G65" s="27">
        <v>128130</v>
      </c>
      <c r="H65" s="27">
        <v>136205</v>
      </c>
      <c r="I65" s="27">
        <v>141772</v>
      </c>
      <c r="J65" s="27">
        <v>134976</v>
      </c>
      <c r="K65" s="27">
        <v>136483</v>
      </c>
      <c r="L65" s="27">
        <v>130166</v>
      </c>
      <c r="M65" s="27">
        <v>109496</v>
      </c>
      <c r="N65" s="27">
        <v>143673</v>
      </c>
    </row>
    <row r="66" spans="1:14">
      <c r="A66" s="15" t="s">
        <v>125</v>
      </c>
      <c r="B66" s="15" t="s">
        <v>126</v>
      </c>
      <c r="C66" s="27"/>
      <c r="D66" s="27">
        <v>158830</v>
      </c>
      <c r="E66" s="27">
        <v>125550</v>
      </c>
      <c r="F66" s="27">
        <v>151650</v>
      </c>
      <c r="G66" s="27">
        <v>139810</v>
      </c>
      <c r="H66" s="27">
        <v>131663</v>
      </c>
      <c r="I66" s="27">
        <v>123525</v>
      </c>
      <c r="J66" s="27">
        <v>124977</v>
      </c>
      <c r="K66" s="27">
        <v>145028</v>
      </c>
      <c r="L66" s="27">
        <v>128875</v>
      </c>
      <c r="M66" s="27">
        <v>114623</v>
      </c>
      <c r="N66" s="27">
        <v>145320</v>
      </c>
    </row>
    <row r="67" spans="1:14">
      <c r="A67" s="15" t="s">
        <v>127</v>
      </c>
      <c r="B67" s="15" t="s">
        <v>128</v>
      </c>
      <c r="C67" s="27"/>
      <c r="D67" s="27">
        <v>862189</v>
      </c>
      <c r="E67" s="27">
        <v>791842</v>
      </c>
      <c r="F67" s="27">
        <v>780092</v>
      </c>
      <c r="G67" s="27">
        <v>723133</v>
      </c>
      <c r="H67" s="27">
        <v>762485</v>
      </c>
      <c r="I67" s="27">
        <v>708992</v>
      </c>
      <c r="J67" s="27">
        <v>716537</v>
      </c>
      <c r="K67" s="27">
        <v>812832</v>
      </c>
      <c r="L67" s="27">
        <v>708336</v>
      </c>
      <c r="M67" s="27">
        <v>711097</v>
      </c>
      <c r="N67" s="27">
        <v>763577</v>
      </c>
    </row>
    <row r="68" spans="1:14">
      <c r="A68" s="15" t="s">
        <v>129</v>
      </c>
      <c r="B68" s="15" t="s">
        <v>130</v>
      </c>
      <c r="C68" s="27"/>
      <c r="D68" s="27">
        <v>285475</v>
      </c>
      <c r="E68" s="27">
        <v>261792</v>
      </c>
      <c r="F68" s="27">
        <v>288532</v>
      </c>
      <c r="G68" s="27">
        <v>267234</v>
      </c>
      <c r="H68" s="27">
        <v>275967</v>
      </c>
      <c r="I68" s="27">
        <v>268105</v>
      </c>
      <c r="J68" s="27">
        <v>261300</v>
      </c>
      <c r="K68" s="27">
        <v>286824</v>
      </c>
      <c r="L68" s="27">
        <v>230495</v>
      </c>
      <c r="M68" s="27">
        <v>255719</v>
      </c>
      <c r="N68" s="27">
        <v>242382</v>
      </c>
    </row>
    <row r="69" spans="1:14">
      <c r="A69" s="15" t="s">
        <v>131</v>
      </c>
      <c r="B69" s="15" t="s">
        <v>132</v>
      </c>
      <c r="C69" s="27"/>
      <c r="D69" s="27">
        <v>199471</v>
      </c>
      <c r="E69" s="27">
        <v>241917</v>
      </c>
      <c r="F69" s="27">
        <v>204580</v>
      </c>
      <c r="G69" s="27">
        <v>264610</v>
      </c>
      <c r="H69" s="27">
        <v>277856</v>
      </c>
      <c r="I69" s="27">
        <v>270523</v>
      </c>
      <c r="J69" s="27">
        <v>279884</v>
      </c>
      <c r="K69" s="27">
        <v>233877</v>
      </c>
      <c r="L69" s="27">
        <v>207402</v>
      </c>
      <c r="M69" s="27">
        <v>256784</v>
      </c>
      <c r="N69" s="27">
        <v>224285</v>
      </c>
    </row>
    <row r="70" spans="1:14">
      <c r="A70" s="15" t="s">
        <v>133</v>
      </c>
      <c r="B70" s="15" t="s">
        <v>134</v>
      </c>
      <c r="C70" s="27"/>
      <c r="D70" s="27">
        <v>361608</v>
      </c>
      <c r="E70" s="27">
        <v>318241</v>
      </c>
      <c r="F70" s="27">
        <v>336824</v>
      </c>
      <c r="G70" s="27">
        <v>330972</v>
      </c>
      <c r="H70" s="27">
        <v>345617</v>
      </c>
      <c r="I70" s="27">
        <v>299892</v>
      </c>
      <c r="J70" s="27">
        <v>288594</v>
      </c>
      <c r="K70" s="27">
        <v>336719</v>
      </c>
      <c r="L70" s="27">
        <v>296039</v>
      </c>
      <c r="M70" s="27">
        <v>268134</v>
      </c>
      <c r="N70" s="27">
        <v>282195</v>
      </c>
    </row>
    <row r="71" spans="1:14">
      <c r="A71" s="15" t="s">
        <v>135</v>
      </c>
      <c r="B71" s="15" t="s">
        <v>136</v>
      </c>
      <c r="C71" s="27"/>
      <c r="D71" s="27">
        <v>273734</v>
      </c>
      <c r="E71" s="27">
        <v>218479</v>
      </c>
      <c r="F71" s="27">
        <v>253103</v>
      </c>
      <c r="G71" s="27">
        <v>283593</v>
      </c>
      <c r="H71" s="27">
        <v>292839</v>
      </c>
      <c r="I71" s="27">
        <v>277974</v>
      </c>
      <c r="J71" s="27">
        <v>284969</v>
      </c>
      <c r="K71" s="27">
        <v>227848</v>
      </c>
      <c r="L71" s="27">
        <v>196672</v>
      </c>
      <c r="M71" s="27">
        <v>177756</v>
      </c>
      <c r="N71" s="27">
        <v>206826</v>
      </c>
    </row>
    <row r="72" spans="1:14">
      <c r="A72" s="15" t="s">
        <v>137</v>
      </c>
      <c r="B72" s="15" t="s">
        <v>138</v>
      </c>
      <c r="C72" s="27"/>
      <c r="D72" s="27">
        <v>331267</v>
      </c>
      <c r="E72" s="27">
        <v>380282</v>
      </c>
      <c r="F72" s="27">
        <v>313135</v>
      </c>
      <c r="G72" s="27">
        <v>302014</v>
      </c>
      <c r="H72" s="27">
        <v>301613</v>
      </c>
      <c r="I72" s="27">
        <v>320822</v>
      </c>
      <c r="J72" s="27">
        <v>320630</v>
      </c>
      <c r="K72" s="27">
        <v>352011</v>
      </c>
      <c r="L72" s="27">
        <v>314682</v>
      </c>
      <c r="M72" s="27">
        <v>311965</v>
      </c>
      <c r="N72" s="27">
        <v>368595</v>
      </c>
    </row>
    <row r="73" spans="1:14">
      <c r="A73" s="15" t="s">
        <v>139</v>
      </c>
      <c r="B73" s="15" t="s">
        <v>140</v>
      </c>
      <c r="C73" s="27"/>
      <c r="D73" s="27">
        <v>223193</v>
      </c>
      <c r="E73" s="27">
        <v>188638</v>
      </c>
      <c r="F73" s="27">
        <v>205422</v>
      </c>
      <c r="G73" s="27">
        <v>195915</v>
      </c>
      <c r="H73" s="27">
        <v>179037</v>
      </c>
      <c r="I73" s="27">
        <v>163868</v>
      </c>
      <c r="J73" s="27">
        <v>151945</v>
      </c>
      <c r="K73" s="27">
        <v>186246</v>
      </c>
      <c r="L73" s="27">
        <v>173206</v>
      </c>
      <c r="M73" s="27">
        <v>134393</v>
      </c>
      <c r="N73" s="27">
        <v>181811</v>
      </c>
    </row>
    <row r="74" spans="1:14">
      <c r="A74" s="15" t="s">
        <v>141</v>
      </c>
      <c r="B74" s="15" t="s">
        <v>142</v>
      </c>
      <c r="C74" s="27"/>
      <c r="D74" s="27">
        <v>186593</v>
      </c>
      <c r="E74" s="27">
        <v>159581</v>
      </c>
      <c r="F74" s="27">
        <v>170600</v>
      </c>
      <c r="G74" s="27">
        <v>165547</v>
      </c>
      <c r="H74" s="27">
        <v>151995</v>
      </c>
      <c r="I74" s="27">
        <v>142716</v>
      </c>
      <c r="J74" s="27">
        <v>168801</v>
      </c>
      <c r="K74" s="27">
        <v>144807</v>
      </c>
      <c r="L74" s="27">
        <v>129959</v>
      </c>
      <c r="M74" s="27">
        <v>131442</v>
      </c>
      <c r="N74" s="27">
        <v>154358</v>
      </c>
    </row>
    <row r="75" spans="1:14">
      <c r="A75" s="15" t="s">
        <v>143</v>
      </c>
      <c r="B75" s="15" t="s">
        <v>144</v>
      </c>
      <c r="C75" s="27"/>
      <c r="D75" s="27">
        <v>243790</v>
      </c>
      <c r="E75" s="27">
        <v>277913</v>
      </c>
      <c r="F75" s="27">
        <v>219573</v>
      </c>
      <c r="G75" s="27">
        <v>292527</v>
      </c>
      <c r="H75" s="27">
        <v>210186</v>
      </c>
      <c r="I75" s="27">
        <v>209057</v>
      </c>
      <c r="J75" s="27">
        <v>262728</v>
      </c>
      <c r="K75" s="27">
        <v>277983</v>
      </c>
      <c r="L75" s="27">
        <v>249632</v>
      </c>
      <c r="M75" s="27">
        <v>307116</v>
      </c>
      <c r="N75" s="27">
        <v>245676</v>
      </c>
    </row>
    <row r="76" spans="1:14">
      <c r="A76" s="15" t="s">
        <v>145</v>
      </c>
      <c r="B76" s="15" t="s">
        <v>146</v>
      </c>
      <c r="C76" s="27"/>
      <c r="D76" s="27">
        <v>250622</v>
      </c>
      <c r="E76" s="27">
        <v>213623</v>
      </c>
      <c r="F76" s="27">
        <v>246915</v>
      </c>
      <c r="G76" s="27">
        <v>209178</v>
      </c>
      <c r="H76" s="27">
        <v>214899</v>
      </c>
      <c r="I76" s="27">
        <v>177849</v>
      </c>
      <c r="J76" s="27">
        <v>180171</v>
      </c>
      <c r="K76" s="27">
        <v>200878</v>
      </c>
      <c r="L76" s="27">
        <v>187716</v>
      </c>
      <c r="M76" s="27">
        <v>300718</v>
      </c>
      <c r="N76" s="27">
        <v>248786</v>
      </c>
    </row>
    <row r="77" spans="1:14">
      <c r="A77" s="15" t="s">
        <v>147</v>
      </c>
      <c r="B77" s="15" t="s">
        <v>148</v>
      </c>
      <c r="C77" s="27"/>
      <c r="D77" s="27">
        <v>963721</v>
      </c>
      <c r="E77" s="27">
        <v>1016026</v>
      </c>
      <c r="F77" s="27">
        <v>1046296</v>
      </c>
      <c r="G77" s="27">
        <v>1102498</v>
      </c>
      <c r="H77" s="27">
        <v>962222</v>
      </c>
      <c r="I77" s="27">
        <v>1006770</v>
      </c>
      <c r="J77" s="27">
        <v>1078733</v>
      </c>
      <c r="K77" s="27">
        <v>1055849</v>
      </c>
      <c r="L77" s="27">
        <v>1104114</v>
      </c>
      <c r="M77" s="27">
        <v>1032218</v>
      </c>
      <c r="N77" s="27">
        <v>1098912</v>
      </c>
    </row>
    <row r="78" spans="1:14">
      <c r="A78" s="15" t="s">
        <v>149</v>
      </c>
      <c r="B78" s="15" t="s">
        <v>150</v>
      </c>
      <c r="C78" s="27"/>
      <c r="D78" s="27">
        <v>142037</v>
      </c>
      <c r="E78" s="27">
        <v>123559</v>
      </c>
      <c r="F78" s="27">
        <v>129190</v>
      </c>
      <c r="G78" s="27">
        <v>110434</v>
      </c>
      <c r="H78" s="27">
        <v>132140</v>
      </c>
      <c r="I78" s="27">
        <v>127514</v>
      </c>
      <c r="J78" s="27">
        <v>111361</v>
      </c>
      <c r="K78" s="27">
        <v>136167</v>
      </c>
      <c r="L78" s="27">
        <v>126569</v>
      </c>
      <c r="M78" s="27">
        <v>90999</v>
      </c>
      <c r="N78" s="27">
        <v>122815</v>
      </c>
    </row>
    <row r="79" spans="1:14">
      <c r="A79" s="15" t="s">
        <v>151</v>
      </c>
      <c r="B79" s="15" t="s">
        <v>152</v>
      </c>
      <c r="C79" s="27"/>
      <c r="D79" s="27">
        <v>352234</v>
      </c>
      <c r="E79" s="27">
        <v>306428</v>
      </c>
      <c r="F79" s="27">
        <v>281298</v>
      </c>
      <c r="G79" s="27">
        <v>266838</v>
      </c>
      <c r="H79" s="27">
        <v>356277</v>
      </c>
      <c r="I79" s="27">
        <v>339638</v>
      </c>
      <c r="J79" s="27">
        <v>363940</v>
      </c>
      <c r="K79" s="27">
        <v>313374</v>
      </c>
      <c r="L79" s="27">
        <v>322341</v>
      </c>
      <c r="M79" s="27">
        <v>278836</v>
      </c>
      <c r="N79" s="27">
        <v>294358</v>
      </c>
    </row>
    <row r="80" spans="1:14">
      <c r="A80" s="15" t="s">
        <v>153</v>
      </c>
      <c r="B80" s="15" t="s">
        <v>154</v>
      </c>
      <c r="C80" s="27"/>
      <c r="D80" s="27">
        <v>287031</v>
      </c>
      <c r="E80" s="27">
        <v>275507</v>
      </c>
      <c r="F80" s="27">
        <v>308853</v>
      </c>
      <c r="G80" s="27">
        <v>211492</v>
      </c>
      <c r="H80" s="27">
        <v>223060</v>
      </c>
      <c r="I80" s="27">
        <v>224701</v>
      </c>
      <c r="J80" s="27">
        <v>241732</v>
      </c>
      <c r="K80" s="27">
        <v>267564</v>
      </c>
      <c r="L80" s="27">
        <v>241168</v>
      </c>
      <c r="M80" s="27">
        <v>209371</v>
      </c>
      <c r="N80" s="27">
        <v>250611</v>
      </c>
    </row>
    <row r="81" spans="1:14">
      <c r="A81" s="15" t="s">
        <v>155</v>
      </c>
      <c r="B81" s="15" t="s">
        <v>156</v>
      </c>
      <c r="C81" s="27"/>
      <c r="D81" s="27">
        <v>514710</v>
      </c>
      <c r="E81" s="27">
        <v>522471</v>
      </c>
      <c r="F81" s="27">
        <v>534812</v>
      </c>
      <c r="G81" s="27">
        <v>487522</v>
      </c>
      <c r="H81" s="27">
        <v>480219</v>
      </c>
      <c r="I81" s="27">
        <v>493518</v>
      </c>
      <c r="J81" s="27">
        <v>549576</v>
      </c>
      <c r="K81" s="27">
        <v>502289</v>
      </c>
      <c r="L81" s="27">
        <v>491830</v>
      </c>
      <c r="M81" s="27">
        <v>459036</v>
      </c>
      <c r="N81" s="27">
        <v>515948</v>
      </c>
    </row>
    <row r="82" spans="1:14">
      <c r="A82" s="15" t="s">
        <v>157</v>
      </c>
      <c r="B82" s="15" t="s">
        <v>158</v>
      </c>
      <c r="C82" s="27"/>
      <c r="D82" s="27">
        <v>752623</v>
      </c>
      <c r="E82" s="27">
        <v>728520</v>
      </c>
      <c r="F82" s="27">
        <v>723707</v>
      </c>
      <c r="G82" s="27">
        <v>764388</v>
      </c>
      <c r="H82" s="27">
        <v>781534</v>
      </c>
      <c r="I82" s="27">
        <v>673300</v>
      </c>
      <c r="J82" s="27">
        <v>644387</v>
      </c>
      <c r="K82" s="27">
        <v>590494</v>
      </c>
      <c r="L82" s="27">
        <v>641765</v>
      </c>
      <c r="M82" s="27">
        <v>616016</v>
      </c>
      <c r="N82" s="27">
        <v>694158</v>
      </c>
    </row>
    <row r="83" spans="1:14">
      <c r="A83" s="15" t="s">
        <v>159</v>
      </c>
      <c r="B83" s="15" t="s">
        <v>160</v>
      </c>
      <c r="C83" s="27"/>
      <c r="D83" s="27">
        <v>1276396</v>
      </c>
      <c r="E83" s="27">
        <v>1265715</v>
      </c>
      <c r="F83" s="27">
        <v>1394582</v>
      </c>
      <c r="G83" s="27">
        <v>1314227.9999999998</v>
      </c>
      <c r="H83" s="27">
        <v>1011266.3828226138</v>
      </c>
      <c r="I83" s="27">
        <v>998796.00000000012</v>
      </c>
      <c r="J83" s="27">
        <v>1087291.9613701061</v>
      </c>
      <c r="K83" s="27">
        <v>966289.99999999988</v>
      </c>
      <c r="L83" s="27">
        <v>1011514.8416369485</v>
      </c>
      <c r="M83" s="27">
        <v>1059700</v>
      </c>
      <c r="N83" s="27">
        <v>1035555</v>
      </c>
    </row>
    <row r="84" spans="1:14">
      <c r="A84" s="15" t="s">
        <v>161</v>
      </c>
      <c r="B84" s="15" t="s">
        <v>162</v>
      </c>
      <c r="C84" s="27"/>
      <c r="D84" s="27">
        <v>457814</v>
      </c>
      <c r="E84" s="27">
        <v>402117</v>
      </c>
      <c r="F84" s="27">
        <v>375257</v>
      </c>
      <c r="G84" s="27">
        <v>337744</v>
      </c>
      <c r="H84" s="27">
        <v>349438</v>
      </c>
      <c r="I84" s="27">
        <v>334324</v>
      </c>
      <c r="J84" s="27">
        <v>463937</v>
      </c>
      <c r="K84" s="27">
        <v>446318</v>
      </c>
      <c r="L84" s="27">
        <v>464137</v>
      </c>
      <c r="M84" s="27">
        <v>348829</v>
      </c>
      <c r="N84" s="27">
        <v>292393</v>
      </c>
    </row>
    <row r="85" spans="1:14">
      <c r="A85" s="15" t="s">
        <v>163</v>
      </c>
      <c r="B85" s="15" t="s">
        <v>164</v>
      </c>
      <c r="C85" s="27"/>
      <c r="D85" s="27">
        <v>755190</v>
      </c>
      <c r="E85" s="27">
        <v>676747</v>
      </c>
      <c r="F85" s="27">
        <v>647768</v>
      </c>
      <c r="G85" s="27">
        <v>544157</v>
      </c>
      <c r="H85" s="27">
        <v>561121</v>
      </c>
      <c r="I85" s="27">
        <v>556866</v>
      </c>
      <c r="J85" s="27">
        <v>577217</v>
      </c>
      <c r="K85" s="27">
        <v>493247</v>
      </c>
      <c r="L85" s="27">
        <v>527056</v>
      </c>
      <c r="M85" s="27">
        <v>500720</v>
      </c>
      <c r="N85" s="27">
        <v>377299</v>
      </c>
    </row>
    <row r="86" spans="1:14">
      <c r="A86" s="15" t="s">
        <v>165</v>
      </c>
      <c r="B86" s="15" t="s">
        <v>166</v>
      </c>
      <c r="C86" s="27"/>
      <c r="D86" s="27">
        <v>504723</v>
      </c>
      <c r="E86" s="27">
        <v>510789</v>
      </c>
      <c r="F86" s="27">
        <v>561306</v>
      </c>
      <c r="G86" s="27">
        <v>595556</v>
      </c>
      <c r="H86" s="27">
        <v>506043</v>
      </c>
      <c r="I86" s="27">
        <v>510418</v>
      </c>
      <c r="J86" s="27">
        <v>592647</v>
      </c>
      <c r="K86" s="27">
        <v>600451</v>
      </c>
      <c r="L86" s="27">
        <v>592420</v>
      </c>
      <c r="M86" s="27">
        <v>613293</v>
      </c>
      <c r="N86" s="27">
        <v>474933</v>
      </c>
    </row>
    <row r="87" spans="1:14">
      <c r="A87" s="15" t="s">
        <v>167</v>
      </c>
      <c r="B87" s="15" t="s">
        <v>168</v>
      </c>
      <c r="C87" s="27"/>
      <c r="D87" s="27">
        <v>258888</v>
      </c>
      <c r="E87" s="27">
        <v>223840</v>
      </c>
      <c r="F87" s="27">
        <v>251076</v>
      </c>
      <c r="G87" s="27">
        <v>236882</v>
      </c>
      <c r="H87" s="27">
        <v>244772</v>
      </c>
      <c r="I87" s="27">
        <v>230707</v>
      </c>
      <c r="J87" s="27">
        <v>239988</v>
      </c>
      <c r="K87" s="27">
        <v>269200</v>
      </c>
      <c r="L87" s="27">
        <v>239033</v>
      </c>
      <c r="M87" s="27">
        <v>258730</v>
      </c>
      <c r="N87" s="27">
        <v>218069</v>
      </c>
    </row>
    <row r="88" spans="1:14">
      <c r="A88" s="15" t="s">
        <v>169</v>
      </c>
      <c r="B88" s="15" t="s">
        <v>170</v>
      </c>
      <c r="C88" s="27"/>
      <c r="D88" s="27">
        <v>208395</v>
      </c>
      <c r="E88" s="27">
        <v>218506</v>
      </c>
      <c r="F88" s="27">
        <v>211787</v>
      </c>
      <c r="G88" s="27">
        <v>214966</v>
      </c>
      <c r="H88" s="27">
        <v>268709</v>
      </c>
      <c r="I88" s="27">
        <v>215163</v>
      </c>
      <c r="J88" s="27">
        <v>206986</v>
      </c>
      <c r="K88" s="27">
        <v>262207</v>
      </c>
      <c r="L88" s="27">
        <v>246111</v>
      </c>
      <c r="M88" s="27">
        <v>227537</v>
      </c>
      <c r="N88" s="27">
        <v>278765</v>
      </c>
    </row>
    <row r="89" spans="1:14">
      <c r="A89" s="15" t="s">
        <v>171</v>
      </c>
      <c r="B89" s="15" t="s">
        <v>172</v>
      </c>
      <c r="C89" s="27"/>
      <c r="D89" s="27">
        <v>282344</v>
      </c>
      <c r="E89" s="27">
        <v>251190</v>
      </c>
      <c r="F89" s="27">
        <v>278808</v>
      </c>
      <c r="G89" s="27">
        <v>301636</v>
      </c>
      <c r="H89" s="27">
        <v>252629</v>
      </c>
      <c r="I89" s="27">
        <v>258101</v>
      </c>
      <c r="J89" s="27">
        <v>183799</v>
      </c>
      <c r="K89" s="27">
        <v>189989</v>
      </c>
      <c r="L89" s="27">
        <v>164294</v>
      </c>
      <c r="M89" s="27">
        <v>155133</v>
      </c>
      <c r="N89" s="27">
        <v>207768</v>
      </c>
    </row>
    <row r="90" spans="1:14">
      <c r="A90" s="15" t="s">
        <v>173</v>
      </c>
      <c r="B90" s="15" t="s">
        <v>174</v>
      </c>
      <c r="C90" s="27"/>
      <c r="D90" s="27">
        <v>162719</v>
      </c>
      <c r="E90" s="27">
        <v>143814</v>
      </c>
      <c r="F90" s="27">
        <v>160833</v>
      </c>
      <c r="G90" s="27">
        <v>122455</v>
      </c>
      <c r="H90" s="27">
        <v>122484</v>
      </c>
      <c r="I90" s="27">
        <v>122183</v>
      </c>
      <c r="J90" s="27">
        <v>110954</v>
      </c>
      <c r="K90" s="27">
        <v>130841</v>
      </c>
      <c r="L90" s="27">
        <v>119798</v>
      </c>
      <c r="M90" s="27">
        <v>111845</v>
      </c>
      <c r="N90" s="27">
        <v>126379</v>
      </c>
    </row>
    <row r="91" spans="1:14">
      <c r="A91" s="15" t="s">
        <v>175</v>
      </c>
      <c r="B91" s="15" t="s">
        <v>176</v>
      </c>
      <c r="C91" s="27"/>
      <c r="D91" s="27">
        <v>569591</v>
      </c>
      <c r="E91" s="27">
        <v>443497</v>
      </c>
      <c r="F91" s="27">
        <v>524387</v>
      </c>
      <c r="G91" s="27">
        <v>498495</v>
      </c>
      <c r="H91" s="27">
        <v>545906</v>
      </c>
      <c r="I91" s="27">
        <v>452674</v>
      </c>
      <c r="J91" s="27">
        <v>537672</v>
      </c>
      <c r="K91" s="27">
        <v>495035</v>
      </c>
      <c r="L91" s="27">
        <v>472778</v>
      </c>
      <c r="M91" s="27">
        <v>431949</v>
      </c>
      <c r="N91" s="27">
        <v>429736</v>
      </c>
    </row>
    <row r="92" spans="1:14">
      <c r="A92" s="15" t="s">
        <v>177</v>
      </c>
      <c r="B92" s="15" t="s">
        <v>178</v>
      </c>
      <c r="C92" s="27"/>
      <c r="D92" s="27">
        <v>500103</v>
      </c>
      <c r="E92" s="27">
        <v>493050</v>
      </c>
      <c r="F92" s="27">
        <v>447592</v>
      </c>
      <c r="G92" s="27">
        <v>418423</v>
      </c>
      <c r="H92" s="27">
        <v>424908</v>
      </c>
      <c r="I92" s="27">
        <v>409079</v>
      </c>
      <c r="J92" s="27">
        <v>397445</v>
      </c>
      <c r="K92" s="27">
        <v>377047</v>
      </c>
      <c r="L92" s="27">
        <v>326067</v>
      </c>
      <c r="M92" s="27">
        <v>430875</v>
      </c>
      <c r="N92" s="27">
        <v>335077</v>
      </c>
    </row>
    <row r="93" spans="1:14">
      <c r="A93" s="15" t="s">
        <v>179</v>
      </c>
      <c r="B93" s="15" t="s">
        <v>180</v>
      </c>
      <c r="C93" s="27"/>
      <c r="D93" s="27">
        <v>480798</v>
      </c>
      <c r="E93" s="27">
        <v>383901</v>
      </c>
      <c r="F93" s="27">
        <v>464340</v>
      </c>
      <c r="G93" s="27">
        <v>478785</v>
      </c>
      <c r="H93" s="27">
        <v>496984</v>
      </c>
      <c r="I93" s="27">
        <v>467604</v>
      </c>
      <c r="J93" s="27">
        <v>488568</v>
      </c>
      <c r="K93" s="27">
        <v>578643</v>
      </c>
      <c r="L93" s="27">
        <v>440773</v>
      </c>
      <c r="M93" s="27">
        <v>487625</v>
      </c>
      <c r="N93" s="27">
        <v>513218</v>
      </c>
    </row>
    <row r="94" spans="1:14">
      <c r="A94" s="15" t="s">
        <v>181</v>
      </c>
      <c r="B94" s="15" t="s">
        <v>182</v>
      </c>
      <c r="C94" s="27"/>
      <c r="D94" s="27">
        <v>290048</v>
      </c>
      <c r="E94" s="27">
        <v>240008</v>
      </c>
      <c r="F94" s="27">
        <v>271431</v>
      </c>
      <c r="G94" s="27">
        <v>261670</v>
      </c>
      <c r="H94" s="27">
        <v>264476</v>
      </c>
      <c r="I94" s="27">
        <v>253638</v>
      </c>
      <c r="J94" s="27">
        <v>266150</v>
      </c>
      <c r="K94" s="27">
        <v>274918</v>
      </c>
      <c r="L94" s="27">
        <v>258283</v>
      </c>
      <c r="M94" s="27">
        <v>245582</v>
      </c>
      <c r="N94" s="27">
        <v>209361</v>
      </c>
    </row>
    <row r="95" spans="1:14">
      <c r="A95" s="15" t="s">
        <v>183</v>
      </c>
      <c r="B95" s="15" t="s">
        <v>184</v>
      </c>
      <c r="C95" s="27"/>
      <c r="D95" s="27">
        <v>108197</v>
      </c>
      <c r="E95" s="27">
        <v>144405</v>
      </c>
      <c r="F95" s="27">
        <v>97068</v>
      </c>
      <c r="G95" s="27">
        <v>174680</v>
      </c>
      <c r="H95" s="27">
        <v>250949</v>
      </c>
      <c r="I95" s="27">
        <v>90587</v>
      </c>
      <c r="J95" s="27">
        <v>90462</v>
      </c>
      <c r="K95" s="27">
        <v>104125</v>
      </c>
      <c r="L95" s="27">
        <v>85116</v>
      </c>
      <c r="M95" s="27">
        <v>76362</v>
      </c>
      <c r="N95" s="27">
        <v>90952</v>
      </c>
    </row>
    <row r="96" spans="1:14">
      <c r="A96" s="15" t="s">
        <v>185</v>
      </c>
      <c r="B96" s="15" t="s">
        <v>186</v>
      </c>
      <c r="C96" s="27"/>
      <c r="D96" s="27">
        <v>222463</v>
      </c>
      <c r="E96" s="27">
        <v>168294</v>
      </c>
      <c r="F96" s="27">
        <v>221767</v>
      </c>
      <c r="G96" s="27">
        <v>210169</v>
      </c>
      <c r="H96" s="27">
        <v>229023</v>
      </c>
      <c r="I96" s="27">
        <v>220559</v>
      </c>
      <c r="J96" s="27">
        <v>215504</v>
      </c>
      <c r="K96" s="27">
        <v>254990</v>
      </c>
      <c r="L96" s="27">
        <v>270330</v>
      </c>
      <c r="M96" s="27">
        <v>263870</v>
      </c>
      <c r="N96" s="27">
        <v>235601</v>
      </c>
    </row>
    <row r="97" spans="1:14">
      <c r="A97" s="15" t="s">
        <v>187</v>
      </c>
      <c r="B97" s="15" t="s">
        <v>188</v>
      </c>
      <c r="C97" s="27"/>
      <c r="D97" s="27">
        <v>213467</v>
      </c>
      <c r="E97" s="27">
        <v>177685</v>
      </c>
      <c r="F97" s="27">
        <v>121096</v>
      </c>
      <c r="G97" s="27">
        <v>193013</v>
      </c>
      <c r="H97" s="27">
        <v>199354</v>
      </c>
      <c r="I97" s="27">
        <v>180919</v>
      </c>
      <c r="J97" s="27">
        <v>170226</v>
      </c>
      <c r="K97" s="27">
        <v>186063</v>
      </c>
      <c r="L97" s="27">
        <v>170290</v>
      </c>
      <c r="M97" s="27">
        <v>156722</v>
      </c>
      <c r="N97" s="27">
        <v>195409</v>
      </c>
    </row>
    <row r="98" spans="1:14">
      <c r="A98" s="15" t="s">
        <v>189</v>
      </c>
      <c r="B98" s="15" t="s">
        <v>190</v>
      </c>
      <c r="C98" s="27"/>
      <c r="D98" s="27">
        <v>14238</v>
      </c>
      <c r="E98" s="27">
        <v>11659</v>
      </c>
      <c r="F98" s="27">
        <v>14997</v>
      </c>
      <c r="G98" s="27">
        <v>13142</v>
      </c>
      <c r="H98" s="27">
        <v>15028</v>
      </c>
      <c r="I98" s="27">
        <v>13384</v>
      </c>
      <c r="J98" s="27">
        <v>12668</v>
      </c>
      <c r="K98" s="27">
        <v>11639</v>
      </c>
      <c r="L98" s="27">
        <v>9697</v>
      </c>
      <c r="M98" s="27">
        <v>9154</v>
      </c>
      <c r="N98" s="27">
        <v>6999</v>
      </c>
    </row>
    <row r="99" spans="1:14">
      <c r="A99" s="15" t="s">
        <v>191</v>
      </c>
      <c r="B99" s="15" t="s">
        <v>192</v>
      </c>
      <c r="C99" s="27"/>
      <c r="D99" s="27">
        <v>804842</v>
      </c>
      <c r="E99" s="27">
        <v>686880</v>
      </c>
      <c r="F99" s="27">
        <v>734706</v>
      </c>
      <c r="G99" s="27">
        <v>684251</v>
      </c>
      <c r="H99" s="27">
        <v>692040</v>
      </c>
      <c r="I99" s="27">
        <v>591376</v>
      </c>
      <c r="J99" s="27">
        <v>654395</v>
      </c>
      <c r="K99" s="27">
        <v>791040</v>
      </c>
      <c r="L99" s="27">
        <v>789905</v>
      </c>
      <c r="M99" s="27">
        <v>854352</v>
      </c>
      <c r="N99" s="27">
        <v>767621</v>
      </c>
    </row>
    <row r="100" spans="1:14">
      <c r="A100" s="15" t="s">
        <v>193</v>
      </c>
      <c r="B100" s="15" t="s">
        <v>194</v>
      </c>
      <c r="C100" s="27"/>
      <c r="D100" s="27">
        <v>935029</v>
      </c>
      <c r="E100" s="27">
        <v>851943</v>
      </c>
      <c r="F100" s="27">
        <v>917614</v>
      </c>
      <c r="G100" s="27">
        <v>872398</v>
      </c>
      <c r="H100" s="27">
        <v>930577</v>
      </c>
      <c r="I100" s="27">
        <v>959173</v>
      </c>
      <c r="J100" s="27">
        <v>949248</v>
      </c>
      <c r="K100" s="27">
        <v>963498</v>
      </c>
      <c r="L100" s="27">
        <v>993356</v>
      </c>
      <c r="M100" s="27">
        <v>973696</v>
      </c>
      <c r="N100" s="27">
        <v>966038</v>
      </c>
    </row>
    <row r="101" spans="1:14">
      <c r="A101" s="15" t="s">
        <v>195</v>
      </c>
      <c r="B101" s="15" t="s">
        <v>196</v>
      </c>
      <c r="C101" s="27"/>
      <c r="D101" s="27">
        <v>660410</v>
      </c>
      <c r="E101" s="27">
        <v>766815</v>
      </c>
      <c r="F101" s="27">
        <v>699030</v>
      </c>
      <c r="G101" s="27">
        <v>699159</v>
      </c>
      <c r="H101" s="27">
        <v>688484</v>
      </c>
      <c r="I101" s="27">
        <v>728610</v>
      </c>
      <c r="J101" s="27">
        <v>761547</v>
      </c>
      <c r="K101" s="27">
        <v>762897</v>
      </c>
      <c r="L101" s="27">
        <v>650078</v>
      </c>
      <c r="M101" s="27">
        <v>672539</v>
      </c>
      <c r="N101" s="27">
        <v>677070</v>
      </c>
    </row>
    <row r="102" spans="1:14">
      <c r="A102" s="15" t="s">
        <v>197</v>
      </c>
      <c r="B102" s="15" t="s">
        <v>198</v>
      </c>
      <c r="C102" s="27"/>
      <c r="D102" s="27">
        <v>695674</v>
      </c>
      <c r="E102" s="27">
        <v>616578</v>
      </c>
      <c r="F102" s="27">
        <v>626837</v>
      </c>
      <c r="G102" s="27">
        <v>563174</v>
      </c>
      <c r="H102" s="27">
        <v>597921</v>
      </c>
      <c r="I102" s="27">
        <v>614538</v>
      </c>
      <c r="J102" s="27">
        <v>608801</v>
      </c>
      <c r="K102" s="27">
        <v>558621</v>
      </c>
      <c r="L102" s="27">
        <v>515060</v>
      </c>
      <c r="M102" s="27">
        <v>621907</v>
      </c>
      <c r="N102" s="27">
        <v>634767</v>
      </c>
    </row>
    <row r="103" spans="1:14">
      <c r="A103" s="15" t="s">
        <v>199</v>
      </c>
      <c r="B103" s="15" t="s">
        <v>200</v>
      </c>
      <c r="C103" s="27"/>
      <c r="D103" s="27">
        <v>483763</v>
      </c>
      <c r="E103" s="27">
        <v>464331</v>
      </c>
      <c r="F103" s="27">
        <v>394273</v>
      </c>
      <c r="G103" s="27">
        <v>378498</v>
      </c>
      <c r="H103" s="27">
        <v>395077</v>
      </c>
      <c r="I103" s="27">
        <v>437780</v>
      </c>
      <c r="J103" s="27">
        <v>434407</v>
      </c>
      <c r="K103" s="27">
        <v>474293</v>
      </c>
      <c r="L103" s="27">
        <v>454200</v>
      </c>
      <c r="M103" s="27">
        <v>460592</v>
      </c>
      <c r="N103" s="27">
        <v>529650</v>
      </c>
    </row>
    <row r="104" spans="1:14" s="2" customFormat="1">
      <c r="A104" s="9"/>
      <c r="B104" s="9" t="s">
        <v>201</v>
      </c>
      <c r="C104" s="28"/>
      <c r="D104" s="28">
        <f t="shared" ref="D104:L104" si="0">SUM(D8:D103)</f>
        <v>33794772</v>
      </c>
      <c r="E104" s="28">
        <f t="shared" si="0"/>
        <v>31401163</v>
      </c>
      <c r="F104" s="28">
        <f t="shared" si="0"/>
        <v>32353285</v>
      </c>
      <c r="G104" s="28">
        <f t="shared" si="0"/>
        <v>31841485</v>
      </c>
      <c r="H104" s="28">
        <f t="shared" si="0"/>
        <v>31864823.382822614</v>
      </c>
      <c r="I104" s="28">
        <f t="shared" si="0"/>
        <v>30450217</v>
      </c>
      <c r="J104" s="28">
        <f t="shared" si="0"/>
        <v>31351561.961370107</v>
      </c>
      <c r="K104" s="28">
        <f t="shared" si="0"/>
        <v>32072842</v>
      </c>
      <c r="L104" s="28">
        <f t="shared" si="0"/>
        <v>30664727.841636948</v>
      </c>
      <c r="M104" s="28">
        <f t="shared" ref="M104:N104" si="1">SUM(M8:M103)</f>
        <v>30103554</v>
      </c>
      <c r="N104" s="28">
        <f t="shared" si="1"/>
        <v>30968933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sheetPr codeName="Feuil27"/>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7.85546875" style="4" customWidth="1"/>
    <col min="4" max="14" width="6.4257812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244</v>
      </c>
    </row>
    <row r="6" spans="1:18" ht="3" customHeight="1"/>
    <row r="7" spans="1:18" s="2" customFormat="1">
      <c r="A7" s="13"/>
      <c r="B7" s="13"/>
      <c r="C7" s="14"/>
      <c r="D7" s="14" t="s">
        <v>1</v>
      </c>
      <c r="E7" s="14" t="s">
        <v>2</v>
      </c>
      <c r="F7" s="14" t="s">
        <v>3</v>
      </c>
      <c r="G7" s="14" t="s">
        <v>4</v>
      </c>
      <c r="H7" s="14" t="s">
        <v>5</v>
      </c>
      <c r="I7" s="14" t="s">
        <v>6</v>
      </c>
      <c r="J7" s="14" t="s">
        <v>7</v>
      </c>
      <c r="K7" s="14" t="s">
        <v>8</v>
      </c>
      <c r="L7" s="14" t="s">
        <v>229</v>
      </c>
      <c r="M7" s="14" t="s">
        <v>270</v>
      </c>
      <c r="N7" s="14" t="s">
        <v>309</v>
      </c>
    </row>
    <row r="8" spans="1:18">
      <c r="A8" s="15" t="s">
        <v>9</v>
      </c>
      <c r="B8" s="15" t="s">
        <v>10</v>
      </c>
      <c r="C8" s="27"/>
      <c r="D8" s="27">
        <v>2036638</v>
      </c>
      <c r="E8" s="27">
        <v>1444216</v>
      </c>
      <c r="F8" s="27">
        <v>1585843</v>
      </c>
      <c r="G8" s="27">
        <v>1452016</v>
      </c>
      <c r="H8" s="27">
        <v>2015853</v>
      </c>
      <c r="I8" s="27">
        <v>1708111</v>
      </c>
      <c r="J8" s="27">
        <v>1711663</v>
      </c>
      <c r="K8" s="27">
        <v>1870169</v>
      </c>
      <c r="L8" s="27">
        <v>1675972</v>
      </c>
      <c r="M8" s="27">
        <v>1565424</v>
      </c>
      <c r="N8" s="27">
        <v>1893992</v>
      </c>
      <c r="P8" s="36"/>
      <c r="Q8" s="36"/>
      <c r="R8" s="36"/>
    </row>
    <row r="9" spans="1:18">
      <c r="A9" s="15" t="s">
        <v>11</v>
      </c>
      <c r="B9" s="15" t="s">
        <v>12</v>
      </c>
      <c r="C9" s="27"/>
      <c r="D9" s="27">
        <v>1016485</v>
      </c>
      <c r="E9" s="27">
        <v>1208701</v>
      </c>
      <c r="F9" s="27">
        <v>1427327</v>
      </c>
      <c r="G9" s="27">
        <v>889551</v>
      </c>
      <c r="H9" s="27">
        <v>1033488</v>
      </c>
      <c r="I9" s="27">
        <v>989273</v>
      </c>
      <c r="J9" s="27">
        <v>964510</v>
      </c>
      <c r="K9" s="27">
        <v>1234157</v>
      </c>
      <c r="L9" s="27">
        <v>1024976</v>
      </c>
      <c r="M9" s="27">
        <v>932969</v>
      </c>
      <c r="N9" s="27">
        <v>1072901</v>
      </c>
    </row>
    <row r="10" spans="1:18">
      <c r="A10" s="15" t="s">
        <v>13</v>
      </c>
      <c r="B10" s="15" t="s">
        <v>14</v>
      </c>
      <c r="C10" s="27"/>
      <c r="D10" s="27">
        <v>1853107</v>
      </c>
      <c r="E10" s="27">
        <v>1023451</v>
      </c>
      <c r="F10" s="27">
        <v>679799</v>
      </c>
      <c r="G10" s="27">
        <v>1086178</v>
      </c>
      <c r="H10" s="27">
        <v>1103300</v>
      </c>
      <c r="I10" s="27">
        <v>918850</v>
      </c>
      <c r="J10" s="27">
        <v>399840</v>
      </c>
      <c r="K10" s="27">
        <v>256218</v>
      </c>
      <c r="L10" s="27">
        <v>210025</v>
      </c>
      <c r="M10" s="27">
        <v>165853</v>
      </c>
      <c r="N10" s="27">
        <v>220406</v>
      </c>
    </row>
    <row r="11" spans="1:18">
      <c r="A11" s="15" t="s">
        <v>15</v>
      </c>
      <c r="B11" s="15" t="s">
        <v>16</v>
      </c>
      <c r="C11" s="27"/>
      <c r="D11" s="27">
        <v>1748809</v>
      </c>
      <c r="E11" s="27">
        <v>1455133</v>
      </c>
      <c r="F11" s="27">
        <v>1188073</v>
      </c>
      <c r="G11" s="27">
        <v>1067885</v>
      </c>
      <c r="H11" s="27">
        <v>1127249</v>
      </c>
      <c r="I11" s="27">
        <v>1148252</v>
      </c>
      <c r="J11" s="27">
        <v>727909</v>
      </c>
      <c r="K11" s="27">
        <v>776200</v>
      </c>
      <c r="L11" s="27">
        <v>1152111</v>
      </c>
      <c r="M11" s="27">
        <v>1157158</v>
      </c>
      <c r="N11" s="27">
        <v>1290231</v>
      </c>
    </row>
    <row r="12" spans="1:18">
      <c r="A12" s="15" t="s">
        <v>17</v>
      </c>
      <c r="B12" s="15" t="s">
        <v>18</v>
      </c>
      <c r="C12" s="27"/>
      <c r="D12" s="27">
        <v>1455714</v>
      </c>
      <c r="E12" s="27">
        <v>1193175</v>
      </c>
      <c r="F12" s="27">
        <v>1287856</v>
      </c>
      <c r="G12" s="27">
        <v>1417767</v>
      </c>
      <c r="H12" s="27">
        <v>1490179</v>
      </c>
      <c r="I12" s="27">
        <v>1352489</v>
      </c>
      <c r="J12" s="27">
        <v>1293464</v>
      </c>
      <c r="K12" s="27">
        <v>1436098</v>
      </c>
      <c r="L12" s="27">
        <v>1464895</v>
      </c>
      <c r="M12" s="27">
        <v>1469443</v>
      </c>
      <c r="N12" s="27">
        <v>1600705</v>
      </c>
    </row>
    <row r="13" spans="1:18">
      <c r="A13" s="15" t="s">
        <v>19</v>
      </c>
      <c r="B13" s="15" t="s">
        <v>20</v>
      </c>
      <c r="C13" s="27"/>
      <c r="D13" s="27">
        <v>3061501</v>
      </c>
      <c r="E13" s="27">
        <v>2580798</v>
      </c>
      <c r="F13" s="27">
        <v>2858469</v>
      </c>
      <c r="G13" s="27">
        <v>2736461</v>
      </c>
      <c r="H13" s="27">
        <v>2821170</v>
      </c>
      <c r="I13" s="27">
        <v>2285199</v>
      </c>
      <c r="J13" s="27">
        <v>2289736</v>
      </c>
      <c r="K13" s="27">
        <v>2393277</v>
      </c>
      <c r="L13" s="27">
        <v>2173412</v>
      </c>
      <c r="M13" s="27">
        <v>2088224</v>
      </c>
      <c r="N13" s="27">
        <v>2426261</v>
      </c>
    </row>
    <row r="14" spans="1:18">
      <c r="A14" s="15" t="s">
        <v>21</v>
      </c>
      <c r="B14" s="15" t="s">
        <v>22</v>
      </c>
      <c r="C14" s="27"/>
      <c r="D14" s="27">
        <v>1022303</v>
      </c>
      <c r="E14" s="27">
        <v>1314411</v>
      </c>
      <c r="F14" s="27">
        <v>1093905</v>
      </c>
      <c r="G14" s="27">
        <v>1055996</v>
      </c>
      <c r="H14" s="27">
        <v>1106524</v>
      </c>
      <c r="I14" s="27">
        <v>1151746</v>
      </c>
      <c r="J14" s="27">
        <v>1165459</v>
      </c>
      <c r="K14" s="27">
        <v>1028500</v>
      </c>
      <c r="L14" s="27">
        <v>1240479</v>
      </c>
      <c r="M14" s="27">
        <v>1269607</v>
      </c>
      <c r="N14" s="27">
        <v>1499823</v>
      </c>
    </row>
    <row r="15" spans="1:18">
      <c r="A15" s="15" t="s">
        <v>23</v>
      </c>
      <c r="B15" s="15" t="s">
        <v>24</v>
      </c>
      <c r="C15" s="27"/>
      <c r="D15" s="27">
        <v>594244</v>
      </c>
      <c r="E15" s="27">
        <v>457086</v>
      </c>
      <c r="F15" s="27">
        <v>492465</v>
      </c>
      <c r="G15" s="27">
        <v>390146</v>
      </c>
      <c r="H15" s="27">
        <v>458203</v>
      </c>
      <c r="I15" s="27">
        <v>630674</v>
      </c>
      <c r="J15" s="27">
        <v>648907</v>
      </c>
      <c r="K15" s="27">
        <v>856344</v>
      </c>
      <c r="L15" s="27">
        <v>740157</v>
      </c>
      <c r="M15" s="27">
        <v>624351</v>
      </c>
      <c r="N15" s="27">
        <v>724554</v>
      </c>
    </row>
    <row r="16" spans="1:18">
      <c r="A16" s="15" t="s">
        <v>25</v>
      </c>
      <c r="B16" s="15" t="s">
        <v>26</v>
      </c>
      <c r="C16" s="27"/>
      <c r="D16" s="27">
        <v>848201</v>
      </c>
      <c r="E16" s="27">
        <v>652679</v>
      </c>
      <c r="F16" s="27">
        <v>734006</v>
      </c>
      <c r="G16" s="27">
        <v>828571</v>
      </c>
      <c r="H16" s="27">
        <v>775021</v>
      </c>
      <c r="I16" s="27">
        <v>849711</v>
      </c>
      <c r="J16" s="27">
        <v>830576</v>
      </c>
      <c r="K16" s="27">
        <v>957321</v>
      </c>
      <c r="L16" s="27">
        <v>822608</v>
      </c>
      <c r="M16" s="27">
        <v>724668</v>
      </c>
      <c r="N16" s="27">
        <v>807803</v>
      </c>
    </row>
    <row r="17" spans="1:14">
      <c r="A17" s="15" t="s">
        <v>27</v>
      </c>
      <c r="B17" s="15" t="s">
        <v>28</v>
      </c>
      <c r="C17" s="27"/>
      <c r="D17" s="27">
        <v>533453</v>
      </c>
      <c r="E17" s="27">
        <v>415361</v>
      </c>
      <c r="F17" s="27">
        <v>502805</v>
      </c>
      <c r="G17" s="27">
        <v>487301</v>
      </c>
      <c r="H17" s="27">
        <v>528077</v>
      </c>
      <c r="I17" s="27">
        <v>520499</v>
      </c>
      <c r="J17" s="27">
        <v>511246</v>
      </c>
      <c r="K17" s="27">
        <v>606304</v>
      </c>
      <c r="L17" s="27">
        <v>400713</v>
      </c>
      <c r="M17" s="27">
        <v>505923</v>
      </c>
      <c r="N17" s="27">
        <v>604949</v>
      </c>
    </row>
    <row r="18" spans="1:14">
      <c r="A18" s="15" t="s">
        <v>29</v>
      </c>
      <c r="B18" s="15" t="s">
        <v>30</v>
      </c>
      <c r="C18" s="27"/>
      <c r="D18" s="27">
        <v>538852</v>
      </c>
      <c r="E18" s="27">
        <v>481689</v>
      </c>
      <c r="F18" s="27">
        <v>596207</v>
      </c>
      <c r="G18" s="27">
        <v>568652</v>
      </c>
      <c r="H18" s="27">
        <v>485811</v>
      </c>
      <c r="I18" s="27">
        <v>546423</v>
      </c>
      <c r="J18" s="27">
        <v>506701</v>
      </c>
      <c r="K18" s="27">
        <v>737247</v>
      </c>
      <c r="L18" s="27">
        <v>774206</v>
      </c>
      <c r="M18" s="27">
        <v>722946</v>
      </c>
      <c r="N18" s="27">
        <v>849426</v>
      </c>
    </row>
    <row r="19" spans="1:14">
      <c r="A19" s="15" t="s">
        <v>31</v>
      </c>
      <c r="B19" s="15" t="s">
        <v>32</v>
      </c>
      <c r="C19" s="27"/>
      <c r="D19" s="27">
        <v>1298116</v>
      </c>
      <c r="E19" s="27">
        <v>1525939</v>
      </c>
      <c r="F19" s="27">
        <v>1775454</v>
      </c>
      <c r="G19" s="27">
        <v>1848818</v>
      </c>
      <c r="H19" s="27">
        <v>1799477</v>
      </c>
      <c r="I19" s="27">
        <v>1822665</v>
      </c>
      <c r="J19" s="27">
        <v>1884479</v>
      </c>
      <c r="K19" s="27">
        <v>1645625</v>
      </c>
      <c r="L19" s="27">
        <v>1437914</v>
      </c>
      <c r="M19" s="27">
        <v>1371222</v>
      </c>
      <c r="N19" s="27">
        <v>1145923</v>
      </c>
    </row>
    <row r="20" spans="1:14">
      <c r="A20" s="15" t="s">
        <v>33</v>
      </c>
      <c r="B20" s="15" t="s">
        <v>34</v>
      </c>
      <c r="C20" s="27"/>
      <c r="D20" s="27">
        <v>3286573</v>
      </c>
      <c r="E20" s="27">
        <v>3288524</v>
      </c>
      <c r="F20" s="27">
        <v>3594237</v>
      </c>
      <c r="G20" s="27">
        <v>3827734</v>
      </c>
      <c r="H20" s="27">
        <v>3775063</v>
      </c>
      <c r="I20" s="27">
        <v>3504515</v>
      </c>
      <c r="J20" s="27">
        <v>3689393</v>
      </c>
      <c r="K20" s="27">
        <v>4045393</v>
      </c>
      <c r="L20" s="27">
        <v>4860054</v>
      </c>
      <c r="M20" s="27">
        <v>4714624</v>
      </c>
      <c r="N20" s="27">
        <v>5399486</v>
      </c>
    </row>
    <row r="21" spans="1:14">
      <c r="A21" s="15" t="s">
        <v>35</v>
      </c>
      <c r="B21" s="15" t="s">
        <v>36</v>
      </c>
      <c r="C21" s="27"/>
      <c r="D21" s="27">
        <v>3071959</v>
      </c>
      <c r="E21" s="27">
        <v>2497525</v>
      </c>
      <c r="F21" s="27">
        <v>3046462</v>
      </c>
      <c r="G21" s="27">
        <v>2703071</v>
      </c>
      <c r="H21" s="27">
        <v>2926117</v>
      </c>
      <c r="I21" s="27">
        <v>2830748</v>
      </c>
      <c r="J21" s="27">
        <v>2884383</v>
      </c>
      <c r="K21" s="27">
        <v>3334070</v>
      </c>
      <c r="L21" s="27">
        <v>3135607</v>
      </c>
      <c r="M21" s="27">
        <v>2852467</v>
      </c>
      <c r="N21" s="27">
        <v>3309344</v>
      </c>
    </row>
    <row r="22" spans="1:14">
      <c r="A22" s="15" t="s">
        <v>37</v>
      </c>
      <c r="B22" s="15" t="s">
        <v>38</v>
      </c>
      <c r="C22" s="27"/>
      <c r="D22" s="27">
        <v>301145</v>
      </c>
      <c r="E22" s="27">
        <v>242056</v>
      </c>
      <c r="F22" s="27">
        <v>332225</v>
      </c>
      <c r="G22" s="27">
        <v>306614</v>
      </c>
      <c r="H22" s="27">
        <v>276695</v>
      </c>
      <c r="I22" s="27">
        <v>316156</v>
      </c>
      <c r="J22" s="27">
        <v>327119</v>
      </c>
      <c r="K22" s="27">
        <v>374709</v>
      </c>
      <c r="L22" s="27">
        <v>320889</v>
      </c>
      <c r="M22" s="27">
        <v>272215</v>
      </c>
      <c r="N22" s="27">
        <v>330179</v>
      </c>
    </row>
    <row r="23" spans="1:14">
      <c r="A23" s="15" t="s">
        <v>39</v>
      </c>
      <c r="B23" s="15" t="s">
        <v>40</v>
      </c>
      <c r="C23" s="27"/>
      <c r="D23" s="27">
        <v>627590</v>
      </c>
      <c r="E23" s="27">
        <v>505423</v>
      </c>
      <c r="F23" s="27">
        <v>618279</v>
      </c>
      <c r="G23" s="27">
        <v>582703</v>
      </c>
      <c r="H23" s="27">
        <v>519939</v>
      </c>
      <c r="I23" s="27">
        <v>608295</v>
      </c>
      <c r="J23" s="27">
        <v>687311</v>
      </c>
      <c r="K23" s="27">
        <v>726660</v>
      </c>
      <c r="L23" s="27">
        <v>670000</v>
      </c>
      <c r="M23" s="27">
        <v>727404</v>
      </c>
      <c r="N23" s="27">
        <v>839548</v>
      </c>
    </row>
    <row r="24" spans="1:14">
      <c r="A24" s="15" t="s">
        <v>41</v>
      </c>
      <c r="B24" s="15" t="s">
        <v>42</v>
      </c>
      <c r="C24" s="27"/>
      <c r="D24" s="27">
        <v>3001738</v>
      </c>
      <c r="E24" s="27">
        <v>3124446</v>
      </c>
      <c r="F24" s="27">
        <v>2949328</v>
      </c>
      <c r="G24" s="27">
        <v>3084644</v>
      </c>
      <c r="H24" s="27">
        <v>2425795</v>
      </c>
      <c r="I24" s="27">
        <v>2556398</v>
      </c>
      <c r="J24" s="27">
        <v>2219335</v>
      </c>
      <c r="K24" s="27">
        <v>2497642</v>
      </c>
      <c r="L24" s="27">
        <v>2265251</v>
      </c>
      <c r="M24" s="27">
        <v>3094941</v>
      </c>
      <c r="N24" s="27">
        <v>2333406</v>
      </c>
    </row>
    <row r="25" spans="1:14">
      <c r="A25" s="15" t="s">
        <v>43</v>
      </c>
      <c r="B25" s="15" t="s">
        <v>44</v>
      </c>
      <c r="C25" s="27"/>
      <c r="D25" s="27">
        <v>454246</v>
      </c>
      <c r="E25" s="27">
        <v>635747</v>
      </c>
      <c r="F25" s="27">
        <v>382566</v>
      </c>
      <c r="G25" s="27">
        <v>369316</v>
      </c>
      <c r="H25" s="27">
        <v>389743</v>
      </c>
      <c r="I25" s="27">
        <v>369715</v>
      </c>
      <c r="J25" s="27">
        <v>430889</v>
      </c>
      <c r="K25" s="27">
        <v>492910</v>
      </c>
      <c r="L25" s="27">
        <v>461480</v>
      </c>
      <c r="M25" s="27">
        <v>449456</v>
      </c>
      <c r="N25" s="27">
        <v>500232</v>
      </c>
    </row>
    <row r="26" spans="1:14">
      <c r="A26" s="15" t="s">
        <v>45</v>
      </c>
      <c r="B26" s="15" t="s">
        <v>46</v>
      </c>
      <c r="C26" s="27"/>
      <c r="D26" s="27">
        <v>713911</v>
      </c>
      <c r="E26" s="27">
        <v>989064</v>
      </c>
      <c r="F26" s="27">
        <v>686535</v>
      </c>
      <c r="G26" s="27">
        <v>663570</v>
      </c>
      <c r="H26" s="27">
        <v>671617</v>
      </c>
      <c r="I26" s="27">
        <v>1052491</v>
      </c>
      <c r="J26" s="27">
        <v>1124117</v>
      </c>
      <c r="K26" s="27">
        <v>801703</v>
      </c>
      <c r="L26" s="27">
        <v>1131019</v>
      </c>
      <c r="M26" s="27">
        <v>1081639</v>
      </c>
      <c r="N26" s="27">
        <v>789321</v>
      </c>
    </row>
    <row r="27" spans="1:14">
      <c r="A27" s="15" t="s">
        <v>65</v>
      </c>
      <c r="B27" s="15" t="s">
        <v>66</v>
      </c>
      <c r="C27" s="27"/>
      <c r="D27" s="27">
        <v>1215251</v>
      </c>
      <c r="E27" s="27">
        <v>836448</v>
      </c>
      <c r="F27" s="27">
        <v>823542</v>
      </c>
      <c r="G27" s="27">
        <v>1006763</v>
      </c>
      <c r="H27" s="27">
        <v>987429</v>
      </c>
      <c r="I27" s="27">
        <v>1134133</v>
      </c>
      <c r="J27" s="27">
        <v>1223710</v>
      </c>
      <c r="K27" s="27">
        <v>1372338</v>
      </c>
      <c r="L27" s="27">
        <v>1194310</v>
      </c>
      <c r="M27" s="27">
        <v>1104869</v>
      </c>
      <c r="N27" s="27">
        <v>1462959</v>
      </c>
    </row>
    <row r="28" spans="1:14">
      <c r="A28" s="15" t="s">
        <v>67</v>
      </c>
      <c r="B28" s="15" t="s">
        <v>68</v>
      </c>
      <c r="C28" s="27"/>
      <c r="D28" s="27">
        <v>682293</v>
      </c>
      <c r="E28" s="27">
        <v>900457</v>
      </c>
      <c r="F28" s="27">
        <v>1022805</v>
      </c>
      <c r="G28" s="27">
        <v>976605</v>
      </c>
      <c r="H28" s="27">
        <v>1053998</v>
      </c>
      <c r="I28" s="27">
        <v>1237642</v>
      </c>
      <c r="J28" s="27">
        <v>1474581</v>
      </c>
      <c r="K28" s="27">
        <v>1437005</v>
      </c>
      <c r="L28" s="27">
        <v>1239082</v>
      </c>
      <c r="M28" s="27">
        <v>1189075</v>
      </c>
      <c r="N28" s="27">
        <v>684466</v>
      </c>
    </row>
    <row r="29" spans="1:14">
      <c r="A29" s="15" t="s">
        <v>47</v>
      </c>
      <c r="B29" s="15" t="s">
        <v>48</v>
      </c>
      <c r="C29" s="27"/>
      <c r="D29" s="27">
        <v>826222</v>
      </c>
      <c r="E29" s="27">
        <v>695262</v>
      </c>
      <c r="F29" s="27">
        <v>778915</v>
      </c>
      <c r="G29" s="27">
        <v>727186</v>
      </c>
      <c r="H29" s="27">
        <v>619804</v>
      </c>
      <c r="I29" s="27">
        <v>617982</v>
      </c>
      <c r="J29" s="27">
        <v>605774</v>
      </c>
      <c r="K29" s="27">
        <v>594249</v>
      </c>
      <c r="L29" s="27">
        <v>811800</v>
      </c>
      <c r="M29" s="27">
        <v>516472</v>
      </c>
      <c r="N29" s="27">
        <v>614589</v>
      </c>
    </row>
    <row r="30" spans="1:14">
      <c r="A30" s="15" t="s">
        <v>49</v>
      </c>
      <c r="B30" s="15" t="s">
        <v>50</v>
      </c>
      <c r="C30" s="27"/>
      <c r="D30" s="27">
        <v>1392443</v>
      </c>
      <c r="E30" s="27">
        <v>1521738</v>
      </c>
      <c r="F30" s="27">
        <v>1170634</v>
      </c>
      <c r="G30" s="27">
        <v>1467415</v>
      </c>
      <c r="H30" s="27">
        <v>1597821</v>
      </c>
      <c r="I30" s="27">
        <v>1608175</v>
      </c>
      <c r="J30" s="27">
        <v>1629636</v>
      </c>
      <c r="K30" s="27">
        <v>1898967</v>
      </c>
      <c r="L30" s="27">
        <v>1805932</v>
      </c>
      <c r="M30" s="27">
        <v>1596996</v>
      </c>
      <c r="N30" s="27">
        <v>1861708</v>
      </c>
    </row>
    <row r="31" spans="1:14">
      <c r="A31" s="15" t="s">
        <v>51</v>
      </c>
      <c r="B31" s="15" t="s">
        <v>52</v>
      </c>
      <c r="C31" s="27"/>
      <c r="D31" s="27">
        <v>409243</v>
      </c>
      <c r="E31" s="27">
        <v>696808</v>
      </c>
      <c r="F31" s="27">
        <v>407536</v>
      </c>
      <c r="G31" s="27">
        <v>760221</v>
      </c>
      <c r="H31" s="27">
        <v>384229</v>
      </c>
      <c r="I31" s="27">
        <v>341766</v>
      </c>
      <c r="J31" s="27">
        <v>343715</v>
      </c>
      <c r="K31" s="27">
        <v>383860</v>
      </c>
      <c r="L31" s="27">
        <v>331835</v>
      </c>
      <c r="M31" s="27">
        <v>284083</v>
      </c>
      <c r="N31" s="27">
        <v>319415</v>
      </c>
    </row>
    <row r="32" spans="1:14">
      <c r="A32" s="15" t="s">
        <v>53</v>
      </c>
      <c r="B32" s="15" t="s">
        <v>54</v>
      </c>
      <c r="C32" s="27"/>
      <c r="D32" s="27">
        <v>963706</v>
      </c>
      <c r="E32" s="27">
        <v>1279094</v>
      </c>
      <c r="F32" s="27">
        <v>995057</v>
      </c>
      <c r="G32" s="27">
        <v>991706</v>
      </c>
      <c r="H32" s="27">
        <v>922721</v>
      </c>
      <c r="I32" s="27">
        <v>900326</v>
      </c>
      <c r="J32" s="27">
        <v>901401</v>
      </c>
      <c r="K32" s="27">
        <v>1059957</v>
      </c>
      <c r="L32" s="27">
        <v>961207</v>
      </c>
      <c r="M32" s="27">
        <v>748215</v>
      </c>
      <c r="N32" s="27">
        <v>830142</v>
      </c>
    </row>
    <row r="33" spans="1:14">
      <c r="A33" s="15" t="s">
        <v>55</v>
      </c>
      <c r="B33" s="15" t="s">
        <v>56</v>
      </c>
      <c r="C33" s="27"/>
      <c r="D33" s="27">
        <v>642236</v>
      </c>
      <c r="E33" s="27">
        <v>1187762</v>
      </c>
      <c r="F33" s="27">
        <v>1283276</v>
      </c>
      <c r="G33" s="27">
        <v>755178</v>
      </c>
      <c r="H33" s="27">
        <v>948351</v>
      </c>
      <c r="I33" s="27">
        <v>934618</v>
      </c>
      <c r="J33" s="27">
        <v>861927</v>
      </c>
      <c r="K33" s="27">
        <v>1043465</v>
      </c>
      <c r="L33" s="27">
        <v>942239</v>
      </c>
      <c r="M33" s="27">
        <v>929164</v>
      </c>
      <c r="N33" s="27">
        <v>1008526</v>
      </c>
    </row>
    <row r="34" spans="1:14">
      <c r="A34" s="15" t="s">
        <v>57</v>
      </c>
      <c r="B34" s="15" t="s">
        <v>58</v>
      </c>
      <c r="C34" s="27"/>
      <c r="D34" s="27">
        <v>2225625</v>
      </c>
      <c r="E34" s="27">
        <v>2299331</v>
      </c>
      <c r="F34" s="27">
        <v>1854353</v>
      </c>
      <c r="G34" s="27">
        <v>2256939</v>
      </c>
      <c r="H34" s="27">
        <v>2233879</v>
      </c>
      <c r="I34" s="27">
        <v>1989493</v>
      </c>
      <c r="J34" s="27">
        <v>2094189</v>
      </c>
      <c r="K34" s="27">
        <v>2268217</v>
      </c>
      <c r="L34" s="27">
        <v>2105537</v>
      </c>
      <c r="M34" s="27">
        <v>2162850</v>
      </c>
      <c r="N34" s="27">
        <v>2269416</v>
      </c>
    </row>
    <row r="35" spans="1:14">
      <c r="A35" s="15" t="s">
        <v>59</v>
      </c>
      <c r="B35" s="15" t="s">
        <v>60</v>
      </c>
      <c r="C35" s="27"/>
      <c r="D35" s="27">
        <v>1189930</v>
      </c>
      <c r="E35" s="27">
        <v>986203</v>
      </c>
      <c r="F35" s="27">
        <v>1255802</v>
      </c>
      <c r="G35" s="27">
        <v>1234397</v>
      </c>
      <c r="H35" s="27">
        <v>1559140</v>
      </c>
      <c r="I35" s="27">
        <v>1426946</v>
      </c>
      <c r="J35" s="27">
        <v>1409680</v>
      </c>
      <c r="K35" s="27">
        <v>1707313</v>
      </c>
      <c r="L35" s="27">
        <v>1514083</v>
      </c>
      <c r="M35" s="27">
        <v>1218646</v>
      </c>
      <c r="N35" s="27">
        <v>1424415</v>
      </c>
    </row>
    <row r="36" spans="1:14">
      <c r="A36" s="15" t="s">
        <v>61</v>
      </c>
      <c r="B36" s="15" t="s">
        <v>62</v>
      </c>
      <c r="C36" s="27"/>
      <c r="D36" s="27">
        <v>918088</v>
      </c>
      <c r="E36" s="27">
        <v>685307</v>
      </c>
      <c r="F36" s="27">
        <v>880480</v>
      </c>
      <c r="G36" s="27">
        <v>825349</v>
      </c>
      <c r="H36" s="27">
        <v>907094</v>
      </c>
      <c r="I36" s="27">
        <v>770295</v>
      </c>
      <c r="J36" s="27">
        <v>794421</v>
      </c>
      <c r="K36" s="27">
        <v>629670</v>
      </c>
      <c r="L36" s="27">
        <v>1030885</v>
      </c>
      <c r="M36" s="27">
        <v>934177</v>
      </c>
      <c r="N36" s="27">
        <v>545266</v>
      </c>
    </row>
    <row r="37" spans="1:14">
      <c r="A37" s="15" t="s">
        <v>63</v>
      </c>
      <c r="B37" s="15" t="s">
        <v>64</v>
      </c>
      <c r="C37" s="27"/>
      <c r="D37" s="27">
        <v>3938414</v>
      </c>
      <c r="E37" s="27">
        <v>3503727</v>
      </c>
      <c r="F37" s="27">
        <v>3526438</v>
      </c>
      <c r="G37" s="27">
        <v>4012658</v>
      </c>
      <c r="H37" s="27">
        <v>3588400</v>
      </c>
      <c r="I37" s="27">
        <v>2744952</v>
      </c>
      <c r="J37" s="27">
        <v>3331591</v>
      </c>
      <c r="K37" s="27">
        <v>3125458</v>
      </c>
      <c r="L37" s="27">
        <v>3603970</v>
      </c>
      <c r="M37" s="27">
        <v>3936378</v>
      </c>
      <c r="N37" s="27">
        <v>4218725</v>
      </c>
    </row>
    <row r="38" spans="1:14">
      <c r="A38" s="15" t="s">
        <v>69</v>
      </c>
      <c r="B38" s="15" t="s">
        <v>70</v>
      </c>
      <c r="C38" s="27"/>
      <c r="D38" s="27">
        <v>2042772</v>
      </c>
      <c r="E38" s="27">
        <v>1670448</v>
      </c>
      <c r="F38" s="27">
        <v>1454277</v>
      </c>
      <c r="G38" s="27">
        <v>1529743</v>
      </c>
      <c r="H38" s="27">
        <v>1709253</v>
      </c>
      <c r="I38" s="27">
        <v>1426056</v>
      </c>
      <c r="J38" s="27">
        <v>2003845</v>
      </c>
      <c r="K38" s="27">
        <v>1675949</v>
      </c>
      <c r="L38" s="27">
        <v>2003037</v>
      </c>
      <c r="M38" s="27">
        <v>2350060</v>
      </c>
      <c r="N38" s="27">
        <v>2095469</v>
      </c>
    </row>
    <row r="39" spans="1:14">
      <c r="A39" s="15" t="s">
        <v>71</v>
      </c>
      <c r="B39" s="15" t="s">
        <v>72</v>
      </c>
      <c r="C39" s="27"/>
      <c r="D39" s="27">
        <v>2378011</v>
      </c>
      <c r="E39" s="27">
        <v>2221511</v>
      </c>
      <c r="F39" s="27">
        <v>2546195</v>
      </c>
      <c r="G39" s="27">
        <v>2617843</v>
      </c>
      <c r="H39" s="27">
        <v>2670862</v>
      </c>
      <c r="I39" s="27">
        <v>2371604</v>
      </c>
      <c r="J39" s="27">
        <v>2678118</v>
      </c>
      <c r="K39" s="27">
        <v>2582992</v>
      </c>
      <c r="L39" s="27">
        <v>2739984</v>
      </c>
      <c r="M39" s="27">
        <v>2507483</v>
      </c>
      <c r="N39" s="27">
        <v>2280348</v>
      </c>
    </row>
    <row r="40" spans="1:14">
      <c r="A40" s="15" t="s">
        <v>73</v>
      </c>
      <c r="B40" s="15" t="s">
        <v>74</v>
      </c>
      <c r="C40" s="27"/>
      <c r="D40" s="27">
        <v>936939</v>
      </c>
      <c r="E40" s="27">
        <v>1146704</v>
      </c>
      <c r="F40" s="27">
        <v>1314824</v>
      </c>
      <c r="G40" s="27">
        <v>1260258</v>
      </c>
      <c r="H40" s="27">
        <v>1276241</v>
      </c>
      <c r="I40" s="27">
        <v>991016</v>
      </c>
      <c r="J40" s="27">
        <v>1389096</v>
      </c>
      <c r="K40" s="27">
        <v>1110377</v>
      </c>
      <c r="L40" s="27">
        <v>736358</v>
      </c>
      <c r="M40" s="27">
        <v>711829</v>
      </c>
      <c r="N40" s="27">
        <v>765271</v>
      </c>
    </row>
    <row r="41" spans="1:14">
      <c r="A41" s="15" t="s">
        <v>75</v>
      </c>
      <c r="B41" s="15" t="s">
        <v>76</v>
      </c>
      <c r="C41" s="27"/>
      <c r="D41" s="27">
        <v>3243975</v>
      </c>
      <c r="E41" s="27">
        <v>2724846</v>
      </c>
      <c r="F41" s="27">
        <v>2917730</v>
      </c>
      <c r="G41" s="27">
        <v>2741093</v>
      </c>
      <c r="H41" s="27">
        <v>2705461</v>
      </c>
      <c r="I41" s="27">
        <v>2766395</v>
      </c>
      <c r="J41" s="27">
        <v>3202860</v>
      </c>
      <c r="K41" s="27">
        <v>3319664</v>
      </c>
      <c r="L41" s="27">
        <v>2675388</v>
      </c>
      <c r="M41" s="27">
        <v>2749689</v>
      </c>
      <c r="N41" s="27">
        <v>2842960</v>
      </c>
    </row>
    <row r="42" spans="1:14">
      <c r="A42" s="15" t="s">
        <v>77</v>
      </c>
      <c r="B42" s="15" t="s">
        <v>78</v>
      </c>
      <c r="C42" s="27"/>
      <c r="D42" s="27">
        <v>2610218</v>
      </c>
      <c r="E42" s="27">
        <v>1680129</v>
      </c>
      <c r="F42" s="27">
        <v>1808846</v>
      </c>
      <c r="G42" s="27">
        <v>1517854</v>
      </c>
      <c r="H42" s="27">
        <v>1544538</v>
      </c>
      <c r="I42" s="27">
        <v>1502998</v>
      </c>
      <c r="J42" s="27">
        <v>2532553</v>
      </c>
      <c r="K42" s="27">
        <v>1731988</v>
      </c>
      <c r="L42" s="27">
        <v>1719471</v>
      </c>
      <c r="M42" s="27">
        <v>1965644</v>
      </c>
      <c r="N42" s="27">
        <v>985430</v>
      </c>
    </row>
    <row r="43" spans="1:14">
      <c r="A43" s="15" t="s">
        <v>79</v>
      </c>
      <c r="B43" s="15" t="s">
        <v>80</v>
      </c>
      <c r="C43" s="27"/>
      <c r="D43" s="27">
        <v>2097983</v>
      </c>
      <c r="E43" s="27">
        <v>2509043</v>
      </c>
      <c r="F43" s="27">
        <v>2385095</v>
      </c>
      <c r="G43" s="27">
        <v>2425540</v>
      </c>
      <c r="H43" s="27">
        <v>2508748</v>
      </c>
      <c r="I43" s="27">
        <v>2641475</v>
      </c>
      <c r="J43" s="27">
        <v>2286498</v>
      </c>
      <c r="K43" s="27">
        <v>2571647</v>
      </c>
      <c r="L43" s="27">
        <v>2486519</v>
      </c>
      <c r="M43" s="27">
        <v>2345879</v>
      </c>
      <c r="N43" s="27">
        <v>2637015</v>
      </c>
    </row>
    <row r="44" spans="1:14">
      <c r="A44" s="15" t="s">
        <v>81</v>
      </c>
      <c r="B44" s="15" t="s">
        <v>82</v>
      </c>
      <c r="C44" s="27"/>
      <c r="D44" s="27">
        <v>668864</v>
      </c>
      <c r="E44" s="27">
        <v>632106</v>
      </c>
      <c r="F44" s="27">
        <v>751661</v>
      </c>
      <c r="G44" s="27">
        <v>738966</v>
      </c>
      <c r="H44" s="27">
        <v>767138</v>
      </c>
      <c r="I44" s="27">
        <v>715633</v>
      </c>
      <c r="J44" s="27">
        <v>770078</v>
      </c>
      <c r="K44" s="27">
        <v>835945</v>
      </c>
      <c r="L44" s="27">
        <v>772775</v>
      </c>
      <c r="M44" s="27">
        <v>720736</v>
      </c>
      <c r="N44" s="27">
        <v>795574</v>
      </c>
    </row>
    <row r="45" spans="1:14">
      <c r="A45" s="15" t="s">
        <v>83</v>
      </c>
      <c r="B45" s="15" t="s">
        <v>84</v>
      </c>
      <c r="C45" s="27"/>
      <c r="D45" s="27">
        <v>1094875</v>
      </c>
      <c r="E45" s="27">
        <v>954207</v>
      </c>
      <c r="F45" s="27">
        <v>1129113</v>
      </c>
      <c r="G45" s="27">
        <v>1083940</v>
      </c>
      <c r="H45" s="27">
        <v>1281207</v>
      </c>
      <c r="I45" s="27">
        <v>1148236</v>
      </c>
      <c r="J45" s="27">
        <v>1233122</v>
      </c>
      <c r="K45" s="27">
        <v>1445871</v>
      </c>
      <c r="L45" s="27">
        <v>1304907</v>
      </c>
      <c r="M45" s="27">
        <v>1149138</v>
      </c>
      <c r="N45" s="27">
        <v>1394217</v>
      </c>
    </row>
    <row r="46" spans="1:14">
      <c r="A46" s="15" t="s">
        <v>85</v>
      </c>
      <c r="B46" s="15" t="s">
        <v>86</v>
      </c>
      <c r="C46" s="27"/>
      <c r="D46" s="27">
        <v>2863337</v>
      </c>
      <c r="E46" s="27">
        <v>3065957</v>
      </c>
      <c r="F46" s="27">
        <v>3089573</v>
      </c>
      <c r="G46" s="27">
        <v>3337073</v>
      </c>
      <c r="H46" s="27">
        <v>3656336</v>
      </c>
      <c r="I46" s="27">
        <v>3557111</v>
      </c>
      <c r="J46" s="27">
        <v>3501800</v>
      </c>
      <c r="K46" s="27">
        <v>3975733</v>
      </c>
      <c r="L46" s="27">
        <v>3676535</v>
      </c>
      <c r="M46" s="27">
        <v>3377075</v>
      </c>
      <c r="N46" s="27">
        <v>3480457</v>
      </c>
    </row>
    <row r="47" spans="1:14">
      <c r="A47" s="15" t="s">
        <v>87</v>
      </c>
      <c r="B47" s="15" t="s">
        <v>88</v>
      </c>
      <c r="C47" s="27"/>
      <c r="D47" s="27">
        <v>833548</v>
      </c>
      <c r="E47" s="27">
        <v>697458</v>
      </c>
      <c r="F47" s="27">
        <v>789692</v>
      </c>
      <c r="G47" s="27">
        <v>721329</v>
      </c>
      <c r="H47" s="27">
        <v>704042</v>
      </c>
      <c r="I47" s="27">
        <v>700955</v>
      </c>
      <c r="J47" s="27">
        <v>715268</v>
      </c>
      <c r="K47" s="27">
        <v>1025167</v>
      </c>
      <c r="L47" s="27">
        <v>897367</v>
      </c>
      <c r="M47" s="27">
        <v>915353</v>
      </c>
      <c r="N47" s="27">
        <v>1001646</v>
      </c>
    </row>
    <row r="48" spans="1:14">
      <c r="A48" s="15" t="s">
        <v>89</v>
      </c>
      <c r="B48" s="15" t="s">
        <v>90</v>
      </c>
      <c r="C48" s="27"/>
      <c r="D48" s="27">
        <v>1827648</v>
      </c>
      <c r="E48" s="27">
        <v>1524339</v>
      </c>
      <c r="F48" s="27">
        <v>1607139</v>
      </c>
      <c r="G48" s="27">
        <v>1570042</v>
      </c>
      <c r="H48" s="27">
        <v>1527899</v>
      </c>
      <c r="I48" s="27">
        <v>1526587</v>
      </c>
      <c r="J48" s="27">
        <v>1569182</v>
      </c>
      <c r="K48" s="27">
        <v>1775866</v>
      </c>
      <c r="L48" s="27">
        <v>1542876</v>
      </c>
      <c r="M48" s="27">
        <v>1430410</v>
      </c>
      <c r="N48" s="27">
        <v>1837649</v>
      </c>
    </row>
    <row r="49" spans="1:14">
      <c r="A49" s="15" t="s">
        <v>91</v>
      </c>
      <c r="B49" s="15" t="s">
        <v>92</v>
      </c>
      <c r="C49" s="27"/>
      <c r="D49" s="27">
        <v>833157</v>
      </c>
      <c r="E49" s="27">
        <v>645223</v>
      </c>
      <c r="F49" s="27">
        <v>805558</v>
      </c>
      <c r="G49" s="27">
        <v>773250</v>
      </c>
      <c r="H49" s="27">
        <v>814982</v>
      </c>
      <c r="I49" s="27">
        <v>813632</v>
      </c>
      <c r="J49" s="27">
        <v>814465</v>
      </c>
      <c r="K49" s="27">
        <v>908559</v>
      </c>
      <c r="L49" s="27">
        <v>840547</v>
      </c>
      <c r="M49" s="27">
        <v>747428</v>
      </c>
      <c r="N49" s="27">
        <v>840842</v>
      </c>
    </row>
    <row r="50" spans="1:14">
      <c r="A50" s="15" t="s">
        <v>93</v>
      </c>
      <c r="B50" s="15" t="s">
        <v>94</v>
      </c>
      <c r="C50" s="27"/>
      <c r="D50" s="27">
        <v>2041244</v>
      </c>
      <c r="E50" s="27">
        <v>2223221</v>
      </c>
      <c r="F50" s="27">
        <v>2235700</v>
      </c>
      <c r="G50" s="27">
        <v>2430178</v>
      </c>
      <c r="H50" s="27">
        <v>2278661</v>
      </c>
      <c r="I50" s="27">
        <v>2371407</v>
      </c>
      <c r="J50" s="27">
        <v>2050725</v>
      </c>
      <c r="K50" s="27">
        <v>2562607</v>
      </c>
      <c r="L50" s="27">
        <v>2342996</v>
      </c>
      <c r="M50" s="27">
        <v>2590215</v>
      </c>
      <c r="N50" s="27">
        <v>2205894</v>
      </c>
    </row>
    <row r="51" spans="1:14">
      <c r="A51" s="15" t="s">
        <v>95</v>
      </c>
      <c r="B51" s="15" t="s">
        <v>96</v>
      </c>
      <c r="C51" s="27"/>
      <c r="D51" s="27">
        <v>830574</v>
      </c>
      <c r="E51" s="27">
        <v>1070353</v>
      </c>
      <c r="F51" s="27">
        <v>1368958</v>
      </c>
      <c r="G51" s="27">
        <v>1395625</v>
      </c>
      <c r="H51" s="27">
        <v>1310204</v>
      </c>
      <c r="I51" s="27">
        <v>750330</v>
      </c>
      <c r="J51" s="27">
        <v>835735</v>
      </c>
      <c r="K51" s="27">
        <v>1010455</v>
      </c>
      <c r="L51" s="27">
        <v>938763</v>
      </c>
      <c r="M51" s="27">
        <v>910817</v>
      </c>
      <c r="N51" s="27">
        <v>1046170</v>
      </c>
    </row>
    <row r="52" spans="1:14">
      <c r="A52" s="15" t="s">
        <v>97</v>
      </c>
      <c r="B52" s="15" t="s">
        <v>98</v>
      </c>
      <c r="C52" s="27"/>
      <c r="D52" s="27">
        <v>2830271</v>
      </c>
      <c r="E52" s="27">
        <v>2480616</v>
      </c>
      <c r="F52" s="27">
        <v>3004072</v>
      </c>
      <c r="G52" s="27">
        <v>3089990</v>
      </c>
      <c r="H52" s="27">
        <v>3218638</v>
      </c>
      <c r="I52" s="27">
        <v>3123718</v>
      </c>
      <c r="J52" s="27">
        <v>2985411</v>
      </c>
      <c r="K52" s="27">
        <v>3368535</v>
      </c>
      <c r="L52" s="27">
        <v>3105706</v>
      </c>
      <c r="M52" s="27">
        <v>2981021</v>
      </c>
      <c r="N52" s="27">
        <v>3436738</v>
      </c>
    </row>
    <row r="53" spans="1:14">
      <c r="A53" s="15" t="s">
        <v>99</v>
      </c>
      <c r="B53" s="15" t="s">
        <v>100</v>
      </c>
      <c r="C53" s="27"/>
      <c r="D53" s="27">
        <v>917736</v>
      </c>
      <c r="E53" s="27">
        <v>1104606</v>
      </c>
      <c r="F53" s="27">
        <v>943906</v>
      </c>
      <c r="G53" s="27">
        <v>695791</v>
      </c>
      <c r="H53" s="27">
        <v>1044220</v>
      </c>
      <c r="I53" s="27">
        <v>650050</v>
      </c>
      <c r="J53" s="27">
        <v>684494</v>
      </c>
      <c r="K53" s="27">
        <v>786708</v>
      </c>
      <c r="L53" s="27">
        <v>743412</v>
      </c>
      <c r="M53" s="27">
        <v>614556</v>
      </c>
      <c r="N53" s="27">
        <v>755004</v>
      </c>
    </row>
    <row r="54" spans="1:14">
      <c r="A54" s="15" t="s">
        <v>101</v>
      </c>
      <c r="B54" s="15" t="s">
        <v>102</v>
      </c>
      <c r="C54" s="27"/>
      <c r="D54" s="27">
        <v>1447327</v>
      </c>
      <c r="E54" s="27">
        <v>1181621</v>
      </c>
      <c r="F54" s="27">
        <v>1339259</v>
      </c>
      <c r="G54" s="27">
        <v>1377828</v>
      </c>
      <c r="H54" s="27">
        <v>1438904</v>
      </c>
      <c r="I54" s="27">
        <v>1492919</v>
      </c>
      <c r="J54" s="27">
        <v>1558845</v>
      </c>
      <c r="K54" s="27">
        <v>1694849</v>
      </c>
      <c r="L54" s="27">
        <v>1490449</v>
      </c>
      <c r="M54" s="27">
        <v>1297069</v>
      </c>
      <c r="N54" s="27">
        <v>1428329</v>
      </c>
    </row>
    <row r="55" spans="1:14">
      <c r="A55" s="15" t="s">
        <v>103</v>
      </c>
      <c r="B55" s="15" t="s">
        <v>104</v>
      </c>
      <c r="C55" s="27"/>
      <c r="D55" s="27">
        <v>1519355</v>
      </c>
      <c r="E55" s="27">
        <v>1374434</v>
      </c>
      <c r="F55" s="27">
        <v>1489983</v>
      </c>
      <c r="G55" s="27">
        <v>1413097</v>
      </c>
      <c r="H55" s="27">
        <v>1439899</v>
      </c>
      <c r="I55" s="27">
        <v>1519645</v>
      </c>
      <c r="J55" s="27">
        <v>1190960</v>
      </c>
      <c r="K55" s="27">
        <v>1404818</v>
      </c>
      <c r="L55" s="27">
        <v>1264559</v>
      </c>
      <c r="M55" s="27">
        <v>1172027</v>
      </c>
      <c r="N55" s="27">
        <v>1037213</v>
      </c>
    </row>
    <row r="56" spans="1:14">
      <c r="A56" s="15" t="s">
        <v>105</v>
      </c>
      <c r="B56" s="15" t="s">
        <v>106</v>
      </c>
      <c r="C56" s="27"/>
      <c r="D56" s="27">
        <v>640179</v>
      </c>
      <c r="E56" s="27">
        <v>562559</v>
      </c>
      <c r="F56" s="27">
        <v>597313</v>
      </c>
      <c r="G56" s="27">
        <v>606010</v>
      </c>
      <c r="H56" s="27">
        <v>574310</v>
      </c>
      <c r="I56" s="27">
        <v>603979</v>
      </c>
      <c r="J56" s="27">
        <v>599202</v>
      </c>
      <c r="K56" s="27">
        <v>686495</v>
      </c>
      <c r="L56" s="27">
        <v>632556</v>
      </c>
      <c r="M56" s="27">
        <v>673171</v>
      </c>
      <c r="N56" s="27">
        <v>748043</v>
      </c>
    </row>
    <row r="57" spans="1:14">
      <c r="A57" s="15" t="s">
        <v>107</v>
      </c>
      <c r="B57" s="15" t="s">
        <v>108</v>
      </c>
      <c r="C57" s="27"/>
      <c r="D57" s="27">
        <v>663013</v>
      </c>
      <c r="E57" s="27">
        <v>496240</v>
      </c>
      <c r="F57" s="27">
        <v>779894</v>
      </c>
      <c r="G57" s="27">
        <v>765328</v>
      </c>
      <c r="H57" s="27">
        <v>852254</v>
      </c>
      <c r="I57" s="27">
        <v>806746</v>
      </c>
      <c r="J57" s="27">
        <v>1151370</v>
      </c>
      <c r="K57" s="27">
        <v>1009809</v>
      </c>
      <c r="L57" s="27">
        <v>841759</v>
      </c>
      <c r="M57" s="27">
        <v>680957</v>
      </c>
      <c r="N57" s="27">
        <v>861459</v>
      </c>
    </row>
    <row r="58" spans="1:14">
      <c r="A58" s="15" t="s">
        <v>109</v>
      </c>
      <c r="B58" s="15" t="s">
        <v>110</v>
      </c>
      <c r="C58" s="27"/>
      <c r="D58" s="27">
        <v>1256011</v>
      </c>
      <c r="E58" s="27">
        <v>1303459</v>
      </c>
      <c r="F58" s="27">
        <v>1344839</v>
      </c>
      <c r="G58" s="27">
        <v>1804849</v>
      </c>
      <c r="H58" s="27">
        <v>1872191</v>
      </c>
      <c r="I58" s="27">
        <v>1703408</v>
      </c>
      <c r="J58" s="27">
        <v>1789044</v>
      </c>
      <c r="K58" s="27">
        <v>1558018</v>
      </c>
      <c r="L58" s="27">
        <v>1985203</v>
      </c>
      <c r="M58" s="27">
        <v>1546208</v>
      </c>
      <c r="N58" s="27">
        <v>1389186</v>
      </c>
    </row>
    <row r="59" spans="1:14">
      <c r="A59" s="15" t="s">
        <v>111</v>
      </c>
      <c r="B59" s="15" t="s">
        <v>112</v>
      </c>
      <c r="C59" s="27"/>
      <c r="D59" s="27">
        <v>949524</v>
      </c>
      <c r="E59" s="27">
        <v>620370</v>
      </c>
      <c r="F59" s="27">
        <v>663628</v>
      </c>
      <c r="G59" s="27">
        <v>594855</v>
      </c>
      <c r="H59" s="27">
        <v>568253</v>
      </c>
      <c r="I59" s="27">
        <v>548878</v>
      </c>
      <c r="J59" s="27">
        <v>574621</v>
      </c>
      <c r="K59" s="27">
        <v>728007</v>
      </c>
      <c r="L59" s="27">
        <v>619347</v>
      </c>
      <c r="M59" s="27">
        <v>591745</v>
      </c>
      <c r="N59" s="27">
        <v>635769</v>
      </c>
    </row>
    <row r="60" spans="1:14">
      <c r="A60" s="15" t="s">
        <v>113</v>
      </c>
      <c r="B60" s="15" t="s">
        <v>114</v>
      </c>
      <c r="C60" s="27"/>
      <c r="D60" s="27">
        <v>682156</v>
      </c>
      <c r="E60" s="27">
        <v>555440</v>
      </c>
      <c r="F60" s="27">
        <v>730615</v>
      </c>
      <c r="G60" s="27">
        <v>689013</v>
      </c>
      <c r="H60" s="27">
        <v>745977</v>
      </c>
      <c r="I60" s="27">
        <v>642141</v>
      </c>
      <c r="J60" s="27">
        <v>674005</v>
      </c>
      <c r="K60" s="27">
        <v>806849</v>
      </c>
      <c r="L60" s="27">
        <v>530429</v>
      </c>
      <c r="M60" s="27">
        <v>324419</v>
      </c>
      <c r="N60" s="27">
        <v>360483</v>
      </c>
    </row>
    <row r="61" spans="1:14">
      <c r="A61" s="15" t="s">
        <v>115</v>
      </c>
      <c r="B61" s="15" t="s">
        <v>116</v>
      </c>
      <c r="C61" s="27"/>
      <c r="D61" s="27">
        <v>856193</v>
      </c>
      <c r="E61" s="27">
        <v>670429</v>
      </c>
      <c r="F61" s="27">
        <v>872657</v>
      </c>
      <c r="G61" s="27">
        <v>800104</v>
      </c>
      <c r="H61" s="27">
        <v>917617</v>
      </c>
      <c r="I61" s="27">
        <v>745357</v>
      </c>
      <c r="J61" s="27">
        <v>861212</v>
      </c>
      <c r="K61" s="27">
        <v>689111</v>
      </c>
      <c r="L61" s="27">
        <v>1129594</v>
      </c>
      <c r="M61" s="27">
        <v>1095148</v>
      </c>
      <c r="N61" s="27">
        <v>808429</v>
      </c>
    </row>
    <row r="62" spans="1:14">
      <c r="A62" s="15" t="s">
        <v>117</v>
      </c>
      <c r="B62" s="15" t="s">
        <v>118</v>
      </c>
      <c r="C62" s="27"/>
      <c r="D62" s="27">
        <v>1180494</v>
      </c>
      <c r="E62" s="27">
        <v>955343</v>
      </c>
      <c r="F62" s="27">
        <v>1105014</v>
      </c>
      <c r="G62" s="27">
        <v>1009572</v>
      </c>
      <c r="H62" s="27">
        <v>1032789</v>
      </c>
      <c r="I62" s="27">
        <v>949814</v>
      </c>
      <c r="J62" s="27">
        <v>999953</v>
      </c>
      <c r="K62" s="27">
        <v>1168073</v>
      </c>
      <c r="L62" s="27">
        <v>1116818</v>
      </c>
      <c r="M62" s="27">
        <v>1031395</v>
      </c>
      <c r="N62" s="27">
        <v>1152915</v>
      </c>
    </row>
    <row r="63" spans="1:14">
      <c r="A63" s="15" t="s">
        <v>119</v>
      </c>
      <c r="B63" s="15" t="s">
        <v>120</v>
      </c>
      <c r="C63" s="27"/>
      <c r="D63" s="27">
        <v>130124</v>
      </c>
      <c r="E63" s="27">
        <v>79722</v>
      </c>
      <c r="F63" s="27">
        <v>97523</v>
      </c>
      <c r="G63" s="27">
        <v>86977</v>
      </c>
      <c r="H63" s="27">
        <v>90756</v>
      </c>
      <c r="I63" s="27">
        <v>87974</v>
      </c>
      <c r="J63" s="27">
        <v>90770</v>
      </c>
      <c r="K63" s="27">
        <v>109860</v>
      </c>
      <c r="L63" s="27">
        <v>99812</v>
      </c>
      <c r="M63" s="27">
        <v>90924</v>
      </c>
      <c r="N63" s="27">
        <v>105604</v>
      </c>
    </row>
    <row r="64" spans="1:14">
      <c r="A64" s="15" t="s">
        <v>121</v>
      </c>
      <c r="B64" s="15" t="s">
        <v>122</v>
      </c>
      <c r="C64" s="27"/>
      <c r="D64" s="27">
        <v>2380252</v>
      </c>
      <c r="E64" s="27">
        <v>1959496</v>
      </c>
      <c r="F64" s="27">
        <v>2165277</v>
      </c>
      <c r="G64" s="27">
        <v>1949575</v>
      </c>
      <c r="H64" s="27">
        <v>2201776</v>
      </c>
      <c r="I64" s="27">
        <v>2302250</v>
      </c>
      <c r="J64" s="27">
        <v>2270792</v>
      </c>
      <c r="K64" s="27">
        <v>2580364</v>
      </c>
      <c r="L64" s="27">
        <v>2336405</v>
      </c>
      <c r="M64" s="27">
        <v>2010176</v>
      </c>
      <c r="N64" s="27">
        <v>2231475</v>
      </c>
    </row>
    <row r="65" spans="1:14">
      <c r="A65" s="15" t="s">
        <v>123</v>
      </c>
      <c r="B65" s="15" t="s">
        <v>124</v>
      </c>
      <c r="C65" s="27"/>
      <c r="D65" s="27">
        <v>864947</v>
      </c>
      <c r="E65" s="27">
        <v>531763</v>
      </c>
      <c r="F65" s="27">
        <v>611345</v>
      </c>
      <c r="G65" s="27">
        <v>563344</v>
      </c>
      <c r="H65" s="27">
        <v>628057</v>
      </c>
      <c r="I65" s="27">
        <v>664393</v>
      </c>
      <c r="J65" s="27">
        <v>622724</v>
      </c>
      <c r="K65" s="27">
        <v>618422</v>
      </c>
      <c r="L65" s="27">
        <v>595298</v>
      </c>
      <c r="M65" s="27">
        <v>502962</v>
      </c>
      <c r="N65" s="27">
        <v>674457</v>
      </c>
    </row>
    <row r="66" spans="1:14">
      <c r="A66" s="15" t="s">
        <v>125</v>
      </c>
      <c r="B66" s="15" t="s">
        <v>126</v>
      </c>
      <c r="C66" s="27"/>
      <c r="D66" s="27">
        <v>765705</v>
      </c>
      <c r="E66" s="27">
        <v>621764</v>
      </c>
      <c r="F66" s="27">
        <v>764827</v>
      </c>
      <c r="G66" s="27">
        <v>720773</v>
      </c>
      <c r="H66" s="27">
        <v>708217</v>
      </c>
      <c r="I66" s="27">
        <v>660724</v>
      </c>
      <c r="J66" s="27">
        <v>662405</v>
      </c>
      <c r="K66" s="27">
        <v>784678</v>
      </c>
      <c r="L66" s="27">
        <v>714913</v>
      </c>
      <c r="M66" s="27">
        <v>625748</v>
      </c>
      <c r="N66" s="27">
        <v>785041</v>
      </c>
    </row>
    <row r="67" spans="1:14">
      <c r="A67" s="15" t="s">
        <v>127</v>
      </c>
      <c r="B67" s="15" t="s">
        <v>128</v>
      </c>
      <c r="C67" s="27"/>
      <c r="D67" s="27">
        <v>3304810</v>
      </c>
      <c r="E67" s="27">
        <v>3127020</v>
      </c>
      <c r="F67" s="27">
        <v>3018338</v>
      </c>
      <c r="G67" s="27">
        <v>2801087</v>
      </c>
      <c r="H67" s="27">
        <v>3067641</v>
      </c>
      <c r="I67" s="27">
        <v>2827588</v>
      </c>
      <c r="J67" s="27">
        <v>2846027</v>
      </c>
      <c r="K67" s="27">
        <v>3388597</v>
      </c>
      <c r="L67" s="27">
        <v>2911611</v>
      </c>
      <c r="M67" s="27">
        <v>2980890</v>
      </c>
      <c r="N67" s="27">
        <v>3165716</v>
      </c>
    </row>
    <row r="68" spans="1:14">
      <c r="A68" s="15" t="s">
        <v>129</v>
      </c>
      <c r="B68" s="15" t="s">
        <v>130</v>
      </c>
      <c r="C68" s="27"/>
      <c r="D68" s="27">
        <v>1197298</v>
      </c>
      <c r="E68" s="27">
        <v>1095595</v>
      </c>
      <c r="F68" s="27">
        <v>1217642</v>
      </c>
      <c r="G68" s="27">
        <v>1115783</v>
      </c>
      <c r="H68" s="27">
        <v>1197130</v>
      </c>
      <c r="I68" s="27">
        <v>1162963</v>
      </c>
      <c r="J68" s="27">
        <v>1134140</v>
      </c>
      <c r="K68" s="27">
        <v>1300760</v>
      </c>
      <c r="L68" s="27">
        <v>999163</v>
      </c>
      <c r="M68" s="27">
        <v>1221897</v>
      </c>
      <c r="N68" s="27">
        <v>1103082</v>
      </c>
    </row>
    <row r="69" spans="1:14">
      <c r="A69" s="15" t="s">
        <v>131</v>
      </c>
      <c r="B69" s="15" t="s">
        <v>132</v>
      </c>
      <c r="C69" s="27"/>
      <c r="D69" s="27">
        <v>882293</v>
      </c>
      <c r="E69" s="27">
        <v>1130411</v>
      </c>
      <c r="F69" s="27">
        <v>933333</v>
      </c>
      <c r="G69" s="27">
        <v>1287289</v>
      </c>
      <c r="H69" s="27">
        <v>1396784</v>
      </c>
      <c r="I69" s="27">
        <v>1376466</v>
      </c>
      <c r="J69" s="27">
        <v>1434424</v>
      </c>
      <c r="K69" s="27">
        <v>1177886</v>
      </c>
      <c r="L69" s="27">
        <v>1078454</v>
      </c>
      <c r="M69" s="27">
        <v>1403827</v>
      </c>
      <c r="N69" s="27">
        <v>1148282</v>
      </c>
    </row>
    <row r="70" spans="1:14">
      <c r="A70" s="15" t="s">
        <v>133</v>
      </c>
      <c r="B70" s="15" t="s">
        <v>134</v>
      </c>
      <c r="C70" s="27"/>
      <c r="D70" s="27">
        <v>1407233</v>
      </c>
      <c r="E70" s="27">
        <v>1224196</v>
      </c>
      <c r="F70" s="27">
        <v>1242437</v>
      </c>
      <c r="G70" s="27">
        <v>1220387</v>
      </c>
      <c r="H70" s="27">
        <v>1311707</v>
      </c>
      <c r="I70" s="27">
        <v>1177861</v>
      </c>
      <c r="J70" s="27">
        <v>1144350</v>
      </c>
      <c r="K70" s="27">
        <v>1361394</v>
      </c>
      <c r="L70" s="27">
        <v>1215239</v>
      </c>
      <c r="M70" s="27">
        <v>1091183</v>
      </c>
      <c r="N70" s="27">
        <v>1133736</v>
      </c>
    </row>
    <row r="71" spans="1:14">
      <c r="A71" s="15" t="s">
        <v>135</v>
      </c>
      <c r="B71" s="15" t="s">
        <v>136</v>
      </c>
      <c r="C71" s="27"/>
      <c r="D71" s="27">
        <v>1286588</v>
      </c>
      <c r="E71" s="27">
        <v>1003096</v>
      </c>
      <c r="F71" s="27">
        <v>1211456</v>
      </c>
      <c r="G71" s="27">
        <v>1429536</v>
      </c>
      <c r="H71" s="27">
        <v>1486217</v>
      </c>
      <c r="I71" s="27">
        <v>1391108</v>
      </c>
      <c r="J71" s="27">
        <v>1437798</v>
      </c>
      <c r="K71" s="27">
        <v>1136030</v>
      </c>
      <c r="L71" s="27">
        <v>949994</v>
      </c>
      <c r="M71" s="27">
        <v>843623</v>
      </c>
      <c r="N71" s="27">
        <v>993915</v>
      </c>
    </row>
    <row r="72" spans="1:14">
      <c r="A72" s="15" t="s">
        <v>137</v>
      </c>
      <c r="B72" s="15" t="s">
        <v>138</v>
      </c>
      <c r="C72" s="27"/>
      <c r="D72" s="27">
        <v>1540030</v>
      </c>
      <c r="E72" s="27">
        <v>1913083</v>
      </c>
      <c r="F72" s="27">
        <v>1514334</v>
      </c>
      <c r="G72" s="27">
        <v>1463747</v>
      </c>
      <c r="H72" s="27">
        <v>1477096</v>
      </c>
      <c r="I72" s="27">
        <v>1610802</v>
      </c>
      <c r="J72" s="27">
        <v>1577072</v>
      </c>
      <c r="K72" s="27">
        <v>1800709</v>
      </c>
      <c r="L72" s="27">
        <v>1574999</v>
      </c>
      <c r="M72" s="27">
        <v>1555796</v>
      </c>
      <c r="N72" s="27">
        <v>1828696</v>
      </c>
    </row>
    <row r="73" spans="1:14">
      <c r="A73" s="15" t="s">
        <v>139</v>
      </c>
      <c r="B73" s="15" t="s">
        <v>140</v>
      </c>
      <c r="C73" s="27"/>
      <c r="D73" s="27">
        <v>1066993</v>
      </c>
      <c r="E73" s="27">
        <v>886506</v>
      </c>
      <c r="F73" s="27">
        <v>988530</v>
      </c>
      <c r="G73" s="27">
        <v>946787</v>
      </c>
      <c r="H73" s="27">
        <v>877348</v>
      </c>
      <c r="I73" s="27">
        <v>791485</v>
      </c>
      <c r="J73" s="27">
        <v>741922</v>
      </c>
      <c r="K73" s="27">
        <v>923236</v>
      </c>
      <c r="L73" s="27">
        <v>897425</v>
      </c>
      <c r="M73" s="27">
        <v>703736</v>
      </c>
      <c r="N73" s="27">
        <v>958430</v>
      </c>
    </row>
    <row r="74" spans="1:14">
      <c r="A74" s="15" t="s">
        <v>141</v>
      </c>
      <c r="B74" s="15" t="s">
        <v>142</v>
      </c>
      <c r="C74" s="27"/>
      <c r="D74" s="27">
        <v>810147</v>
      </c>
      <c r="E74" s="27">
        <v>688593</v>
      </c>
      <c r="F74" s="27">
        <v>734907</v>
      </c>
      <c r="G74" s="27">
        <v>736526</v>
      </c>
      <c r="H74" s="27">
        <v>699850</v>
      </c>
      <c r="I74" s="27">
        <v>652829</v>
      </c>
      <c r="J74" s="27">
        <v>772341</v>
      </c>
      <c r="K74" s="27">
        <v>659867</v>
      </c>
      <c r="L74" s="27">
        <v>595049</v>
      </c>
      <c r="M74" s="27">
        <v>575271</v>
      </c>
      <c r="N74" s="27">
        <v>687613</v>
      </c>
    </row>
    <row r="75" spans="1:14">
      <c r="A75" s="15" t="s">
        <v>143</v>
      </c>
      <c r="B75" s="15" t="s">
        <v>144</v>
      </c>
      <c r="C75" s="27"/>
      <c r="D75" s="27">
        <v>1046307</v>
      </c>
      <c r="E75" s="27">
        <v>1320455</v>
      </c>
      <c r="F75" s="27">
        <v>961112</v>
      </c>
      <c r="G75" s="27">
        <v>1376197</v>
      </c>
      <c r="H75" s="27">
        <v>897010</v>
      </c>
      <c r="I75" s="27">
        <v>912210</v>
      </c>
      <c r="J75" s="27">
        <v>1228615</v>
      </c>
      <c r="K75" s="27">
        <v>1343997</v>
      </c>
      <c r="L75" s="27">
        <v>1214934</v>
      </c>
      <c r="M75" s="27">
        <v>1570028</v>
      </c>
      <c r="N75" s="27">
        <v>1174058</v>
      </c>
    </row>
    <row r="76" spans="1:14">
      <c r="A76" s="15" t="s">
        <v>145</v>
      </c>
      <c r="B76" s="15" t="s">
        <v>146</v>
      </c>
      <c r="C76" s="27"/>
      <c r="D76" s="27">
        <v>1158884</v>
      </c>
      <c r="E76" s="27">
        <v>966342</v>
      </c>
      <c r="F76" s="27">
        <v>1107287</v>
      </c>
      <c r="G76" s="27">
        <v>923488</v>
      </c>
      <c r="H76" s="27">
        <v>979141</v>
      </c>
      <c r="I76" s="27">
        <v>793283</v>
      </c>
      <c r="J76" s="27">
        <v>802064</v>
      </c>
      <c r="K76" s="27">
        <v>908817</v>
      </c>
      <c r="L76" s="27">
        <v>872199</v>
      </c>
      <c r="M76" s="27">
        <v>1541136</v>
      </c>
      <c r="N76" s="27">
        <v>1126305</v>
      </c>
    </row>
    <row r="77" spans="1:14">
      <c r="A77" s="15" t="s">
        <v>147</v>
      </c>
      <c r="B77" s="15" t="s">
        <v>148</v>
      </c>
      <c r="C77" s="27"/>
      <c r="D77" s="27">
        <v>4066795</v>
      </c>
      <c r="E77" s="27">
        <v>4471107</v>
      </c>
      <c r="F77" s="27">
        <v>4668075</v>
      </c>
      <c r="G77" s="27">
        <v>5166101</v>
      </c>
      <c r="H77" s="27">
        <v>4447370</v>
      </c>
      <c r="I77" s="27">
        <v>4741690</v>
      </c>
      <c r="J77" s="27">
        <v>5245447</v>
      </c>
      <c r="K77" s="27">
        <v>5143808</v>
      </c>
      <c r="L77" s="27">
        <v>5483165</v>
      </c>
      <c r="M77" s="27">
        <v>5107164</v>
      </c>
      <c r="N77" s="27">
        <v>5338843</v>
      </c>
    </row>
    <row r="78" spans="1:14">
      <c r="A78" s="15" t="s">
        <v>149</v>
      </c>
      <c r="B78" s="15" t="s">
        <v>150</v>
      </c>
      <c r="C78" s="27"/>
      <c r="D78" s="27">
        <v>629987</v>
      </c>
      <c r="E78" s="27">
        <v>523862</v>
      </c>
      <c r="F78" s="27">
        <v>564069</v>
      </c>
      <c r="G78" s="27">
        <v>482761</v>
      </c>
      <c r="H78" s="27">
        <v>606616</v>
      </c>
      <c r="I78" s="27">
        <v>607828</v>
      </c>
      <c r="J78" s="27">
        <v>561963</v>
      </c>
      <c r="K78" s="27">
        <v>704420</v>
      </c>
      <c r="L78" s="27">
        <v>646919</v>
      </c>
      <c r="M78" s="27">
        <v>455088</v>
      </c>
      <c r="N78" s="27">
        <v>608940</v>
      </c>
    </row>
    <row r="79" spans="1:14">
      <c r="A79" s="15" t="s">
        <v>151</v>
      </c>
      <c r="B79" s="15" t="s">
        <v>152</v>
      </c>
      <c r="C79" s="27"/>
      <c r="D79" s="27">
        <v>1765811</v>
      </c>
      <c r="E79" s="27">
        <v>1515224</v>
      </c>
      <c r="F79" s="27">
        <v>1374699</v>
      </c>
      <c r="G79" s="27">
        <v>1311163</v>
      </c>
      <c r="H79" s="27">
        <v>1826081</v>
      </c>
      <c r="I79" s="27">
        <v>1813558</v>
      </c>
      <c r="J79" s="27">
        <v>1971873</v>
      </c>
      <c r="K79" s="27">
        <v>1704301</v>
      </c>
      <c r="L79" s="27">
        <v>1826192</v>
      </c>
      <c r="M79" s="27">
        <v>1515877</v>
      </c>
      <c r="N79" s="27">
        <v>1574432</v>
      </c>
    </row>
    <row r="80" spans="1:14">
      <c r="A80" s="15" t="s">
        <v>153</v>
      </c>
      <c r="B80" s="15" t="s">
        <v>154</v>
      </c>
      <c r="C80" s="27"/>
      <c r="D80" s="27">
        <v>1275022</v>
      </c>
      <c r="E80" s="27">
        <v>1205568</v>
      </c>
      <c r="F80" s="27">
        <v>1374871</v>
      </c>
      <c r="G80" s="27">
        <v>950445</v>
      </c>
      <c r="H80" s="27">
        <v>1030464</v>
      </c>
      <c r="I80" s="27">
        <v>1051885</v>
      </c>
      <c r="J80" s="27">
        <v>1151039</v>
      </c>
      <c r="K80" s="27">
        <v>1315449</v>
      </c>
      <c r="L80" s="27">
        <v>1161437</v>
      </c>
      <c r="M80" s="27">
        <v>995950</v>
      </c>
      <c r="N80" s="27">
        <v>1200185</v>
      </c>
    </row>
    <row r="81" spans="1:14">
      <c r="A81" s="15" t="s">
        <v>155</v>
      </c>
      <c r="B81" s="15" t="s">
        <v>156</v>
      </c>
      <c r="C81" s="27"/>
      <c r="D81" s="27">
        <v>2762824</v>
      </c>
      <c r="E81" s="27">
        <v>2834009</v>
      </c>
      <c r="F81" s="27">
        <v>3042560</v>
      </c>
      <c r="G81" s="27">
        <v>2748593</v>
      </c>
      <c r="H81" s="27">
        <v>2804173</v>
      </c>
      <c r="I81" s="27">
        <v>2825192</v>
      </c>
      <c r="J81" s="27">
        <v>3174585</v>
      </c>
      <c r="K81" s="27">
        <v>2937912</v>
      </c>
      <c r="L81" s="27">
        <v>2956392</v>
      </c>
      <c r="M81" s="27">
        <v>2711363</v>
      </c>
      <c r="N81" s="27">
        <v>2981482</v>
      </c>
    </row>
    <row r="82" spans="1:14">
      <c r="A82" s="15" t="s">
        <v>157</v>
      </c>
      <c r="B82" s="15" t="s">
        <v>158</v>
      </c>
      <c r="C82" s="27"/>
      <c r="D82" s="27">
        <v>3894981</v>
      </c>
      <c r="E82" s="27">
        <v>3824298</v>
      </c>
      <c r="F82" s="27">
        <v>3812450</v>
      </c>
      <c r="G82" s="27">
        <v>4139726</v>
      </c>
      <c r="H82" s="27">
        <v>4258747</v>
      </c>
      <c r="I82" s="27">
        <v>3640479</v>
      </c>
      <c r="J82" s="27">
        <v>3474991</v>
      </c>
      <c r="K82" s="27">
        <v>3067270</v>
      </c>
      <c r="L82" s="27">
        <v>3510717</v>
      </c>
      <c r="M82" s="27">
        <v>3366830</v>
      </c>
      <c r="N82" s="27">
        <v>3707726</v>
      </c>
    </row>
    <row r="83" spans="1:14">
      <c r="A83" s="15" t="s">
        <v>159</v>
      </c>
      <c r="B83" s="15" t="s">
        <v>160</v>
      </c>
      <c r="C83" s="27"/>
      <c r="D83" s="27">
        <v>7874005.8199999994</v>
      </c>
      <c r="E83" s="27">
        <v>7835660.5600000024</v>
      </c>
      <c r="F83" s="27">
        <v>8668661.3799999971</v>
      </c>
      <c r="G83" s="27">
        <v>7992581.8399999999</v>
      </c>
      <c r="H83" s="27">
        <v>5975070.127761282</v>
      </c>
      <c r="I83" s="27">
        <v>6233161.7299999986</v>
      </c>
      <c r="J83" s="27">
        <v>6704906.1114315242</v>
      </c>
      <c r="K83" s="27">
        <v>6055355.5600000015</v>
      </c>
      <c r="L83" s="27">
        <v>6322354.9713188279</v>
      </c>
      <c r="M83" s="27">
        <v>6705270.9099999992</v>
      </c>
      <c r="N83" s="27">
        <v>6535213.9244987862</v>
      </c>
    </row>
    <row r="84" spans="1:14">
      <c r="A84" s="15" t="s">
        <v>161</v>
      </c>
      <c r="B84" s="15" t="s">
        <v>162</v>
      </c>
      <c r="C84" s="27"/>
      <c r="D84" s="27">
        <v>2000344</v>
      </c>
      <c r="E84" s="27">
        <v>1792039</v>
      </c>
      <c r="F84" s="27">
        <v>1649486</v>
      </c>
      <c r="G84" s="27">
        <v>1476098</v>
      </c>
      <c r="H84" s="27">
        <v>1562065</v>
      </c>
      <c r="I84" s="27">
        <v>1519151</v>
      </c>
      <c r="J84" s="27">
        <v>2272326</v>
      </c>
      <c r="K84" s="27">
        <v>2163537</v>
      </c>
      <c r="L84" s="27">
        <v>2332521</v>
      </c>
      <c r="M84" s="27">
        <v>1783830</v>
      </c>
      <c r="N84" s="27">
        <v>1370969</v>
      </c>
    </row>
    <row r="85" spans="1:14">
      <c r="A85" s="15" t="s">
        <v>163</v>
      </c>
      <c r="B85" s="15" t="s">
        <v>164</v>
      </c>
      <c r="C85" s="27"/>
      <c r="D85" s="27">
        <v>3652765</v>
      </c>
      <c r="E85" s="27">
        <v>3320171</v>
      </c>
      <c r="F85" s="27">
        <v>3208220</v>
      </c>
      <c r="G85" s="27">
        <v>2610403</v>
      </c>
      <c r="H85" s="27">
        <v>2736795</v>
      </c>
      <c r="I85" s="27">
        <v>2707290</v>
      </c>
      <c r="J85" s="27">
        <v>2859028</v>
      </c>
      <c r="K85" s="27">
        <v>2433295</v>
      </c>
      <c r="L85" s="27">
        <v>2879232</v>
      </c>
      <c r="M85" s="27">
        <v>2622964</v>
      </c>
      <c r="N85" s="27">
        <v>1719039</v>
      </c>
    </row>
    <row r="86" spans="1:14">
      <c r="A86" s="15" t="s">
        <v>165</v>
      </c>
      <c r="B86" s="15" t="s">
        <v>166</v>
      </c>
      <c r="C86" s="27"/>
      <c r="D86" s="27">
        <v>2347957</v>
      </c>
      <c r="E86" s="27">
        <v>2387373</v>
      </c>
      <c r="F86" s="27">
        <v>2639606</v>
      </c>
      <c r="G86" s="27">
        <v>2868024</v>
      </c>
      <c r="H86" s="27">
        <v>2426706</v>
      </c>
      <c r="I86" s="27">
        <v>2426970</v>
      </c>
      <c r="J86" s="27">
        <v>2920439</v>
      </c>
      <c r="K86" s="27">
        <v>3059580</v>
      </c>
      <c r="L86" s="27">
        <v>3004809</v>
      </c>
      <c r="M86" s="27">
        <v>3074763</v>
      </c>
      <c r="N86" s="27">
        <v>2325196</v>
      </c>
    </row>
    <row r="87" spans="1:14">
      <c r="A87" s="15" t="s">
        <v>167</v>
      </c>
      <c r="B87" s="15" t="s">
        <v>168</v>
      </c>
      <c r="C87" s="27"/>
      <c r="D87" s="27">
        <v>1130672</v>
      </c>
      <c r="E87" s="27">
        <v>954154</v>
      </c>
      <c r="F87" s="27">
        <v>1125367</v>
      </c>
      <c r="G87" s="27">
        <v>1064767</v>
      </c>
      <c r="H87" s="27">
        <v>1153652</v>
      </c>
      <c r="I87" s="27">
        <v>1064058</v>
      </c>
      <c r="J87" s="27">
        <v>1094180</v>
      </c>
      <c r="K87" s="27">
        <v>1319514</v>
      </c>
      <c r="L87" s="27">
        <v>1151678</v>
      </c>
      <c r="M87" s="27">
        <v>1283878</v>
      </c>
      <c r="N87" s="27">
        <v>1025711</v>
      </c>
    </row>
    <row r="88" spans="1:14">
      <c r="A88" s="15" t="s">
        <v>169</v>
      </c>
      <c r="B88" s="15" t="s">
        <v>170</v>
      </c>
      <c r="C88" s="27"/>
      <c r="D88" s="27">
        <v>867574</v>
      </c>
      <c r="E88" s="27">
        <v>952798</v>
      </c>
      <c r="F88" s="27">
        <v>884141</v>
      </c>
      <c r="G88" s="27">
        <v>901822</v>
      </c>
      <c r="H88" s="27">
        <v>1165448</v>
      </c>
      <c r="I88" s="27">
        <v>886719</v>
      </c>
      <c r="J88" s="27">
        <v>858207</v>
      </c>
      <c r="K88" s="27">
        <v>1131283</v>
      </c>
      <c r="L88" s="27">
        <v>1045890</v>
      </c>
      <c r="M88" s="27">
        <v>987684</v>
      </c>
      <c r="N88" s="27">
        <v>1236631</v>
      </c>
    </row>
    <row r="89" spans="1:14">
      <c r="A89" s="15" t="s">
        <v>171</v>
      </c>
      <c r="B89" s="15" t="s">
        <v>172</v>
      </c>
      <c r="C89" s="27"/>
      <c r="D89" s="27">
        <v>1236490</v>
      </c>
      <c r="E89" s="27">
        <v>1078912</v>
      </c>
      <c r="F89" s="27">
        <v>1200005</v>
      </c>
      <c r="G89" s="27">
        <v>1345247</v>
      </c>
      <c r="H89" s="27">
        <v>1158872</v>
      </c>
      <c r="I89" s="27">
        <v>1198160</v>
      </c>
      <c r="J89" s="27">
        <v>825728</v>
      </c>
      <c r="K89" s="27">
        <v>862392</v>
      </c>
      <c r="L89" s="27">
        <v>737214</v>
      </c>
      <c r="M89" s="27">
        <v>706967</v>
      </c>
      <c r="N89" s="27">
        <v>960349</v>
      </c>
    </row>
    <row r="90" spans="1:14">
      <c r="A90" s="15" t="s">
        <v>173</v>
      </c>
      <c r="B90" s="15" t="s">
        <v>174</v>
      </c>
      <c r="C90" s="27"/>
      <c r="D90" s="27">
        <v>804363</v>
      </c>
      <c r="E90" s="27">
        <v>696112</v>
      </c>
      <c r="F90" s="27">
        <v>793020</v>
      </c>
      <c r="G90" s="27">
        <v>618010</v>
      </c>
      <c r="H90" s="27">
        <v>616930</v>
      </c>
      <c r="I90" s="27">
        <v>612996</v>
      </c>
      <c r="J90" s="27">
        <v>566157</v>
      </c>
      <c r="K90" s="27">
        <v>694612</v>
      </c>
      <c r="L90" s="27">
        <v>638643</v>
      </c>
      <c r="M90" s="27">
        <v>573413</v>
      </c>
      <c r="N90" s="27">
        <v>661109</v>
      </c>
    </row>
    <row r="91" spans="1:14">
      <c r="A91" s="15" t="s">
        <v>175</v>
      </c>
      <c r="B91" s="15" t="s">
        <v>176</v>
      </c>
      <c r="C91" s="27"/>
      <c r="D91" s="27">
        <v>2803827</v>
      </c>
      <c r="E91" s="27">
        <v>2253640</v>
      </c>
      <c r="F91" s="27">
        <v>2698572</v>
      </c>
      <c r="G91" s="27">
        <v>2591261</v>
      </c>
      <c r="H91" s="27">
        <v>2969559</v>
      </c>
      <c r="I91" s="27">
        <v>2435695</v>
      </c>
      <c r="J91" s="27">
        <v>2960475</v>
      </c>
      <c r="K91" s="27">
        <v>2764320</v>
      </c>
      <c r="L91" s="27">
        <v>2728751</v>
      </c>
      <c r="M91" s="27">
        <v>2521489</v>
      </c>
      <c r="N91" s="27">
        <v>2472830</v>
      </c>
    </row>
    <row r="92" spans="1:14">
      <c r="A92" s="15" t="s">
        <v>177</v>
      </c>
      <c r="B92" s="15" t="s">
        <v>178</v>
      </c>
      <c r="C92" s="27"/>
      <c r="D92" s="27">
        <v>2404990</v>
      </c>
      <c r="E92" s="27">
        <v>2364006</v>
      </c>
      <c r="F92" s="27">
        <v>2243336</v>
      </c>
      <c r="G92" s="27">
        <v>2087488</v>
      </c>
      <c r="H92" s="27">
        <v>2146329</v>
      </c>
      <c r="I92" s="27">
        <v>2091655</v>
      </c>
      <c r="J92" s="27">
        <v>1997404</v>
      </c>
      <c r="K92" s="27">
        <v>1884270</v>
      </c>
      <c r="L92" s="27">
        <v>1658374</v>
      </c>
      <c r="M92" s="27">
        <v>2268413</v>
      </c>
      <c r="N92" s="27">
        <v>1710590</v>
      </c>
    </row>
    <row r="93" spans="1:14">
      <c r="A93" s="15" t="s">
        <v>179</v>
      </c>
      <c r="B93" s="15" t="s">
        <v>180</v>
      </c>
      <c r="C93" s="27"/>
      <c r="D93" s="27">
        <v>2658641</v>
      </c>
      <c r="E93" s="27">
        <v>2122585</v>
      </c>
      <c r="F93" s="27">
        <v>2636178</v>
      </c>
      <c r="G93" s="27">
        <v>2717021</v>
      </c>
      <c r="H93" s="27">
        <v>2844581</v>
      </c>
      <c r="I93" s="27">
        <v>2633691</v>
      </c>
      <c r="J93" s="27">
        <v>2743913</v>
      </c>
      <c r="K93" s="27">
        <v>3297953</v>
      </c>
      <c r="L93" s="27">
        <v>2449419</v>
      </c>
      <c r="M93" s="27">
        <v>2726733</v>
      </c>
      <c r="N93" s="27">
        <v>2900644</v>
      </c>
    </row>
    <row r="94" spans="1:14">
      <c r="A94" s="15" t="s">
        <v>181</v>
      </c>
      <c r="B94" s="15" t="s">
        <v>182</v>
      </c>
      <c r="C94" s="27"/>
      <c r="D94" s="27">
        <v>1159012</v>
      </c>
      <c r="E94" s="27">
        <v>955350</v>
      </c>
      <c r="F94" s="27">
        <v>1111290</v>
      </c>
      <c r="G94" s="27">
        <v>1068366</v>
      </c>
      <c r="H94" s="27">
        <v>1094548</v>
      </c>
      <c r="I94" s="27">
        <v>1055669</v>
      </c>
      <c r="J94" s="27">
        <v>1150659</v>
      </c>
      <c r="K94" s="27">
        <v>1211539</v>
      </c>
      <c r="L94" s="27">
        <v>1125382</v>
      </c>
      <c r="M94" s="27">
        <v>1089074</v>
      </c>
      <c r="N94" s="27">
        <v>914978</v>
      </c>
    </row>
    <row r="95" spans="1:14">
      <c r="A95" s="15" t="s">
        <v>183</v>
      </c>
      <c r="B95" s="15" t="s">
        <v>184</v>
      </c>
      <c r="C95" s="27"/>
      <c r="D95" s="27">
        <v>482455</v>
      </c>
      <c r="E95" s="27">
        <v>655634</v>
      </c>
      <c r="F95" s="27">
        <v>438729</v>
      </c>
      <c r="G95" s="27">
        <v>832557</v>
      </c>
      <c r="H95" s="27">
        <v>1396477</v>
      </c>
      <c r="I95" s="27">
        <v>444253</v>
      </c>
      <c r="J95" s="27">
        <v>447926</v>
      </c>
      <c r="K95" s="27">
        <v>519102</v>
      </c>
      <c r="L95" s="27">
        <v>435133</v>
      </c>
      <c r="M95" s="27">
        <v>394094</v>
      </c>
      <c r="N95" s="27">
        <v>476843</v>
      </c>
    </row>
    <row r="96" spans="1:14">
      <c r="A96" s="15" t="s">
        <v>185</v>
      </c>
      <c r="B96" s="15" t="s">
        <v>186</v>
      </c>
      <c r="C96" s="27"/>
      <c r="D96" s="27">
        <v>1092567</v>
      </c>
      <c r="E96" s="27">
        <v>847140</v>
      </c>
      <c r="F96" s="27">
        <v>1139131</v>
      </c>
      <c r="G96" s="27">
        <v>1056755</v>
      </c>
      <c r="H96" s="27">
        <v>1170582</v>
      </c>
      <c r="I96" s="27">
        <v>1129507</v>
      </c>
      <c r="J96" s="27">
        <v>1147952</v>
      </c>
      <c r="K96" s="27">
        <v>1431856</v>
      </c>
      <c r="L96" s="27">
        <v>1583965</v>
      </c>
      <c r="M96" s="27">
        <v>1527133</v>
      </c>
      <c r="N96" s="27">
        <v>1273742</v>
      </c>
    </row>
    <row r="97" spans="1:14">
      <c r="A97" s="15" t="s">
        <v>187</v>
      </c>
      <c r="B97" s="15" t="s">
        <v>188</v>
      </c>
      <c r="C97" s="27"/>
      <c r="D97" s="27">
        <v>1202878</v>
      </c>
      <c r="E97" s="27">
        <v>1010502</v>
      </c>
      <c r="F97" s="27">
        <v>670161</v>
      </c>
      <c r="G97" s="27">
        <v>1125613</v>
      </c>
      <c r="H97" s="27">
        <v>1172725</v>
      </c>
      <c r="I97" s="27">
        <v>1009155</v>
      </c>
      <c r="J97" s="27">
        <v>957887</v>
      </c>
      <c r="K97" s="27">
        <v>1141889</v>
      </c>
      <c r="L97" s="27">
        <v>1050335</v>
      </c>
      <c r="M97" s="27">
        <v>927236</v>
      </c>
      <c r="N97" s="27">
        <v>1121843</v>
      </c>
    </row>
    <row r="98" spans="1:14">
      <c r="A98" s="15" t="s">
        <v>189</v>
      </c>
      <c r="B98" s="15" t="s">
        <v>190</v>
      </c>
      <c r="C98" s="27"/>
      <c r="D98" s="27">
        <v>44707</v>
      </c>
      <c r="E98" s="27">
        <v>35940</v>
      </c>
      <c r="F98" s="27">
        <v>46295</v>
      </c>
      <c r="G98" s="27">
        <v>40912</v>
      </c>
      <c r="H98" s="27">
        <v>47773</v>
      </c>
      <c r="I98" s="27">
        <v>42403</v>
      </c>
      <c r="J98" s="27">
        <v>40879</v>
      </c>
      <c r="K98" s="27">
        <v>38058</v>
      </c>
      <c r="L98" s="27">
        <v>32504</v>
      </c>
      <c r="M98" s="27">
        <v>32220</v>
      </c>
      <c r="N98" s="27">
        <v>24554</v>
      </c>
    </row>
    <row r="99" spans="1:14">
      <c r="A99" s="15" t="s">
        <v>191</v>
      </c>
      <c r="B99" s="15" t="s">
        <v>192</v>
      </c>
      <c r="C99" s="27"/>
      <c r="D99" s="27">
        <v>3687295</v>
      </c>
      <c r="E99" s="27">
        <v>3181830</v>
      </c>
      <c r="F99" s="27">
        <v>3443983</v>
      </c>
      <c r="G99" s="27">
        <v>3186252</v>
      </c>
      <c r="H99" s="27">
        <v>3255108</v>
      </c>
      <c r="I99" s="27">
        <v>2537813</v>
      </c>
      <c r="J99" s="27">
        <v>2890380</v>
      </c>
      <c r="K99" s="27">
        <v>3760843</v>
      </c>
      <c r="L99" s="27">
        <v>3807704</v>
      </c>
      <c r="M99" s="27">
        <v>4146745</v>
      </c>
      <c r="N99" s="27">
        <v>3499544</v>
      </c>
    </row>
    <row r="100" spans="1:14">
      <c r="A100" s="15" t="s">
        <v>193</v>
      </c>
      <c r="B100" s="15" t="s">
        <v>194</v>
      </c>
      <c r="C100" s="27"/>
      <c r="D100" s="27">
        <v>4108637</v>
      </c>
      <c r="E100" s="27">
        <v>3694710</v>
      </c>
      <c r="F100" s="27">
        <v>4059235</v>
      </c>
      <c r="G100" s="27">
        <v>4016653</v>
      </c>
      <c r="H100" s="27">
        <v>4427863</v>
      </c>
      <c r="I100" s="27">
        <v>4653365</v>
      </c>
      <c r="J100" s="27">
        <v>4636493</v>
      </c>
      <c r="K100" s="27">
        <v>4811960</v>
      </c>
      <c r="L100" s="27">
        <v>4917011</v>
      </c>
      <c r="M100" s="27">
        <v>4815278</v>
      </c>
      <c r="N100" s="27">
        <v>4607281</v>
      </c>
    </row>
    <row r="101" spans="1:14">
      <c r="A101" s="15" t="s">
        <v>195</v>
      </c>
      <c r="B101" s="15" t="s">
        <v>196</v>
      </c>
      <c r="C101" s="27"/>
      <c r="D101" s="27">
        <v>2408398</v>
      </c>
      <c r="E101" s="27">
        <v>2762062</v>
      </c>
      <c r="F101" s="27">
        <v>2651633</v>
      </c>
      <c r="G101" s="27">
        <v>2734564</v>
      </c>
      <c r="H101" s="27">
        <v>2616473</v>
      </c>
      <c r="I101" s="27">
        <v>2746227</v>
      </c>
      <c r="J101" s="27">
        <v>2919843</v>
      </c>
      <c r="K101" s="27">
        <v>2901327</v>
      </c>
      <c r="L101" s="27">
        <v>2392149</v>
      </c>
      <c r="M101" s="27">
        <v>2721190</v>
      </c>
      <c r="N101" s="27">
        <v>2499816</v>
      </c>
    </row>
    <row r="102" spans="1:14">
      <c r="A102" s="15" t="s">
        <v>197</v>
      </c>
      <c r="B102" s="15" t="s">
        <v>198</v>
      </c>
      <c r="C102" s="27"/>
      <c r="D102" s="27">
        <v>2753613</v>
      </c>
      <c r="E102" s="27">
        <v>2438068</v>
      </c>
      <c r="F102" s="27">
        <v>2505990</v>
      </c>
      <c r="G102" s="27">
        <v>2211126</v>
      </c>
      <c r="H102" s="27">
        <v>2386027</v>
      </c>
      <c r="I102" s="27">
        <v>2448300</v>
      </c>
      <c r="J102" s="27">
        <v>2413553</v>
      </c>
      <c r="K102" s="27">
        <v>2223391</v>
      </c>
      <c r="L102" s="27">
        <v>2048563</v>
      </c>
      <c r="M102" s="27">
        <v>2661637</v>
      </c>
      <c r="N102" s="27">
        <v>2688220</v>
      </c>
    </row>
    <row r="103" spans="1:14">
      <c r="A103" s="15" t="s">
        <v>199</v>
      </c>
      <c r="B103" s="15" t="s">
        <v>200</v>
      </c>
      <c r="C103" s="27"/>
      <c r="D103" s="27">
        <v>2112705</v>
      </c>
      <c r="E103" s="27">
        <v>2092681</v>
      </c>
      <c r="F103" s="27">
        <v>1736035</v>
      </c>
      <c r="G103" s="27">
        <v>1616818</v>
      </c>
      <c r="H103" s="27">
        <v>1706306</v>
      </c>
      <c r="I103" s="27">
        <v>1876350</v>
      </c>
      <c r="J103" s="27">
        <v>1870040</v>
      </c>
      <c r="K103" s="27">
        <v>2113268</v>
      </c>
      <c r="L103" s="27">
        <v>1997066</v>
      </c>
      <c r="M103" s="27">
        <v>2005564</v>
      </c>
      <c r="N103" s="27">
        <v>2312668</v>
      </c>
    </row>
    <row r="104" spans="1:14" s="2" customFormat="1">
      <c r="A104" s="9"/>
      <c r="B104" s="9" t="s">
        <v>201</v>
      </c>
      <c r="C104" s="28"/>
      <c r="D104" s="28">
        <f t="shared" ref="D104:L104" si="0">SUM(D8:D103)</f>
        <v>158184366.81999999</v>
      </c>
      <c r="E104" s="28">
        <f t="shared" si="0"/>
        <v>148051700.56</v>
      </c>
      <c r="F104" s="28">
        <f t="shared" si="0"/>
        <v>153860366.38</v>
      </c>
      <c r="G104" s="28">
        <f t="shared" si="0"/>
        <v>152953205.84</v>
      </c>
      <c r="H104" s="28">
        <f t="shared" si="0"/>
        <v>155014881.12776127</v>
      </c>
      <c r="I104" s="28">
        <f t="shared" si="0"/>
        <v>147783784.73000002</v>
      </c>
      <c r="J104" s="28">
        <f t="shared" si="0"/>
        <v>154243841.11143154</v>
      </c>
      <c r="K104" s="28">
        <f t="shared" si="0"/>
        <v>160812259.56</v>
      </c>
      <c r="L104" s="28">
        <f t="shared" si="0"/>
        <v>155619017.97131884</v>
      </c>
      <c r="M104" s="28">
        <f t="shared" ref="M104:N104" si="1">SUM(M8:M103)</f>
        <v>153335975.91</v>
      </c>
      <c r="N104" s="28">
        <f t="shared" si="1"/>
        <v>154566415.9244988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sheetPr codeName="Feuil28"/>
  <dimension ref="A1:R104"/>
  <sheetViews>
    <sheetView workbookViewId="0"/>
  </sheetViews>
  <sheetFormatPr baseColWidth="10" defaultColWidth="4.7109375" defaultRowHeight="12"/>
  <cols>
    <col min="1" max="1" width="4.28515625" style="1" bestFit="1" customWidth="1"/>
    <col min="2" max="2" width="26.140625" style="1" bestFit="1" customWidth="1"/>
    <col min="3" max="12" width="5" style="4" bestFit="1" customWidth="1"/>
    <col min="13" max="14" width="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243</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33"/>
      <c r="D8" s="33">
        <v>4.9018681916424782</v>
      </c>
      <c r="E8" s="33">
        <v>4.7552311243254275</v>
      </c>
      <c r="F8" s="33">
        <v>4.882732014310962</v>
      </c>
      <c r="G8" s="33">
        <v>4.9131777962001113</v>
      </c>
      <c r="H8" s="33">
        <v>5.3195751418392927</v>
      </c>
      <c r="I8" s="33">
        <v>5.0486089148856301</v>
      </c>
      <c r="J8" s="33">
        <v>5.0993648372469922</v>
      </c>
      <c r="K8" s="33">
        <v>5.3119992046923157</v>
      </c>
      <c r="L8" s="33">
        <v>5.3696398820966298</v>
      </c>
      <c r="M8" s="33">
        <v>5.3067199115899237</v>
      </c>
      <c r="N8" s="33">
        <v>5.286257347482179</v>
      </c>
      <c r="O8" s="37"/>
      <c r="P8" s="37"/>
      <c r="Q8" s="37"/>
      <c r="R8" s="37"/>
    </row>
    <row r="9" spans="1:18">
      <c r="A9" s="7" t="s">
        <v>11</v>
      </c>
      <c r="B9" s="7" t="s">
        <v>12</v>
      </c>
      <c r="C9" s="33"/>
      <c r="D9" s="33">
        <v>4.4500700464057434</v>
      </c>
      <c r="E9" s="33">
        <v>5.0406016856205147</v>
      </c>
      <c r="F9" s="33">
        <v>5.1704630253501129</v>
      </c>
      <c r="G9" s="33">
        <v>4.7061957390076028</v>
      </c>
      <c r="H9" s="33">
        <v>4.8465953854811481</v>
      </c>
      <c r="I9" s="33">
        <v>4.8805026171811408</v>
      </c>
      <c r="J9" s="33">
        <v>4.8350486006326356</v>
      </c>
      <c r="K9" s="33">
        <v>5.20897399642931</v>
      </c>
      <c r="L9" s="33">
        <v>5.268851363507852</v>
      </c>
      <c r="M9" s="33">
        <v>5.2344588074238647</v>
      </c>
      <c r="N9" s="33">
        <v>5.2045433598354576</v>
      </c>
    </row>
    <row r="10" spans="1:18">
      <c r="A10" s="7" t="s">
        <v>13</v>
      </c>
      <c r="B10" s="7" t="s">
        <v>14</v>
      </c>
      <c r="C10" s="33"/>
      <c r="D10" s="33">
        <v>5.5911626714137013</v>
      </c>
      <c r="E10" s="33">
        <v>5.3598414227957347</v>
      </c>
      <c r="F10" s="33">
        <v>5.1569464884465415</v>
      </c>
      <c r="G10" s="33">
        <v>5.70570529556068</v>
      </c>
      <c r="H10" s="33">
        <v>5.9133445529483648</v>
      </c>
      <c r="I10" s="33">
        <v>5.9628800415328209</v>
      </c>
      <c r="J10" s="33">
        <v>5.2376211684569034</v>
      </c>
      <c r="K10" s="33">
        <v>4.6972830271697283</v>
      </c>
      <c r="L10" s="33">
        <v>4.5189990532748086</v>
      </c>
      <c r="M10" s="33">
        <v>4.5089579425277986</v>
      </c>
      <c r="N10" s="33">
        <v>4.7123492687932949</v>
      </c>
    </row>
    <row r="11" spans="1:18">
      <c r="A11" s="7" t="s">
        <v>15</v>
      </c>
      <c r="B11" s="7" t="s">
        <v>16</v>
      </c>
      <c r="C11" s="33"/>
      <c r="D11" s="33">
        <v>4.9181180308505699</v>
      </c>
      <c r="E11" s="33">
        <v>4.8916801973973936</v>
      </c>
      <c r="F11" s="33">
        <v>4.9793712463170428</v>
      </c>
      <c r="G11" s="33">
        <v>5.1730594093938924</v>
      </c>
      <c r="H11" s="33">
        <v>5.343298651435072</v>
      </c>
      <c r="I11" s="33">
        <v>5.4124279404763591</v>
      </c>
      <c r="J11" s="33">
        <v>5.3876881855728094</v>
      </c>
      <c r="K11" s="33">
        <v>5.4340520862503503</v>
      </c>
      <c r="L11" s="33">
        <v>5.6872183197666093</v>
      </c>
      <c r="M11" s="33">
        <v>5.7724556275004737</v>
      </c>
      <c r="N11" s="33">
        <v>5.7218228503767303</v>
      </c>
    </row>
    <row r="12" spans="1:18">
      <c r="A12" s="7" t="s">
        <v>17</v>
      </c>
      <c r="B12" s="7" t="s">
        <v>18</v>
      </c>
      <c r="C12" s="33"/>
      <c r="D12" s="33">
        <v>5.401516135376121</v>
      </c>
      <c r="E12" s="33">
        <v>5.4596057580555124</v>
      </c>
      <c r="F12" s="33">
        <v>5.5563724221244284</v>
      </c>
      <c r="G12" s="33">
        <v>5.6995887420652949</v>
      </c>
      <c r="H12" s="33">
        <v>5.6697878460438007</v>
      </c>
      <c r="I12" s="33">
        <v>5.6063579310402005</v>
      </c>
      <c r="J12" s="33">
        <v>5.6905086624842722</v>
      </c>
      <c r="K12" s="33">
        <v>5.6911230878972816</v>
      </c>
      <c r="L12" s="33">
        <v>6.0586177089752553</v>
      </c>
      <c r="M12" s="33">
        <v>6.0137058060397219</v>
      </c>
      <c r="N12" s="33">
        <v>5.8762600861961367</v>
      </c>
    </row>
    <row r="13" spans="1:18">
      <c r="A13" s="7" t="s">
        <v>19</v>
      </c>
      <c r="B13" s="7" t="s">
        <v>20</v>
      </c>
      <c r="C13" s="33"/>
      <c r="D13" s="33">
        <v>5.2787503426919118</v>
      </c>
      <c r="E13" s="33">
        <v>5.2842216475531174</v>
      </c>
      <c r="F13" s="33">
        <v>5.3617539700106169</v>
      </c>
      <c r="G13" s="33">
        <v>5.2945281679104257</v>
      </c>
      <c r="H13" s="33">
        <v>5.3138785397038273</v>
      </c>
      <c r="I13" s="33">
        <v>5.0000634526096528</v>
      </c>
      <c r="J13" s="33">
        <v>4.9693470957436654</v>
      </c>
      <c r="K13" s="33">
        <v>5.070083192278604</v>
      </c>
      <c r="L13" s="33">
        <v>5.1222387458196739</v>
      </c>
      <c r="M13" s="33">
        <v>5.0625084850953241</v>
      </c>
      <c r="N13" s="33">
        <v>5.11342963362614</v>
      </c>
    </row>
    <row r="14" spans="1:18">
      <c r="A14" s="7" t="s">
        <v>21</v>
      </c>
      <c r="B14" s="7" t="s">
        <v>22</v>
      </c>
      <c r="C14" s="33"/>
      <c r="D14" s="33">
        <v>4.456809660824832</v>
      </c>
      <c r="E14" s="33">
        <v>4.6639261953339837</v>
      </c>
      <c r="F14" s="33">
        <v>4.5571020312942627</v>
      </c>
      <c r="G14" s="33">
        <v>4.5604543197080609</v>
      </c>
      <c r="H14" s="33">
        <v>4.6847901098668476</v>
      </c>
      <c r="I14" s="33">
        <v>4.7596546836321858</v>
      </c>
      <c r="J14" s="33">
        <v>4.8138775071869944</v>
      </c>
      <c r="K14" s="33">
        <v>4.8770194464333976</v>
      </c>
      <c r="L14" s="33">
        <v>4.9736139399868486</v>
      </c>
      <c r="M14" s="33">
        <v>5.0514532397000016</v>
      </c>
      <c r="N14" s="33">
        <v>5.0401850974382754</v>
      </c>
    </row>
    <row r="15" spans="1:18">
      <c r="A15" s="7" t="s">
        <v>23</v>
      </c>
      <c r="B15" s="7" t="s">
        <v>24</v>
      </c>
      <c r="C15" s="33"/>
      <c r="D15" s="33">
        <v>4.9436702910909043</v>
      </c>
      <c r="E15" s="33">
        <v>4.8853808169983539</v>
      </c>
      <c r="F15" s="33">
        <v>5.0032002438281014</v>
      </c>
      <c r="G15" s="33">
        <v>4.8618747351892928</v>
      </c>
      <c r="H15" s="33">
        <v>5.0925024450964704</v>
      </c>
      <c r="I15" s="33">
        <v>5.4275805091309657</v>
      </c>
      <c r="J15" s="33">
        <v>5.6114892034694179</v>
      </c>
      <c r="K15" s="33">
        <v>5.8573461012311903</v>
      </c>
      <c r="L15" s="33">
        <v>5.7807603992564704</v>
      </c>
      <c r="M15" s="33">
        <v>5.6302618764203007</v>
      </c>
      <c r="N15" s="33">
        <v>5.3328966253266108</v>
      </c>
    </row>
    <row r="16" spans="1:18">
      <c r="A16" s="7" t="s">
        <v>25</v>
      </c>
      <c r="B16" s="7" t="s">
        <v>26</v>
      </c>
      <c r="C16" s="33"/>
      <c r="D16" s="33">
        <v>4.7013624068818727</v>
      </c>
      <c r="E16" s="33">
        <v>4.705111846421131</v>
      </c>
      <c r="F16" s="33">
        <v>4.7538325032544702</v>
      </c>
      <c r="G16" s="33">
        <v>4.7188630137766463</v>
      </c>
      <c r="H16" s="33">
        <v>4.7840507157363223</v>
      </c>
      <c r="I16" s="33">
        <v>4.868176505637547</v>
      </c>
      <c r="J16" s="33">
        <v>4.8895089745627516</v>
      </c>
      <c r="K16" s="33">
        <v>5.3078637606107817</v>
      </c>
      <c r="L16" s="33">
        <v>5.5333741415147006</v>
      </c>
      <c r="M16" s="33">
        <v>5.5665760243351619</v>
      </c>
      <c r="N16" s="33">
        <v>5.4039790477846976</v>
      </c>
    </row>
    <row r="17" spans="1:14">
      <c r="A17" s="7" t="s">
        <v>27</v>
      </c>
      <c r="B17" s="7" t="s">
        <v>28</v>
      </c>
      <c r="C17" s="33"/>
      <c r="D17" s="33">
        <v>4.9327569466919412</v>
      </c>
      <c r="E17" s="33">
        <v>5.1983154574922095</v>
      </c>
      <c r="F17" s="33">
        <v>5.2994340159571669</v>
      </c>
      <c r="G17" s="33">
        <v>5.2315265118576013</v>
      </c>
      <c r="H17" s="33">
        <v>5.332225980713889</v>
      </c>
      <c r="I17" s="33">
        <v>5.40682684616743</v>
      </c>
      <c r="J17" s="33">
        <v>5.5141075973941929</v>
      </c>
      <c r="K17" s="33">
        <v>5.8922816770005246</v>
      </c>
      <c r="L17" s="33">
        <v>5.778792074067665</v>
      </c>
      <c r="M17" s="33">
        <v>5.6644162300147789</v>
      </c>
      <c r="N17" s="33">
        <v>5.5766975792326559</v>
      </c>
    </row>
    <row r="18" spans="1:14">
      <c r="A18" s="7" t="s">
        <v>29</v>
      </c>
      <c r="B18" s="7" t="s">
        <v>30</v>
      </c>
      <c r="C18" s="33"/>
      <c r="D18" s="33">
        <v>4.6104195008427666</v>
      </c>
      <c r="E18" s="33">
        <v>4.5683706373292869</v>
      </c>
      <c r="F18" s="33">
        <v>4.7323274014573045</v>
      </c>
      <c r="G18" s="33">
        <v>4.6395574629179377</v>
      </c>
      <c r="H18" s="33">
        <v>4.6574216989904995</v>
      </c>
      <c r="I18" s="33">
        <v>4.7030425614321985</v>
      </c>
      <c r="J18" s="33">
        <v>4.5943022422907092</v>
      </c>
      <c r="K18" s="33">
        <v>4.9804564001405138</v>
      </c>
      <c r="L18" s="33">
        <v>5.0500697950504216</v>
      </c>
      <c r="M18" s="33">
        <v>5.0366525704173837</v>
      </c>
      <c r="N18" s="33">
        <v>5.0785980771990245</v>
      </c>
    </row>
    <row r="19" spans="1:14">
      <c r="A19" s="7" t="s">
        <v>31</v>
      </c>
      <c r="B19" s="7" t="s">
        <v>32</v>
      </c>
      <c r="C19" s="33"/>
      <c r="D19" s="33">
        <v>5.1012936793624348</v>
      </c>
      <c r="E19" s="33">
        <v>5.2517896722146507</v>
      </c>
      <c r="F19" s="33">
        <v>5.2973168119202416</v>
      </c>
      <c r="G19" s="33">
        <v>5.2995986928853984</v>
      </c>
      <c r="H19" s="33">
        <v>5.3912390870578646</v>
      </c>
      <c r="I19" s="33">
        <v>5.5271297613163233</v>
      </c>
      <c r="J19" s="33">
        <v>5.5681990095616305</v>
      </c>
      <c r="K19" s="33">
        <v>5.5683102451832953</v>
      </c>
      <c r="L19" s="33">
        <v>5.5859542530378841</v>
      </c>
      <c r="M19" s="33">
        <v>5.5844702739246239</v>
      </c>
      <c r="N19" s="33">
        <v>5.6415781726163221</v>
      </c>
    </row>
    <row r="20" spans="1:14">
      <c r="A20" s="7" t="s">
        <v>33</v>
      </c>
      <c r="B20" s="7" t="s">
        <v>34</v>
      </c>
      <c r="C20" s="33"/>
      <c r="D20" s="33">
        <v>4.3282139550686978</v>
      </c>
      <c r="E20" s="33">
        <v>4.3838102144632023</v>
      </c>
      <c r="F20" s="33">
        <v>4.3784156150756672</v>
      </c>
      <c r="G20" s="33">
        <v>4.4336755732441286</v>
      </c>
      <c r="H20" s="33">
        <v>4.5178034387390094</v>
      </c>
      <c r="I20" s="33">
        <v>4.5587127691541216</v>
      </c>
      <c r="J20" s="33">
        <v>4.6620918418924386</v>
      </c>
      <c r="K20" s="33">
        <v>4.8773051919868058</v>
      </c>
      <c r="L20" s="33">
        <v>5.1024135407731857</v>
      </c>
      <c r="M20" s="33">
        <v>5.1518400583958197</v>
      </c>
      <c r="N20" s="33">
        <v>5.068274276059511</v>
      </c>
    </row>
    <row r="21" spans="1:14">
      <c r="A21" s="7" t="s">
        <v>35</v>
      </c>
      <c r="B21" s="7" t="s">
        <v>36</v>
      </c>
      <c r="C21" s="33"/>
      <c r="D21" s="33">
        <v>4.7921486958692121</v>
      </c>
      <c r="E21" s="33">
        <v>4.7897149213228882</v>
      </c>
      <c r="F21" s="33">
        <v>4.8831679676855755</v>
      </c>
      <c r="G21" s="33">
        <v>4.8941015223279596</v>
      </c>
      <c r="H21" s="33">
        <v>4.9990039976765637</v>
      </c>
      <c r="I21" s="33">
        <v>4.9647264334271064</v>
      </c>
      <c r="J21" s="33">
        <v>5.0747797232817708</v>
      </c>
      <c r="K21" s="33">
        <v>5.1689805663434187</v>
      </c>
      <c r="L21" s="33">
        <v>5.2517628103132363</v>
      </c>
      <c r="M21" s="33">
        <v>5.192827716276267</v>
      </c>
      <c r="N21" s="33">
        <v>5.1053657076652748</v>
      </c>
    </row>
    <row r="22" spans="1:14">
      <c r="A22" s="7" t="s">
        <v>37</v>
      </c>
      <c r="B22" s="7" t="s">
        <v>38</v>
      </c>
      <c r="C22" s="33"/>
      <c r="D22" s="33">
        <v>4.3023787413386669</v>
      </c>
      <c r="E22" s="33">
        <v>4.2831914780669935</v>
      </c>
      <c r="F22" s="33">
        <v>4.3556782127592628</v>
      </c>
      <c r="G22" s="33">
        <v>4.347223206816861</v>
      </c>
      <c r="H22" s="33">
        <v>4.3320234218436875</v>
      </c>
      <c r="I22" s="33">
        <v>4.487282843192915</v>
      </c>
      <c r="J22" s="33">
        <v>4.6486236837243675</v>
      </c>
      <c r="K22" s="33">
        <v>4.7321302283289555</v>
      </c>
      <c r="L22" s="33">
        <v>4.9219878825063272</v>
      </c>
      <c r="M22" s="33">
        <v>4.8676751962519891</v>
      </c>
      <c r="N22" s="33">
        <v>4.7994621702158584</v>
      </c>
    </row>
    <row r="23" spans="1:14">
      <c r="A23" s="7" t="s">
        <v>39</v>
      </c>
      <c r="B23" s="7" t="s">
        <v>40</v>
      </c>
      <c r="C23" s="33"/>
      <c r="D23" s="33">
        <v>4.2180999428705848</v>
      </c>
      <c r="E23" s="33">
        <v>4.1668906385259081</v>
      </c>
      <c r="F23" s="33">
        <v>4.2547207465110519</v>
      </c>
      <c r="G23" s="33">
        <v>4.197513344522803</v>
      </c>
      <c r="H23" s="33">
        <v>4.2290029769166955</v>
      </c>
      <c r="I23" s="33">
        <v>4.4099799907203341</v>
      </c>
      <c r="J23" s="33">
        <v>4.4317484266996798</v>
      </c>
      <c r="K23" s="33">
        <v>4.5599503002692066</v>
      </c>
      <c r="L23" s="33">
        <v>4.6785095804703651</v>
      </c>
      <c r="M23" s="33">
        <v>4.7543677327006408</v>
      </c>
      <c r="N23" s="33">
        <v>4.8338227335014565</v>
      </c>
    </row>
    <row r="24" spans="1:14">
      <c r="A24" s="7" t="s">
        <v>41</v>
      </c>
      <c r="B24" s="7" t="s">
        <v>42</v>
      </c>
      <c r="C24" s="33"/>
      <c r="D24" s="33">
        <v>5.2745074265994027</v>
      </c>
      <c r="E24" s="33">
        <v>5.2846719032251519</v>
      </c>
      <c r="F24" s="33">
        <v>5.1279818619337068</v>
      </c>
      <c r="G24" s="33">
        <v>5.2899592360314385</v>
      </c>
      <c r="H24" s="33">
        <v>5.2290658021237064</v>
      </c>
      <c r="I24" s="33">
        <v>5.2396263965550105</v>
      </c>
      <c r="J24" s="33">
        <v>5.3432630636183287</v>
      </c>
      <c r="K24" s="33">
        <v>5.5496989223419622</v>
      </c>
      <c r="L24" s="33">
        <v>5.4996236877628117</v>
      </c>
      <c r="M24" s="33">
        <v>5.7475611862301035</v>
      </c>
      <c r="N24" s="33">
        <v>5.4444161862119014</v>
      </c>
    </row>
    <row r="25" spans="1:14">
      <c r="A25" s="7" t="s">
        <v>43</v>
      </c>
      <c r="B25" s="7" t="s">
        <v>44</v>
      </c>
      <c r="C25" s="33"/>
      <c r="D25" s="33">
        <v>4.5007381572819956</v>
      </c>
      <c r="E25" s="33">
        <v>5.0955148037125495</v>
      </c>
      <c r="F25" s="33">
        <v>4.6624255054659791</v>
      </c>
      <c r="G25" s="33">
        <v>4.6412225252284065</v>
      </c>
      <c r="H25" s="33">
        <v>4.733222413834981</v>
      </c>
      <c r="I25" s="33">
        <v>4.6171666208756896</v>
      </c>
      <c r="J25" s="33">
        <v>4.7015133825791882</v>
      </c>
      <c r="K25" s="33">
        <v>4.8378105155711717</v>
      </c>
      <c r="L25" s="33">
        <v>4.9087350550993492</v>
      </c>
      <c r="M25" s="33">
        <v>5.0051336874575441</v>
      </c>
      <c r="N25" s="33">
        <v>5.0063751638827449</v>
      </c>
    </row>
    <row r="26" spans="1:14">
      <c r="A26" s="7" t="s">
        <v>45</v>
      </c>
      <c r="B26" s="7" t="s">
        <v>46</v>
      </c>
      <c r="C26" s="33"/>
      <c r="D26" s="33">
        <v>4.2747881799946112</v>
      </c>
      <c r="E26" s="33">
        <v>4.4641917356863985</v>
      </c>
      <c r="F26" s="33">
        <v>4.364328124801343</v>
      </c>
      <c r="G26" s="33">
        <v>4.4493093737427918</v>
      </c>
      <c r="H26" s="33">
        <v>4.5502506775067753</v>
      </c>
      <c r="I26" s="33">
        <v>4.8280289546597182</v>
      </c>
      <c r="J26" s="33">
        <v>4.9497677285836952</v>
      </c>
      <c r="K26" s="33">
        <v>4.9458225630332455</v>
      </c>
      <c r="L26" s="33">
        <v>5.1275008047003565</v>
      </c>
      <c r="M26" s="33">
        <v>5.105683266462119</v>
      </c>
      <c r="N26" s="33">
        <v>4.9563341810304227</v>
      </c>
    </row>
    <row r="27" spans="1:14">
      <c r="A27" s="7" t="s">
        <v>65</v>
      </c>
      <c r="B27" s="7" t="s">
        <v>66</v>
      </c>
      <c r="C27" s="33"/>
      <c r="D27" s="33">
        <v>5.8514989262430062</v>
      </c>
      <c r="E27" s="33">
        <v>5.8482642894598849</v>
      </c>
      <c r="F27" s="33">
        <v>6.271881925563755</v>
      </c>
      <c r="G27" s="33">
        <v>7.1685832484815686</v>
      </c>
      <c r="H27" s="33">
        <v>7.6936124789627875</v>
      </c>
      <c r="I27" s="33">
        <v>7.5306135999946884</v>
      </c>
      <c r="J27" s="33">
        <v>7.5303840544482252</v>
      </c>
      <c r="K27" s="33">
        <v>7.6392511815099944</v>
      </c>
      <c r="L27" s="33">
        <v>7.4034974615198648</v>
      </c>
      <c r="M27" s="33">
        <v>7.3178855757639987</v>
      </c>
      <c r="N27" s="33">
        <v>7.2648491620111733</v>
      </c>
    </row>
    <row r="28" spans="1:14">
      <c r="A28" s="7" t="s">
        <v>67</v>
      </c>
      <c r="B28" s="7" t="s">
        <v>68</v>
      </c>
      <c r="C28" s="33"/>
      <c r="D28" s="33">
        <v>5.9352534882911723</v>
      </c>
      <c r="E28" s="33">
        <v>6.0716563838036475</v>
      </c>
      <c r="F28" s="33">
        <v>6.1104572664380532</v>
      </c>
      <c r="G28" s="33">
        <v>6.0956283470857731</v>
      </c>
      <c r="H28" s="33">
        <v>6.001685486029257</v>
      </c>
      <c r="I28" s="33">
        <v>6.0992223459722643</v>
      </c>
      <c r="J28" s="33">
        <v>6.4231464501487547</v>
      </c>
      <c r="K28" s="33">
        <v>6.5780968904066324</v>
      </c>
      <c r="L28" s="33">
        <v>6.5289409483462695</v>
      </c>
      <c r="M28" s="33">
        <v>6.4441174717240859</v>
      </c>
      <c r="N28" s="33">
        <v>6.3011829689298047</v>
      </c>
    </row>
    <row r="29" spans="1:14">
      <c r="A29" s="7" t="s">
        <v>47</v>
      </c>
      <c r="B29" s="7" t="s">
        <v>48</v>
      </c>
      <c r="C29" s="33"/>
      <c r="D29" s="33">
        <v>4.6345885243418801</v>
      </c>
      <c r="E29" s="33">
        <v>4.6697293920893026</v>
      </c>
      <c r="F29" s="33">
        <v>4.7267414693941951</v>
      </c>
      <c r="G29" s="33">
        <v>4.7883712507819443</v>
      </c>
      <c r="H29" s="33">
        <v>4.7360643085833924</v>
      </c>
      <c r="I29" s="33">
        <v>4.6878612716763008</v>
      </c>
      <c r="J29" s="33">
        <v>4.5518168975985089</v>
      </c>
      <c r="K29" s="33">
        <v>4.5853253908239324</v>
      </c>
      <c r="L29" s="33">
        <v>4.4135636345843325</v>
      </c>
      <c r="M29" s="33">
        <v>4.5412515717187345</v>
      </c>
      <c r="N29" s="33">
        <v>4.560212803846496</v>
      </c>
    </row>
    <row r="30" spans="1:14">
      <c r="A30" s="7" t="s">
        <v>49</v>
      </c>
      <c r="B30" s="7" t="s">
        <v>50</v>
      </c>
      <c r="C30" s="33"/>
      <c r="D30" s="33">
        <v>5.2097959397472255</v>
      </c>
      <c r="E30" s="33">
        <v>5.1645087611529492</v>
      </c>
      <c r="F30" s="33">
        <v>5.1548206697637555</v>
      </c>
      <c r="G30" s="33">
        <v>5.2032671673439284</v>
      </c>
      <c r="H30" s="33">
        <v>5.2000045562089738</v>
      </c>
      <c r="I30" s="33">
        <v>5.2290551657313049</v>
      </c>
      <c r="J30" s="33">
        <v>5.3780703925548243</v>
      </c>
      <c r="K30" s="33">
        <v>5.4671862359251335</v>
      </c>
      <c r="L30" s="33">
        <v>5.5542358024881207</v>
      </c>
      <c r="M30" s="33">
        <v>5.5017983380875606</v>
      </c>
      <c r="N30" s="33">
        <v>5.4572977156073295</v>
      </c>
    </row>
    <row r="31" spans="1:14">
      <c r="A31" s="7" t="s">
        <v>51</v>
      </c>
      <c r="B31" s="7" t="s">
        <v>52</v>
      </c>
      <c r="C31" s="33"/>
      <c r="D31" s="33">
        <v>4.0325069467709831</v>
      </c>
      <c r="E31" s="33">
        <v>4.2748170279074618</v>
      </c>
      <c r="F31" s="33">
        <v>3.9439476638408237</v>
      </c>
      <c r="G31" s="33">
        <v>4.3932998537918762</v>
      </c>
      <c r="H31" s="33">
        <v>4.1411126918434213</v>
      </c>
      <c r="I31" s="33">
        <v>4.2009218855632717</v>
      </c>
      <c r="J31" s="33">
        <v>4.1851134813948958</v>
      </c>
      <c r="K31" s="33">
        <v>4.2461449967921068</v>
      </c>
      <c r="L31" s="33">
        <v>4.2665475210861965</v>
      </c>
      <c r="M31" s="33">
        <v>4.4275205336408829</v>
      </c>
      <c r="N31" s="33">
        <v>4.5074367803115827</v>
      </c>
    </row>
    <row r="32" spans="1:14">
      <c r="A32" s="7" t="s">
        <v>53</v>
      </c>
      <c r="B32" s="7" t="s">
        <v>54</v>
      </c>
      <c r="C32" s="33"/>
      <c r="D32" s="33">
        <v>4.1714901611101975</v>
      </c>
      <c r="E32" s="33">
        <v>4.4910904577485802</v>
      </c>
      <c r="F32" s="33">
        <v>4.2111506574520403</v>
      </c>
      <c r="G32" s="33">
        <v>4.3250789386459187</v>
      </c>
      <c r="H32" s="33">
        <v>4.3561150399864035</v>
      </c>
      <c r="I32" s="33">
        <v>4.3305099012520261</v>
      </c>
      <c r="J32" s="33">
        <v>4.355014977292492</v>
      </c>
      <c r="K32" s="33">
        <v>4.4537505462368481</v>
      </c>
      <c r="L32" s="33">
        <v>4.4819455194859694</v>
      </c>
      <c r="M32" s="33">
        <v>4.3768572899361207</v>
      </c>
      <c r="N32" s="33">
        <v>4.3529936132056672</v>
      </c>
    </row>
    <row r="33" spans="1:14">
      <c r="A33" s="7" t="s">
        <v>55</v>
      </c>
      <c r="B33" s="7" t="s">
        <v>56</v>
      </c>
      <c r="C33" s="33"/>
      <c r="D33" s="33">
        <v>4.4004138431918003</v>
      </c>
      <c r="E33" s="33">
        <v>4.7095474677144997</v>
      </c>
      <c r="F33" s="33">
        <v>4.4966641437501753</v>
      </c>
      <c r="G33" s="33">
        <v>4.0982368168275727</v>
      </c>
      <c r="H33" s="33">
        <v>4.4025189057197638</v>
      </c>
      <c r="I33" s="33">
        <v>4.371745577353054</v>
      </c>
      <c r="J33" s="33">
        <v>4.2854436704801397</v>
      </c>
      <c r="K33" s="33">
        <v>4.5036535415398822</v>
      </c>
      <c r="L33" s="33">
        <v>4.4514737632813492</v>
      </c>
      <c r="M33" s="33">
        <v>4.5306287636833504</v>
      </c>
      <c r="N33" s="33">
        <v>4.4249899085628037</v>
      </c>
    </row>
    <row r="34" spans="1:14">
      <c r="A34" s="7" t="s">
        <v>57</v>
      </c>
      <c r="B34" s="7" t="s">
        <v>58</v>
      </c>
      <c r="C34" s="33"/>
      <c r="D34" s="33">
        <v>4.6258287780849248</v>
      </c>
      <c r="E34" s="33">
        <v>4.6962980361720161</v>
      </c>
      <c r="F34" s="33">
        <v>4.6667413270249529</v>
      </c>
      <c r="G34" s="33">
        <v>4.8446410210727189</v>
      </c>
      <c r="H34" s="33">
        <v>4.8702978586098187</v>
      </c>
      <c r="I34" s="33">
        <v>4.889690937019969</v>
      </c>
      <c r="J34" s="33">
        <v>4.9554991848064001</v>
      </c>
      <c r="K34" s="33">
        <v>5.0604993083753511</v>
      </c>
      <c r="L34" s="33">
        <v>5.0811129746491792</v>
      </c>
      <c r="M34" s="33">
        <v>5.0225134744131283</v>
      </c>
      <c r="N34" s="33">
        <v>5.0809716780476881</v>
      </c>
    </row>
    <row r="35" spans="1:14">
      <c r="A35" s="7" t="s">
        <v>59</v>
      </c>
      <c r="B35" s="7" t="s">
        <v>60</v>
      </c>
      <c r="C35" s="33"/>
      <c r="D35" s="33">
        <v>4.7894529237506438</v>
      </c>
      <c r="E35" s="33">
        <v>4.8078147471054233</v>
      </c>
      <c r="F35" s="33">
        <v>4.8027979944391967</v>
      </c>
      <c r="G35" s="33">
        <v>4.8401651557451615</v>
      </c>
      <c r="H35" s="33">
        <v>5.13980734870412</v>
      </c>
      <c r="I35" s="33">
        <v>5.0734234282280743</v>
      </c>
      <c r="J35" s="33">
        <v>5.0142101537684471</v>
      </c>
      <c r="K35" s="33">
        <v>5.1902215547746149</v>
      </c>
      <c r="L35" s="33">
        <v>5.2581272508169796</v>
      </c>
      <c r="M35" s="33">
        <v>4.7657346212506351</v>
      </c>
      <c r="N35" s="33">
        <v>5.0109230217193996</v>
      </c>
    </row>
    <row r="36" spans="1:14">
      <c r="A36" s="7" t="s">
        <v>61</v>
      </c>
      <c r="B36" s="7" t="s">
        <v>62</v>
      </c>
      <c r="C36" s="33"/>
      <c r="D36" s="33">
        <v>5.0381004121188173</v>
      </c>
      <c r="E36" s="33">
        <v>5.1353475859691722</v>
      </c>
      <c r="F36" s="33">
        <v>5.2455109797800468</v>
      </c>
      <c r="G36" s="33">
        <v>5.16876878757515</v>
      </c>
      <c r="H36" s="33">
        <v>5.3676742094300325</v>
      </c>
      <c r="I36" s="33">
        <v>5.3265958108883709</v>
      </c>
      <c r="J36" s="33">
        <v>5.4465370428773188</v>
      </c>
      <c r="K36" s="33">
        <v>5.7740344056046657</v>
      </c>
      <c r="L36" s="33">
        <v>5.9803745257515457</v>
      </c>
      <c r="M36" s="33">
        <v>5.8198735320686543</v>
      </c>
      <c r="N36" s="33">
        <v>5.6860140151831153</v>
      </c>
    </row>
    <row r="37" spans="1:14">
      <c r="A37" s="7" t="s">
        <v>63</v>
      </c>
      <c r="B37" s="7" t="s">
        <v>64</v>
      </c>
      <c r="C37" s="33"/>
      <c r="D37" s="33">
        <v>4.8667457522397282</v>
      </c>
      <c r="E37" s="33">
        <v>4.8535738329874798</v>
      </c>
      <c r="F37" s="33">
        <v>4.8549719421330586</v>
      </c>
      <c r="G37" s="33">
        <v>4.9303729734046797</v>
      </c>
      <c r="H37" s="33">
        <v>4.8428346048630786</v>
      </c>
      <c r="I37" s="33">
        <v>4.7991020539466964</v>
      </c>
      <c r="J37" s="33">
        <v>5.0335804602997856</v>
      </c>
      <c r="K37" s="33">
        <v>4.9745784563081141</v>
      </c>
      <c r="L37" s="33">
        <v>5.1315723900881798</v>
      </c>
      <c r="M37" s="33">
        <v>5.2419550508231714</v>
      </c>
      <c r="N37" s="33">
        <v>5.1147964132258661</v>
      </c>
    </row>
    <row r="38" spans="1:14">
      <c r="A38" s="7" t="s">
        <v>69</v>
      </c>
      <c r="B38" s="7" t="s">
        <v>70</v>
      </c>
      <c r="C38" s="33"/>
      <c r="D38" s="33">
        <v>5.2324834401463107</v>
      </c>
      <c r="E38" s="33">
        <v>5.4222121236711835</v>
      </c>
      <c r="F38" s="33">
        <v>5.5019975938074595</v>
      </c>
      <c r="G38" s="33">
        <v>5.5208637092000981</v>
      </c>
      <c r="H38" s="33">
        <v>5.5398639385227701</v>
      </c>
      <c r="I38" s="33">
        <v>5.4968180609251718</v>
      </c>
      <c r="J38" s="33">
        <v>5.9514256014256013</v>
      </c>
      <c r="K38" s="33">
        <v>6.0205156390885612</v>
      </c>
      <c r="L38" s="33">
        <v>6.0892948343791042</v>
      </c>
      <c r="M38" s="33">
        <v>6.1045117684189201</v>
      </c>
      <c r="N38" s="33">
        <v>5.8376276956421203</v>
      </c>
    </row>
    <row r="39" spans="1:14">
      <c r="A39" s="7" t="s">
        <v>71</v>
      </c>
      <c r="B39" s="7" t="s">
        <v>72</v>
      </c>
      <c r="C39" s="33"/>
      <c r="D39" s="33">
        <v>4.162098822261</v>
      </c>
      <c r="E39" s="33">
        <v>4.2002794500242011</v>
      </c>
      <c r="F39" s="33">
        <v>4.310105797714769</v>
      </c>
      <c r="G39" s="33">
        <v>4.3153083949156095</v>
      </c>
      <c r="H39" s="33">
        <v>4.2916030632477753</v>
      </c>
      <c r="I39" s="33">
        <v>4.4003747993802822</v>
      </c>
      <c r="J39" s="33">
        <v>4.4241842546949135</v>
      </c>
      <c r="K39" s="33">
        <v>4.5743794993491713</v>
      </c>
      <c r="L39" s="33">
        <v>4.674799272501442</v>
      </c>
      <c r="M39" s="33">
        <v>4.7015952719349894</v>
      </c>
      <c r="N39" s="33">
        <v>4.5718054873342222</v>
      </c>
    </row>
    <row r="40" spans="1:14">
      <c r="A40" s="7" t="s">
        <v>73</v>
      </c>
      <c r="B40" s="7" t="s">
        <v>74</v>
      </c>
      <c r="C40" s="33"/>
      <c r="D40" s="33">
        <v>4.145252558322678</v>
      </c>
      <c r="E40" s="33">
        <v>4.2251592673517591</v>
      </c>
      <c r="F40" s="33">
        <v>4.3991407980406985</v>
      </c>
      <c r="G40" s="33">
        <v>4.4629228284888658</v>
      </c>
      <c r="H40" s="33">
        <v>4.601703318297691</v>
      </c>
      <c r="I40" s="33">
        <v>4.5638024011383997</v>
      </c>
      <c r="J40" s="33">
        <v>4.7901183480923608</v>
      </c>
      <c r="K40" s="33">
        <v>4.7312094148927102</v>
      </c>
      <c r="L40" s="33">
        <v>4.3950651180002627</v>
      </c>
      <c r="M40" s="33">
        <v>4.4510176645302488</v>
      </c>
      <c r="N40" s="33">
        <v>4.5031304798107588</v>
      </c>
    </row>
    <row r="41" spans="1:14">
      <c r="A41" s="7" t="s">
        <v>75</v>
      </c>
      <c r="B41" s="7" t="s">
        <v>76</v>
      </c>
      <c r="C41" s="33"/>
      <c r="D41" s="33">
        <v>4.3930228401030282</v>
      </c>
      <c r="E41" s="33">
        <v>4.3683365075700733</v>
      </c>
      <c r="F41" s="33">
        <v>4.4844757918875429</v>
      </c>
      <c r="G41" s="33">
        <v>4.4829975696795445</v>
      </c>
      <c r="H41" s="33">
        <v>4.5710083565083108</v>
      </c>
      <c r="I41" s="33">
        <v>4.5657239996369068</v>
      </c>
      <c r="J41" s="33">
        <v>4.7731570829266108</v>
      </c>
      <c r="K41" s="33">
        <v>5.1568557394467938</v>
      </c>
      <c r="L41" s="33">
        <v>5.0239480815057265</v>
      </c>
      <c r="M41" s="33">
        <v>4.9214783287275017</v>
      </c>
      <c r="N41" s="33">
        <v>4.9868529761038154</v>
      </c>
    </row>
    <row r="42" spans="1:14">
      <c r="A42" s="7" t="s">
        <v>77</v>
      </c>
      <c r="B42" s="7" t="s">
        <v>78</v>
      </c>
      <c r="C42" s="33"/>
      <c r="D42" s="33">
        <v>4.73613752159208</v>
      </c>
      <c r="E42" s="33">
        <v>4.6267848242094454</v>
      </c>
      <c r="F42" s="33">
        <v>4.6069637549569187</v>
      </c>
      <c r="G42" s="33">
        <v>4.599710899454224</v>
      </c>
      <c r="H42" s="33">
        <v>4.6576802337678789</v>
      </c>
      <c r="I42" s="33">
        <v>4.6398851603741553</v>
      </c>
      <c r="J42" s="33">
        <v>4.9257371918925914</v>
      </c>
      <c r="K42" s="33">
        <v>4.8001973304953216</v>
      </c>
      <c r="L42" s="33">
        <v>4.8926584698909341</v>
      </c>
      <c r="M42" s="33">
        <v>4.9522672189217927</v>
      </c>
      <c r="N42" s="33">
        <v>4.782340722910277</v>
      </c>
    </row>
    <row r="43" spans="1:14">
      <c r="A43" s="7" t="s">
        <v>79</v>
      </c>
      <c r="B43" s="7" t="s">
        <v>80</v>
      </c>
      <c r="C43" s="33"/>
      <c r="D43" s="33">
        <v>3.7584857729949355</v>
      </c>
      <c r="E43" s="33">
        <v>3.943374489994782</v>
      </c>
      <c r="F43" s="33">
        <v>3.8445029022019983</v>
      </c>
      <c r="G43" s="33">
        <v>3.960576139616375</v>
      </c>
      <c r="H43" s="33">
        <v>4.0311598662465311</v>
      </c>
      <c r="I43" s="33">
        <v>4.0428780237692559</v>
      </c>
      <c r="J43" s="33">
        <v>4.063577764310506</v>
      </c>
      <c r="K43" s="33">
        <v>4.1845745044373643</v>
      </c>
      <c r="L43" s="33">
        <v>4.1986690666918829</v>
      </c>
      <c r="M43" s="33">
        <v>4.1964734209641295</v>
      </c>
      <c r="N43" s="33">
        <v>4.2032918425998096</v>
      </c>
    </row>
    <row r="44" spans="1:14">
      <c r="A44" s="7" t="s">
        <v>81</v>
      </c>
      <c r="B44" s="7" t="s">
        <v>82</v>
      </c>
      <c r="C44" s="33"/>
      <c r="D44" s="33">
        <v>4.6312844906974648</v>
      </c>
      <c r="E44" s="33">
        <v>4.5607480681400032</v>
      </c>
      <c r="F44" s="33">
        <v>4.6687308616823708</v>
      </c>
      <c r="G44" s="33">
        <v>4.7504516029494015</v>
      </c>
      <c r="H44" s="33">
        <v>4.8674415948631395</v>
      </c>
      <c r="I44" s="33">
        <v>4.7625680478098253</v>
      </c>
      <c r="J44" s="33">
        <v>4.846763382320546</v>
      </c>
      <c r="K44" s="33">
        <v>4.9770777392101646</v>
      </c>
      <c r="L44" s="33">
        <v>5.0102113589211621</v>
      </c>
      <c r="M44" s="33">
        <v>4.9039667959447506</v>
      </c>
      <c r="N44" s="33">
        <v>4.9874869917374021</v>
      </c>
    </row>
    <row r="45" spans="1:14">
      <c r="A45" s="7" t="s">
        <v>83</v>
      </c>
      <c r="B45" s="7" t="s">
        <v>84</v>
      </c>
      <c r="C45" s="33"/>
      <c r="D45" s="33">
        <v>4.7111255496940645</v>
      </c>
      <c r="E45" s="33">
        <v>4.7125289530479098</v>
      </c>
      <c r="F45" s="33">
        <v>4.9028558774104747</v>
      </c>
      <c r="G45" s="33">
        <v>4.916228989214539</v>
      </c>
      <c r="H45" s="33">
        <v>5.1140067616922593</v>
      </c>
      <c r="I45" s="33">
        <v>5.041739481703301</v>
      </c>
      <c r="J45" s="33">
        <v>5.2123274353490183</v>
      </c>
      <c r="K45" s="33">
        <v>5.4018941941268777</v>
      </c>
      <c r="L45" s="33">
        <v>5.3991385588030854</v>
      </c>
      <c r="M45" s="33">
        <v>5.4630067174077368</v>
      </c>
      <c r="N45" s="33">
        <v>5.4685684700197292</v>
      </c>
    </row>
    <row r="46" spans="1:14">
      <c r="A46" s="7" t="s">
        <v>85</v>
      </c>
      <c r="B46" s="7" t="s">
        <v>86</v>
      </c>
      <c r="C46" s="33"/>
      <c r="D46" s="33">
        <v>4.529765106404521</v>
      </c>
      <c r="E46" s="33">
        <v>4.6477837067580268</v>
      </c>
      <c r="F46" s="33">
        <v>4.6163672088036876</v>
      </c>
      <c r="G46" s="33">
        <v>4.7485784458813347</v>
      </c>
      <c r="H46" s="33">
        <v>4.9165778061653276</v>
      </c>
      <c r="I46" s="33">
        <v>4.8589633260116489</v>
      </c>
      <c r="J46" s="33">
        <v>4.9219152994289299</v>
      </c>
      <c r="K46" s="33">
        <v>5.0508716387723629</v>
      </c>
      <c r="L46" s="33">
        <v>5.0903065646538233</v>
      </c>
      <c r="M46" s="33">
        <v>5.2747016743721105</v>
      </c>
      <c r="N46" s="33">
        <v>5.2065860649361531</v>
      </c>
    </row>
    <row r="47" spans="1:14">
      <c r="A47" s="7" t="s">
        <v>87</v>
      </c>
      <c r="B47" s="7" t="s">
        <v>88</v>
      </c>
      <c r="C47" s="33"/>
      <c r="D47" s="33">
        <v>4.4089072252195072</v>
      </c>
      <c r="E47" s="33">
        <v>4.2788571849252461</v>
      </c>
      <c r="F47" s="33">
        <v>4.3610117075325823</v>
      </c>
      <c r="G47" s="33">
        <v>4.5195203097686134</v>
      </c>
      <c r="H47" s="33">
        <v>4.5390144994810102</v>
      </c>
      <c r="I47" s="33">
        <v>4.5567748184648993</v>
      </c>
      <c r="J47" s="33">
        <v>4.6669929075237668</v>
      </c>
      <c r="K47" s="33">
        <v>5.1147360228304581</v>
      </c>
      <c r="L47" s="33">
        <v>5.1920143951491591</v>
      </c>
      <c r="M47" s="33">
        <v>5.3594920107031401</v>
      </c>
      <c r="N47" s="33">
        <v>5.3649452068001411</v>
      </c>
    </row>
    <row r="48" spans="1:14">
      <c r="A48" s="7" t="s">
        <v>89</v>
      </c>
      <c r="B48" s="7" t="s">
        <v>90</v>
      </c>
      <c r="C48" s="33"/>
      <c r="D48" s="33">
        <v>4.9788819875776396</v>
      </c>
      <c r="E48" s="33">
        <v>5.0183339149443302</v>
      </c>
      <c r="F48" s="33">
        <v>5.0789235003934481</v>
      </c>
      <c r="G48" s="33">
        <v>5.1749447086781828</v>
      </c>
      <c r="H48" s="33">
        <v>5.1390424873533531</v>
      </c>
      <c r="I48" s="33">
        <v>5.265055337699649</v>
      </c>
      <c r="J48" s="33">
        <v>5.3137131401790674</v>
      </c>
      <c r="K48" s="33">
        <v>5.3927041168021521</v>
      </c>
      <c r="L48" s="33">
        <v>5.5069869042392572</v>
      </c>
      <c r="M48" s="33">
        <v>5.471525620821029</v>
      </c>
      <c r="N48" s="33">
        <v>5.2982308947589969</v>
      </c>
    </row>
    <row r="49" spans="1:14">
      <c r="A49" s="7" t="s">
        <v>91</v>
      </c>
      <c r="B49" s="7" t="s">
        <v>92</v>
      </c>
      <c r="C49" s="33"/>
      <c r="D49" s="33">
        <v>4.6964616884910457</v>
      </c>
      <c r="E49" s="33">
        <v>4.6023581608342727</v>
      </c>
      <c r="F49" s="33">
        <v>4.7486044057745476</v>
      </c>
      <c r="G49" s="33">
        <v>4.6614460881831663</v>
      </c>
      <c r="H49" s="33">
        <v>4.7602976565968085</v>
      </c>
      <c r="I49" s="33">
        <v>4.8430476190476188</v>
      </c>
      <c r="J49" s="33">
        <v>4.9138159879336349</v>
      </c>
      <c r="K49" s="33">
        <v>5.1790105511568649</v>
      </c>
      <c r="L49" s="33">
        <v>5.3727268659673886</v>
      </c>
      <c r="M49" s="33">
        <v>5.311606356064698</v>
      </c>
      <c r="N49" s="33">
        <v>5.1054494671969399</v>
      </c>
    </row>
    <row r="50" spans="1:14">
      <c r="A50" s="7" t="s">
        <v>93</v>
      </c>
      <c r="B50" s="7" t="s">
        <v>94</v>
      </c>
      <c r="C50" s="33"/>
      <c r="D50" s="33">
        <v>4.3209161533413774</v>
      </c>
      <c r="E50" s="33">
        <v>4.463743469688513</v>
      </c>
      <c r="F50" s="33">
        <v>4.5972733441631881</v>
      </c>
      <c r="G50" s="33">
        <v>4.7971677069638723</v>
      </c>
      <c r="H50" s="33">
        <v>4.5791462108408671</v>
      </c>
      <c r="I50" s="33">
        <v>4.6305870912563121</v>
      </c>
      <c r="J50" s="33">
        <v>4.6594043523899975</v>
      </c>
      <c r="K50" s="33">
        <v>4.6866640940622215</v>
      </c>
      <c r="L50" s="33">
        <v>4.7496949081075384</v>
      </c>
      <c r="M50" s="33">
        <v>4.7991473419747868</v>
      </c>
      <c r="N50" s="33">
        <v>4.7724310711874969</v>
      </c>
    </row>
    <row r="51" spans="1:14">
      <c r="A51" s="7" t="s">
        <v>95</v>
      </c>
      <c r="B51" s="7" t="s">
        <v>96</v>
      </c>
      <c r="C51" s="33"/>
      <c r="D51" s="33">
        <v>4.5290778517561225</v>
      </c>
      <c r="E51" s="33">
        <v>4.9934127350678557</v>
      </c>
      <c r="F51" s="33">
        <v>5.0698580470263206</v>
      </c>
      <c r="G51" s="33">
        <v>5.0447680807379776</v>
      </c>
      <c r="H51" s="33">
        <v>5.1415834396154221</v>
      </c>
      <c r="I51" s="33">
        <v>4.5870140667697781</v>
      </c>
      <c r="J51" s="33">
        <v>4.6137008534740698</v>
      </c>
      <c r="K51" s="33">
        <v>4.8901423310151912</v>
      </c>
      <c r="L51" s="33">
        <v>5.0749706723465904</v>
      </c>
      <c r="M51" s="33">
        <v>5.0822020232455625</v>
      </c>
      <c r="N51" s="33">
        <v>5.060292830159475</v>
      </c>
    </row>
    <row r="52" spans="1:14">
      <c r="A52" s="7" t="s">
        <v>97</v>
      </c>
      <c r="B52" s="7" t="s">
        <v>98</v>
      </c>
      <c r="C52" s="33"/>
      <c r="D52" s="33">
        <v>4.1082306253057288</v>
      </c>
      <c r="E52" s="33">
        <v>4.0698995739151407</v>
      </c>
      <c r="F52" s="33">
        <v>4.1977946735119076</v>
      </c>
      <c r="G52" s="33">
        <v>4.247946132019444</v>
      </c>
      <c r="H52" s="33">
        <v>4.3228899869318269</v>
      </c>
      <c r="I52" s="33">
        <v>4.2953409769070205</v>
      </c>
      <c r="J52" s="33">
        <v>4.3139782553407935</v>
      </c>
      <c r="K52" s="33">
        <v>4.3432407446804397</v>
      </c>
      <c r="L52" s="33">
        <v>4.3036240610047267</v>
      </c>
      <c r="M52" s="33">
        <v>4.2484294745723101</v>
      </c>
      <c r="N52" s="33">
        <v>4.2774918569613183</v>
      </c>
    </row>
    <row r="53" spans="1:14">
      <c r="A53" s="7" t="s">
        <v>99</v>
      </c>
      <c r="B53" s="7" t="s">
        <v>100</v>
      </c>
      <c r="C53" s="33"/>
      <c r="D53" s="33">
        <v>5.0889491457754561</v>
      </c>
      <c r="E53" s="33">
        <v>4.9133124869339335</v>
      </c>
      <c r="F53" s="33">
        <v>5.2648646839651052</v>
      </c>
      <c r="G53" s="33">
        <v>4.8904312744243583</v>
      </c>
      <c r="H53" s="33">
        <v>5.076249228271279</v>
      </c>
      <c r="I53" s="33">
        <v>4.7973107606473659</v>
      </c>
      <c r="J53" s="33">
        <v>4.8409029830690677</v>
      </c>
      <c r="K53" s="33">
        <v>5.0875815640904589</v>
      </c>
      <c r="L53" s="33">
        <v>4.9943366184976927</v>
      </c>
      <c r="M53" s="33">
        <v>4.8531244324059672</v>
      </c>
      <c r="N53" s="33">
        <v>4.9463374366970436</v>
      </c>
    </row>
    <row r="54" spans="1:14">
      <c r="A54" s="7" t="s">
        <v>101</v>
      </c>
      <c r="B54" s="7" t="s">
        <v>102</v>
      </c>
      <c r="C54" s="33"/>
      <c r="D54" s="33">
        <v>4.8359813287089475</v>
      </c>
      <c r="E54" s="33">
        <v>4.805740268508238</v>
      </c>
      <c r="F54" s="33">
        <v>4.8656978328398335</v>
      </c>
      <c r="G54" s="33">
        <v>4.9223788990071844</v>
      </c>
      <c r="H54" s="33">
        <v>5.0298841895892981</v>
      </c>
      <c r="I54" s="33">
        <v>5.1340461091929512</v>
      </c>
      <c r="J54" s="33">
        <v>5.2058676195565052</v>
      </c>
      <c r="K54" s="33">
        <v>5.346442485134304</v>
      </c>
      <c r="L54" s="33">
        <v>5.371703614535992</v>
      </c>
      <c r="M54" s="33">
        <v>5.307655794121378</v>
      </c>
      <c r="N54" s="33">
        <v>5.2199665238937536</v>
      </c>
    </row>
    <row r="55" spans="1:14">
      <c r="A55" s="7" t="s">
        <v>103</v>
      </c>
      <c r="B55" s="7" t="s">
        <v>104</v>
      </c>
      <c r="C55" s="33"/>
      <c r="D55" s="33">
        <v>5.0785843453031561</v>
      </c>
      <c r="E55" s="33">
        <v>5.0395039819309799</v>
      </c>
      <c r="F55" s="33">
        <v>5.1141182164223418</v>
      </c>
      <c r="G55" s="33">
        <v>5.1065397527491392</v>
      </c>
      <c r="H55" s="33">
        <v>5.2135496625438114</v>
      </c>
      <c r="I55" s="33">
        <v>5.3133511651894194</v>
      </c>
      <c r="J55" s="33">
        <v>5.1680878300679121</v>
      </c>
      <c r="K55" s="33">
        <v>5.2563524045782959</v>
      </c>
      <c r="L55" s="33">
        <v>5.2871041650987971</v>
      </c>
      <c r="M55" s="33">
        <v>5.3059785954873062</v>
      </c>
      <c r="N55" s="33">
        <v>5.0887927270229563</v>
      </c>
    </row>
    <row r="56" spans="1:14">
      <c r="A56" s="7" t="s">
        <v>105</v>
      </c>
      <c r="B56" s="7" t="s">
        <v>106</v>
      </c>
      <c r="C56" s="33"/>
      <c r="D56" s="33">
        <v>5.0911295966407941</v>
      </c>
      <c r="E56" s="33">
        <v>5.0656347362544345</v>
      </c>
      <c r="F56" s="33">
        <v>5.1275023177557255</v>
      </c>
      <c r="G56" s="33">
        <v>5.16051842768581</v>
      </c>
      <c r="H56" s="33">
        <v>5.2377130662386344</v>
      </c>
      <c r="I56" s="33">
        <v>5.2415082877722812</v>
      </c>
      <c r="J56" s="33">
        <v>5.2060157431058753</v>
      </c>
      <c r="K56" s="33">
        <v>5.41382763950664</v>
      </c>
      <c r="L56" s="33">
        <v>5.6573176403248313</v>
      </c>
      <c r="M56" s="33">
        <v>5.7989490459577038</v>
      </c>
      <c r="N56" s="33">
        <v>5.5742985953276944</v>
      </c>
    </row>
    <row r="57" spans="1:14">
      <c r="A57" s="7" t="s">
        <v>107</v>
      </c>
      <c r="B57" s="7" t="s">
        <v>108</v>
      </c>
      <c r="C57" s="33"/>
      <c r="D57" s="33">
        <v>4.1248569082221778</v>
      </c>
      <c r="E57" s="33">
        <v>4.0833724192977696</v>
      </c>
      <c r="F57" s="33">
        <v>4.2780096871691633</v>
      </c>
      <c r="G57" s="33">
        <v>4.2378608251704106</v>
      </c>
      <c r="H57" s="33">
        <v>4.4505752168486579</v>
      </c>
      <c r="I57" s="33">
        <v>4.4582932679023397</v>
      </c>
      <c r="J57" s="33">
        <v>4.480997878923505</v>
      </c>
      <c r="K57" s="33">
        <v>4.6933151762185172</v>
      </c>
      <c r="L57" s="33">
        <v>4.7811731427889832</v>
      </c>
      <c r="M57" s="33">
        <v>4.6565619956782189</v>
      </c>
      <c r="N57" s="33">
        <v>4.633368293666801</v>
      </c>
    </row>
    <row r="58" spans="1:14">
      <c r="A58" s="7" t="s">
        <v>109</v>
      </c>
      <c r="B58" s="7" t="s">
        <v>110</v>
      </c>
      <c r="C58" s="33"/>
      <c r="D58" s="33">
        <v>4.8074767857552958</v>
      </c>
      <c r="E58" s="33">
        <v>4.9415375166808202</v>
      </c>
      <c r="F58" s="33">
        <v>4.9820845759164243</v>
      </c>
      <c r="G58" s="33">
        <v>5.1155966475158232</v>
      </c>
      <c r="H58" s="33">
        <v>5.2332968083500582</v>
      </c>
      <c r="I58" s="33">
        <v>5.109110213973354</v>
      </c>
      <c r="J58" s="33">
        <v>5.1892145886147549</v>
      </c>
      <c r="K58" s="33">
        <v>5.1631031283138915</v>
      </c>
      <c r="L58" s="33">
        <v>5.4222741177755927</v>
      </c>
      <c r="M58" s="33">
        <v>5.316791373239437</v>
      </c>
      <c r="N58" s="33">
        <v>5.0847007236218422</v>
      </c>
    </row>
    <row r="59" spans="1:14">
      <c r="A59" s="7" t="s">
        <v>111</v>
      </c>
      <c r="B59" s="7" t="s">
        <v>112</v>
      </c>
      <c r="C59" s="33"/>
      <c r="D59" s="33">
        <v>5.964346733668342</v>
      </c>
      <c r="E59" s="33">
        <v>5.4640337511119723</v>
      </c>
      <c r="F59" s="33">
        <v>5.4638026000543389</v>
      </c>
      <c r="G59" s="33">
        <v>5.318185475579555</v>
      </c>
      <c r="H59" s="33">
        <v>5.6803714588456389</v>
      </c>
      <c r="I59" s="33">
        <v>5.7236798198047882</v>
      </c>
      <c r="J59" s="33">
        <v>5.5711100123130022</v>
      </c>
      <c r="K59" s="33">
        <v>5.7846739398177212</v>
      </c>
      <c r="L59" s="33">
        <v>5.6056097097396078</v>
      </c>
      <c r="M59" s="33">
        <v>5.4318432164494217</v>
      </c>
      <c r="N59" s="33">
        <v>5.2676542964380699</v>
      </c>
    </row>
    <row r="60" spans="1:14">
      <c r="A60" s="7" t="s">
        <v>113</v>
      </c>
      <c r="B60" s="7" t="s">
        <v>114</v>
      </c>
      <c r="C60" s="33"/>
      <c r="D60" s="33">
        <v>5.5141540700024247</v>
      </c>
      <c r="E60" s="33">
        <v>5.3928307895452248</v>
      </c>
      <c r="F60" s="33">
        <v>5.5523341971471343</v>
      </c>
      <c r="G60" s="33">
        <v>5.4261537249960625</v>
      </c>
      <c r="H60" s="33">
        <v>5.5201944707553876</v>
      </c>
      <c r="I60" s="33">
        <v>5.4968883486419164</v>
      </c>
      <c r="J60" s="33">
        <v>5.5949811565088901</v>
      </c>
      <c r="K60" s="33">
        <v>5.7186831100715851</v>
      </c>
      <c r="L60" s="33">
        <v>5.6270580497326659</v>
      </c>
      <c r="M60" s="33">
        <v>5.4551706742895574</v>
      </c>
      <c r="N60" s="33">
        <v>5.3976641461406007</v>
      </c>
    </row>
    <row r="61" spans="1:14">
      <c r="A61" s="7" t="s">
        <v>115</v>
      </c>
      <c r="B61" s="7" t="s">
        <v>116</v>
      </c>
      <c r="C61" s="33"/>
      <c r="D61" s="33">
        <v>4.4472013878789136</v>
      </c>
      <c r="E61" s="33">
        <v>4.5454046211422678</v>
      </c>
      <c r="F61" s="33">
        <v>4.6711862410808438</v>
      </c>
      <c r="G61" s="33">
        <v>4.5934941612795814</v>
      </c>
      <c r="H61" s="33">
        <v>4.7606341860742614</v>
      </c>
      <c r="I61" s="33">
        <v>4.4724819086250553</v>
      </c>
      <c r="J61" s="33">
        <v>4.6140724032810247</v>
      </c>
      <c r="K61" s="33">
        <v>4.7932487984029715</v>
      </c>
      <c r="L61" s="33">
        <v>5.0522808288718632</v>
      </c>
      <c r="M61" s="33">
        <v>5.0030059662491206</v>
      </c>
      <c r="N61" s="33">
        <v>4.9710320486017165</v>
      </c>
    </row>
    <row r="62" spans="1:14">
      <c r="A62" s="7" t="s">
        <v>117</v>
      </c>
      <c r="B62" s="7" t="s">
        <v>118</v>
      </c>
      <c r="C62" s="33"/>
      <c r="D62" s="33">
        <v>4.2176617493113442</v>
      </c>
      <c r="E62" s="33">
        <v>4.3221149496009703</v>
      </c>
      <c r="F62" s="33">
        <v>4.3535340004727763</v>
      </c>
      <c r="G62" s="33">
        <v>4.2744785889087415</v>
      </c>
      <c r="H62" s="33">
        <v>4.3422592770111752</v>
      </c>
      <c r="I62" s="33">
        <v>4.3271905566767961</v>
      </c>
      <c r="J62" s="33">
        <v>4.428705561386959</v>
      </c>
      <c r="K62" s="33">
        <v>4.6099106885623735</v>
      </c>
      <c r="L62" s="33">
        <v>4.7081206183524369</v>
      </c>
      <c r="M62" s="33">
        <v>4.6284728299160376</v>
      </c>
      <c r="N62" s="33">
        <v>4.6113095404749238</v>
      </c>
    </row>
    <row r="63" spans="1:14">
      <c r="A63" s="7" t="s">
        <v>119</v>
      </c>
      <c r="B63" s="7" t="s">
        <v>120</v>
      </c>
      <c r="C63" s="33"/>
      <c r="D63" s="33">
        <v>4.0332269162818086</v>
      </c>
      <c r="E63" s="33">
        <v>4.1890599548105723</v>
      </c>
      <c r="F63" s="33">
        <v>4.2814557906752126</v>
      </c>
      <c r="G63" s="33">
        <v>4.1229142965491086</v>
      </c>
      <c r="H63" s="33">
        <v>4.3528057553956838</v>
      </c>
      <c r="I63" s="33">
        <v>4.202847315115612</v>
      </c>
      <c r="J63" s="33">
        <v>4.3753012628940517</v>
      </c>
      <c r="K63" s="33">
        <v>4.3917649410353787</v>
      </c>
      <c r="L63" s="33">
        <v>4.496846278608758</v>
      </c>
      <c r="M63" s="33">
        <v>4.7255340159035395</v>
      </c>
      <c r="N63" s="33">
        <v>5.0256507876076713</v>
      </c>
    </row>
    <row r="64" spans="1:14">
      <c r="A64" s="7" t="s">
        <v>121</v>
      </c>
      <c r="B64" s="7" t="s">
        <v>122</v>
      </c>
      <c r="C64" s="33"/>
      <c r="D64" s="33">
        <v>5.1060727945924258</v>
      </c>
      <c r="E64" s="33">
        <v>5.1605882476876728</v>
      </c>
      <c r="F64" s="33">
        <v>5.1701687193470898</v>
      </c>
      <c r="G64" s="33">
        <v>5.2331683407508418</v>
      </c>
      <c r="H64" s="33">
        <v>5.2749784379492093</v>
      </c>
      <c r="I64" s="33">
        <v>5.3100580306483014</v>
      </c>
      <c r="J64" s="33">
        <v>5.3530281207052219</v>
      </c>
      <c r="K64" s="33">
        <v>5.4049450365305987</v>
      </c>
      <c r="L64" s="33">
        <v>5.3543551595486258</v>
      </c>
      <c r="M64" s="33">
        <v>5.163061401661281</v>
      </c>
      <c r="N64" s="33">
        <v>5.1125272640627575</v>
      </c>
    </row>
    <row r="65" spans="1:14">
      <c r="A65" s="7" t="s">
        <v>123</v>
      </c>
      <c r="B65" s="7" t="s">
        <v>124</v>
      </c>
      <c r="C65" s="33"/>
      <c r="D65" s="33">
        <v>4.2451594854453276</v>
      </c>
      <c r="E65" s="33">
        <v>4.3045185209169796</v>
      </c>
      <c r="F65" s="33">
        <v>4.3527279976646662</v>
      </c>
      <c r="G65" s="33">
        <v>4.3966596425505342</v>
      </c>
      <c r="H65" s="33">
        <v>4.6111155978121214</v>
      </c>
      <c r="I65" s="33">
        <v>4.6863485032305388</v>
      </c>
      <c r="J65" s="33">
        <v>4.6135905642484589</v>
      </c>
      <c r="K65" s="33">
        <v>4.5311284189239682</v>
      </c>
      <c r="L65" s="33">
        <v>4.5733755358542165</v>
      </c>
      <c r="M65" s="33">
        <v>4.5934280704317967</v>
      </c>
      <c r="N65" s="33">
        <v>4.6943893424651817</v>
      </c>
    </row>
    <row r="66" spans="1:14">
      <c r="A66" s="7" t="s">
        <v>125</v>
      </c>
      <c r="B66" s="7" t="s">
        <v>126</v>
      </c>
      <c r="C66" s="33"/>
      <c r="D66" s="33">
        <v>4.8209091481458159</v>
      </c>
      <c r="E66" s="33">
        <v>4.9523217841497411</v>
      </c>
      <c r="F66" s="33">
        <v>5.043369601055061</v>
      </c>
      <c r="G66" s="33">
        <v>5.155375151991989</v>
      </c>
      <c r="H66" s="33">
        <v>5.3790130864403816</v>
      </c>
      <c r="I66" s="33">
        <v>5.3489091277069418</v>
      </c>
      <c r="J66" s="33">
        <v>5.3002152396040874</v>
      </c>
      <c r="K66" s="33">
        <v>5.4105276222522551</v>
      </c>
      <c r="L66" s="33">
        <v>5.5473365664403493</v>
      </c>
      <c r="M66" s="33">
        <v>5.4591835844464027</v>
      </c>
      <c r="N66" s="33">
        <v>5.4021538673272778</v>
      </c>
    </row>
    <row r="67" spans="1:14">
      <c r="A67" s="7" t="s">
        <v>127</v>
      </c>
      <c r="B67" s="7" t="s">
        <v>128</v>
      </c>
      <c r="C67" s="33"/>
      <c r="D67" s="33">
        <v>3.8330458866907371</v>
      </c>
      <c r="E67" s="33">
        <v>3.9490453903682807</v>
      </c>
      <c r="F67" s="33">
        <v>3.8692077344723441</v>
      </c>
      <c r="G67" s="33">
        <v>3.8735433177575911</v>
      </c>
      <c r="H67" s="33">
        <v>4.0232148829157293</v>
      </c>
      <c r="I67" s="33">
        <v>3.9881804025997472</v>
      </c>
      <c r="J67" s="33">
        <v>3.9719191053637148</v>
      </c>
      <c r="K67" s="33">
        <v>4.1688774556119839</v>
      </c>
      <c r="L67" s="33">
        <v>4.1104941722572335</v>
      </c>
      <c r="M67" s="33">
        <v>4.1919597467012233</v>
      </c>
      <c r="N67" s="33">
        <v>4.145902770774919</v>
      </c>
    </row>
    <row r="68" spans="1:14">
      <c r="A68" s="7" t="s">
        <v>129</v>
      </c>
      <c r="B68" s="7" t="s">
        <v>130</v>
      </c>
      <c r="C68" s="33"/>
      <c r="D68" s="33">
        <v>4.1940555214992559</v>
      </c>
      <c r="E68" s="33">
        <v>4.1849827343845494</v>
      </c>
      <c r="F68" s="33">
        <v>4.2201280967102432</v>
      </c>
      <c r="G68" s="33">
        <v>4.1753032922457471</v>
      </c>
      <c r="H68" s="33">
        <v>4.3379462037127627</v>
      </c>
      <c r="I68" s="33">
        <v>4.3377147013297028</v>
      </c>
      <c r="J68" s="33">
        <v>4.3403750478377345</v>
      </c>
      <c r="K68" s="33">
        <v>4.5350458817951074</v>
      </c>
      <c r="L68" s="33">
        <v>4.3348575891017163</v>
      </c>
      <c r="M68" s="33">
        <v>4.7782800652278477</v>
      </c>
      <c r="N68" s="33">
        <v>4.5510062628412999</v>
      </c>
    </row>
    <row r="69" spans="1:14">
      <c r="A69" s="7" t="s">
        <v>131</v>
      </c>
      <c r="B69" s="7" t="s">
        <v>132</v>
      </c>
      <c r="C69" s="33"/>
      <c r="D69" s="33">
        <v>4.4231642694928084</v>
      </c>
      <c r="E69" s="33">
        <v>4.6727224626628141</v>
      </c>
      <c r="F69" s="33">
        <v>4.5621908299931571</v>
      </c>
      <c r="G69" s="33">
        <v>4.8648539359812553</v>
      </c>
      <c r="H69" s="33">
        <v>5.0270067948865602</v>
      </c>
      <c r="I69" s="33">
        <v>5.0881662557342633</v>
      </c>
      <c r="J69" s="33">
        <v>5.1250660988123649</v>
      </c>
      <c r="K69" s="33">
        <v>5.0363481659162721</v>
      </c>
      <c r="L69" s="33">
        <v>5.1998244954243447</v>
      </c>
      <c r="M69" s="33">
        <v>5.4669566639666023</v>
      </c>
      <c r="N69" s="33">
        <v>5.1197449673406608</v>
      </c>
    </row>
    <row r="70" spans="1:14">
      <c r="A70" s="7" t="s">
        <v>133</v>
      </c>
      <c r="B70" s="7" t="s">
        <v>134</v>
      </c>
      <c r="C70" s="33"/>
      <c r="D70" s="33">
        <v>3.8915980841131832</v>
      </c>
      <c r="E70" s="33">
        <v>3.846757645934999</v>
      </c>
      <c r="F70" s="33">
        <v>3.6886831104671876</v>
      </c>
      <c r="G70" s="33">
        <v>3.6872817035882188</v>
      </c>
      <c r="H70" s="33">
        <v>3.7952618071449034</v>
      </c>
      <c r="I70" s="33">
        <v>3.927617275552532</v>
      </c>
      <c r="J70" s="33">
        <v>3.9652591529969436</v>
      </c>
      <c r="K70" s="33">
        <v>4.0431160700762359</v>
      </c>
      <c r="L70" s="33">
        <v>4.1049963011630224</v>
      </c>
      <c r="M70" s="33">
        <v>4.0695435864157474</v>
      </c>
      <c r="N70" s="33">
        <v>4.0175623239249454</v>
      </c>
    </row>
    <row r="71" spans="1:14">
      <c r="A71" s="7" t="s">
        <v>135</v>
      </c>
      <c r="B71" s="7" t="s">
        <v>136</v>
      </c>
      <c r="C71" s="33"/>
      <c r="D71" s="33">
        <v>4.7001395515354325</v>
      </c>
      <c r="E71" s="33">
        <v>4.59126964147584</v>
      </c>
      <c r="F71" s="33">
        <v>4.786415016811338</v>
      </c>
      <c r="G71" s="33">
        <v>5.0408014302186581</v>
      </c>
      <c r="H71" s="33">
        <v>5.0752017320097389</v>
      </c>
      <c r="I71" s="33">
        <v>5.0044536539388575</v>
      </c>
      <c r="J71" s="33">
        <v>5.0454540669335959</v>
      </c>
      <c r="K71" s="33">
        <v>4.9859116604051827</v>
      </c>
      <c r="L71" s="33">
        <v>4.8303469736413929</v>
      </c>
      <c r="M71" s="33">
        <v>4.7459607551925114</v>
      </c>
      <c r="N71" s="33">
        <v>4.8055611963679619</v>
      </c>
    </row>
    <row r="72" spans="1:14">
      <c r="A72" s="7" t="s">
        <v>137</v>
      </c>
      <c r="B72" s="7" t="s">
        <v>138</v>
      </c>
      <c r="C72" s="33"/>
      <c r="D72" s="33">
        <v>4.6489085843141638</v>
      </c>
      <c r="E72" s="33">
        <v>5.0306956416554032</v>
      </c>
      <c r="F72" s="33">
        <v>4.8360419627317288</v>
      </c>
      <c r="G72" s="33">
        <v>4.8466196931268088</v>
      </c>
      <c r="H72" s="33">
        <v>4.8973220650303535</v>
      </c>
      <c r="I72" s="33">
        <v>5.0208589186527108</v>
      </c>
      <c r="J72" s="33">
        <v>4.9186663755730908</v>
      </c>
      <c r="K72" s="33">
        <v>5.1154907090971591</v>
      </c>
      <c r="L72" s="33">
        <v>5.0050495420773986</v>
      </c>
      <c r="M72" s="33">
        <v>4.9870850896735215</v>
      </c>
      <c r="N72" s="33">
        <v>4.9612610046256735</v>
      </c>
    </row>
    <row r="73" spans="1:14">
      <c r="A73" s="7" t="s">
        <v>139</v>
      </c>
      <c r="B73" s="7" t="s">
        <v>140</v>
      </c>
      <c r="C73" s="33"/>
      <c r="D73" s="33">
        <v>4.7805845165394976</v>
      </c>
      <c r="E73" s="33">
        <v>4.6995091126920343</v>
      </c>
      <c r="F73" s="33">
        <v>4.8121914887402522</v>
      </c>
      <c r="G73" s="33">
        <v>4.8326417068626704</v>
      </c>
      <c r="H73" s="33">
        <v>4.9003725486910525</v>
      </c>
      <c r="I73" s="33">
        <v>4.8300156223301682</v>
      </c>
      <c r="J73" s="33">
        <v>4.8828326039027283</v>
      </c>
      <c r="K73" s="33">
        <v>4.9570782728219669</v>
      </c>
      <c r="L73" s="33">
        <v>5.1812581550292718</v>
      </c>
      <c r="M73" s="33">
        <v>5.2364036817393762</v>
      </c>
      <c r="N73" s="33">
        <v>5.271573227142472</v>
      </c>
    </row>
    <row r="74" spans="1:14">
      <c r="A74" s="7" t="s">
        <v>141</v>
      </c>
      <c r="B74" s="7" t="s">
        <v>142</v>
      </c>
      <c r="C74" s="33"/>
      <c r="D74" s="33">
        <v>4.3417866693820244</v>
      </c>
      <c r="E74" s="33">
        <v>4.3150061724140087</v>
      </c>
      <c r="F74" s="33">
        <v>4.3077784290738572</v>
      </c>
      <c r="G74" s="33">
        <v>4.4490446821748506</v>
      </c>
      <c r="H74" s="33">
        <v>4.6044277772295139</v>
      </c>
      <c r="I74" s="33">
        <v>4.574322430561395</v>
      </c>
      <c r="J74" s="33">
        <v>4.5754527520571564</v>
      </c>
      <c r="K74" s="33">
        <v>4.5568722506508665</v>
      </c>
      <c r="L74" s="33">
        <v>4.5787440654360223</v>
      </c>
      <c r="M74" s="33">
        <v>4.376614780663715</v>
      </c>
      <c r="N74" s="33">
        <v>4.4546638334261912</v>
      </c>
    </row>
    <row r="75" spans="1:14">
      <c r="A75" s="7" t="s">
        <v>143</v>
      </c>
      <c r="B75" s="7" t="s">
        <v>144</v>
      </c>
      <c r="C75" s="33"/>
      <c r="D75" s="33">
        <v>4.2918372369662414</v>
      </c>
      <c r="E75" s="33">
        <v>4.7513250549632442</v>
      </c>
      <c r="F75" s="33">
        <v>4.377186630414486</v>
      </c>
      <c r="G75" s="33">
        <v>4.7045127458320088</v>
      </c>
      <c r="H75" s="33">
        <v>4.267696230957343</v>
      </c>
      <c r="I75" s="33">
        <v>4.3634511162027581</v>
      </c>
      <c r="J75" s="33">
        <v>4.6763763283700257</v>
      </c>
      <c r="K75" s="33">
        <v>4.8348172370252858</v>
      </c>
      <c r="L75" s="33">
        <v>4.8669000769132165</v>
      </c>
      <c r="M75" s="33">
        <v>5.1121660870811025</v>
      </c>
      <c r="N75" s="33">
        <v>4.7788876406323775</v>
      </c>
    </row>
    <row r="76" spans="1:14">
      <c r="A76" s="7" t="s">
        <v>145</v>
      </c>
      <c r="B76" s="7" t="s">
        <v>146</v>
      </c>
      <c r="C76" s="33"/>
      <c r="D76" s="33">
        <v>4.6240314098522877</v>
      </c>
      <c r="E76" s="33">
        <v>4.5235859434611445</v>
      </c>
      <c r="F76" s="33">
        <v>4.484486564202256</v>
      </c>
      <c r="G76" s="33">
        <v>4.4148428611039403</v>
      </c>
      <c r="H76" s="33">
        <v>4.55628458019814</v>
      </c>
      <c r="I76" s="33">
        <v>4.4604299152651965</v>
      </c>
      <c r="J76" s="33">
        <v>4.4516820131985728</v>
      </c>
      <c r="K76" s="33">
        <v>4.5242236581407624</v>
      </c>
      <c r="L76" s="33">
        <v>4.646375375567346</v>
      </c>
      <c r="M76" s="33">
        <v>5.1248545148610987</v>
      </c>
      <c r="N76" s="33">
        <v>4.5272041031247738</v>
      </c>
    </row>
    <row r="77" spans="1:14">
      <c r="A77" s="7" t="s">
        <v>147</v>
      </c>
      <c r="B77" s="7" t="s">
        <v>148</v>
      </c>
      <c r="C77" s="33"/>
      <c r="D77" s="33">
        <v>4.2198883286760376</v>
      </c>
      <c r="E77" s="33">
        <v>4.4005832527907751</v>
      </c>
      <c r="F77" s="33">
        <v>4.4615242722900597</v>
      </c>
      <c r="G77" s="33">
        <v>4.6858143960351857</v>
      </c>
      <c r="H77" s="33">
        <v>4.6219791274778581</v>
      </c>
      <c r="I77" s="33">
        <v>4.7098046227042918</v>
      </c>
      <c r="J77" s="33">
        <v>4.8625999204622463</v>
      </c>
      <c r="K77" s="33">
        <v>4.8717269230732807</v>
      </c>
      <c r="L77" s="33">
        <v>4.9661221576757475</v>
      </c>
      <c r="M77" s="33">
        <v>4.947757159824766</v>
      </c>
      <c r="N77" s="33">
        <v>4.8582989356745578</v>
      </c>
    </row>
    <row r="78" spans="1:14">
      <c r="A78" s="7" t="s">
        <v>149</v>
      </c>
      <c r="B78" s="7" t="s">
        <v>150</v>
      </c>
      <c r="C78" s="33"/>
      <c r="D78" s="33">
        <v>4.4353724733696147</v>
      </c>
      <c r="E78" s="33">
        <v>4.2397720926844666</v>
      </c>
      <c r="F78" s="33">
        <v>4.3661970740769407</v>
      </c>
      <c r="G78" s="33">
        <v>4.3714888530706126</v>
      </c>
      <c r="H78" s="33">
        <v>4.5907068260935375</v>
      </c>
      <c r="I78" s="33">
        <v>4.7667550229778692</v>
      </c>
      <c r="J78" s="33">
        <v>5.0463178311976362</v>
      </c>
      <c r="K78" s="33">
        <v>5.1732064303392162</v>
      </c>
      <c r="L78" s="33">
        <v>5.1111962644881448</v>
      </c>
      <c r="M78" s="33">
        <v>5.0010219892526289</v>
      </c>
      <c r="N78" s="33">
        <v>4.9581891462769203</v>
      </c>
    </row>
    <row r="79" spans="1:14">
      <c r="A79" s="7" t="s">
        <v>151</v>
      </c>
      <c r="B79" s="7" t="s">
        <v>152</v>
      </c>
      <c r="C79" s="33"/>
      <c r="D79" s="33">
        <v>5.0131759001118574</v>
      </c>
      <c r="E79" s="33">
        <v>4.9447961674520604</v>
      </c>
      <c r="F79" s="33">
        <v>4.8869846212912993</v>
      </c>
      <c r="G79" s="33">
        <v>4.9137041950546774</v>
      </c>
      <c r="H79" s="33">
        <v>5.1254529481274398</v>
      </c>
      <c r="I79" s="33">
        <v>5.3396793056136236</v>
      </c>
      <c r="J79" s="33">
        <v>5.418126614277079</v>
      </c>
      <c r="K79" s="33">
        <v>5.4385526559318897</v>
      </c>
      <c r="L79" s="33">
        <v>5.6654040286528859</v>
      </c>
      <c r="M79" s="33">
        <v>5.4364465133626938</v>
      </c>
      <c r="N79" s="33">
        <v>5.3486978441217836</v>
      </c>
    </row>
    <row r="80" spans="1:14">
      <c r="A80" s="7" t="s">
        <v>153</v>
      </c>
      <c r="B80" s="7" t="s">
        <v>154</v>
      </c>
      <c r="C80" s="33"/>
      <c r="D80" s="33">
        <v>4.442105556542673</v>
      </c>
      <c r="E80" s="33">
        <v>4.3758162224553274</v>
      </c>
      <c r="F80" s="33">
        <v>4.4515384341418089</v>
      </c>
      <c r="G80" s="33">
        <v>4.493999773041061</v>
      </c>
      <c r="H80" s="33">
        <v>4.619671837173855</v>
      </c>
      <c r="I80" s="33">
        <v>4.681265325922003</v>
      </c>
      <c r="J80" s="33">
        <v>4.7616327172240336</v>
      </c>
      <c r="K80" s="33">
        <v>4.9163900973225099</v>
      </c>
      <c r="L80" s="33">
        <v>4.8158835334704442</v>
      </c>
      <c r="M80" s="33">
        <v>4.7568669968620299</v>
      </c>
      <c r="N80" s="33">
        <v>4.7890355970009297</v>
      </c>
    </row>
    <row r="81" spans="1:14">
      <c r="A81" s="7" t="s">
        <v>155</v>
      </c>
      <c r="B81" s="7" t="s">
        <v>156</v>
      </c>
      <c r="C81" s="33"/>
      <c r="D81" s="33">
        <v>5.3677294010219345</v>
      </c>
      <c r="E81" s="33">
        <v>5.4242417282490321</v>
      </c>
      <c r="F81" s="33">
        <v>5.6890271721651722</v>
      </c>
      <c r="G81" s="33">
        <v>5.637885059546031</v>
      </c>
      <c r="H81" s="33">
        <v>5.8393628740220604</v>
      </c>
      <c r="I81" s="33">
        <v>5.7245976843803064</v>
      </c>
      <c r="J81" s="33">
        <v>5.7764258264553039</v>
      </c>
      <c r="K81" s="33">
        <v>5.8490470625476565</v>
      </c>
      <c r="L81" s="33">
        <v>6.0110038021267513</v>
      </c>
      <c r="M81" s="33">
        <v>5.9066456661351179</v>
      </c>
      <c r="N81" s="33">
        <v>5.7786482358687312</v>
      </c>
    </row>
    <row r="82" spans="1:14">
      <c r="A82" s="7" t="s">
        <v>157</v>
      </c>
      <c r="B82" s="7" t="s">
        <v>158</v>
      </c>
      <c r="C82" s="33"/>
      <c r="D82" s="33">
        <v>5.1752085705592306</v>
      </c>
      <c r="E82" s="33">
        <v>5.2494070169659031</v>
      </c>
      <c r="F82" s="33">
        <v>5.267946834837856</v>
      </c>
      <c r="G82" s="33">
        <v>5.4157391272495117</v>
      </c>
      <c r="H82" s="33">
        <v>5.4492152612682236</v>
      </c>
      <c r="I82" s="33">
        <v>5.4069196494875982</v>
      </c>
      <c r="J82" s="33">
        <v>5.3927081086365805</v>
      </c>
      <c r="K82" s="33">
        <v>5.194413491076963</v>
      </c>
      <c r="L82" s="33">
        <v>5.4704089503167044</v>
      </c>
      <c r="M82" s="33">
        <v>5.4654911560738686</v>
      </c>
      <c r="N82" s="33">
        <v>5.3413286312338117</v>
      </c>
    </row>
    <row r="83" spans="1:14">
      <c r="A83" s="7" t="s">
        <v>159</v>
      </c>
      <c r="B83" s="7" t="s">
        <v>160</v>
      </c>
      <c r="C83" s="33"/>
      <c r="D83" s="33">
        <v>6.1689364585912205</v>
      </c>
      <c r="E83" s="33">
        <v>6.1906989804181842</v>
      </c>
      <c r="F83" s="33">
        <v>6.2159567382914718</v>
      </c>
      <c r="G83" s="33">
        <v>6.0815793302227625</v>
      </c>
      <c r="H83" s="33">
        <v>5.9085026747194549</v>
      </c>
      <c r="I83" s="33">
        <v>6.2406755033059786</v>
      </c>
      <c r="J83" s="33">
        <v>6.1666105789861758</v>
      </c>
      <c r="K83" s="33">
        <v>6.2666027383083778</v>
      </c>
      <c r="L83" s="33">
        <v>6.2503828031700186</v>
      </c>
      <c r="M83" s="33">
        <v>6.3275180805888454</v>
      </c>
      <c r="N83" s="33">
        <v>6.3108322826878211</v>
      </c>
    </row>
    <row r="84" spans="1:14">
      <c r="A84" s="7" t="s">
        <v>161</v>
      </c>
      <c r="B84" s="7" t="s">
        <v>162</v>
      </c>
      <c r="C84" s="33"/>
      <c r="D84" s="33">
        <v>4.3693377659923023</v>
      </c>
      <c r="E84" s="33">
        <v>4.456511413344872</v>
      </c>
      <c r="F84" s="33">
        <v>4.3956168705713683</v>
      </c>
      <c r="G84" s="33">
        <v>4.370464020086219</v>
      </c>
      <c r="H84" s="33">
        <v>4.4702207544686035</v>
      </c>
      <c r="I84" s="33">
        <v>4.5439483853985951</v>
      </c>
      <c r="J84" s="33">
        <v>4.897919329564143</v>
      </c>
      <c r="K84" s="33">
        <v>4.8475235146241022</v>
      </c>
      <c r="L84" s="33">
        <v>5.0255010912726199</v>
      </c>
      <c r="M84" s="33">
        <v>5.1137663439679617</v>
      </c>
      <c r="N84" s="33">
        <v>4.6887887192921855</v>
      </c>
    </row>
    <row r="85" spans="1:14">
      <c r="A85" s="7" t="s">
        <v>163</v>
      </c>
      <c r="B85" s="7" t="s">
        <v>164</v>
      </c>
      <c r="C85" s="33"/>
      <c r="D85" s="33">
        <v>4.8368821091380978</v>
      </c>
      <c r="E85" s="33">
        <v>4.906074204983546</v>
      </c>
      <c r="F85" s="33">
        <v>4.9527299897494164</v>
      </c>
      <c r="G85" s="33">
        <v>4.7971504547400841</v>
      </c>
      <c r="H85" s="33">
        <v>4.8773704780252389</v>
      </c>
      <c r="I85" s="33">
        <v>4.8616543297669459</v>
      </c>
      <c r="J85" s="33">
        <v>4.9531250812086265</v>
      </c>
      <c r="K85" s="33">
        <v>4.9332180428872352</v>
      </c>
      <c r="L85" s="33">
        <v>5.4628578367384115</v>
      </c>
      <c r="M85" s="33">
        <v>5.2383847259945675</v>
      </c>
      <c r="N85" s="33">
        <v>4.5561716304575413</v>
      </c>
    </row>
    <row r="86" spans="1:14">
      <c r="A86" s="7" t="s">
        <v>165</v>
      </c>
      <c r="B86" s="7" t="s">
        <v>166</v>
      </c>
      <c r="C86" s="33"/>
      <c r="D86" s="33">
        <v>4.6519714774242509</v>
      </c>
      <c r="E86" s="33">
        <v>4.6738927424043979</v>
      </c>
      <c r="F86" s="33">
        <v>4.7026149729381119</v>
      </c>
      <c r="G86" s="33">
        <v>4.8157083464863089</v>
      </c>
      <c r="H86" s="33">
        <v>4.7954541412488663</v>
      </c>
      <c r="I86" s="33">
        <v>4.7548675791214263</v>
      </c>
      <c r="J86" s="33">
        <v>4.9277883799293676</v>
      </c>
      <c r="K86" s="33">
        <v>5.095469905121317</v>
      </c>
      <c r="L86" s="33">
        <v>5.072092434421525</v>
      </c>
      <c r="M86" s="33">
        <v>5.0135302375862763</v>
      </c>
      <c r="N86" s="33">
        <v>4.8958400448063202</v>
      </c>
    </row>
    <row r="87" spans="1:14">
      <c r="A87" s="7" t="s">
        <v>167</v>
      </c>
      <c r="B87" s="7" t="s">
        <v>168</v>
      </c>
      <c r="C87" s="33"/>
      <c r="D87" s="33">
        <v>4.3674175705324307</v>
      </c>
      <c r="E87" s="33">
        <v>4.2626608291636883</v>
      </c>
      <c r="F87" s="33">
        <v>4.4821767114339881</v>
      </c>
      <c r="G87" s="33">
        <v>4.4949257436191861</v>
      </c>
      <c r="H87" s="33">
        <v>4.7131698070040695</v>
      </c>
      <c r="I87" s="33">
        <v>4.6121617462842481</v>
      </c>
      <c r="J87" s="33">
        <v>4.5593112988982787</v>
      </c>
      <c r="K87" s="33">
        <v>4.901612184249629</v>
      </c>
      <c r="L87" s="33">
        <v>4.8180711449883491</v>
      </c>
      <c r="M87" s="33">
        <v>4.9622308970741704</v>
      </c>
      <c r="N87" s="33">
        <v>4.7036075737495926</v>
      </c>
    </row>
    <row r="88" spans="1:14">
      <c r="A88" s="7" t="s">
        <v>169</v>
      </c>
      <c r="B88" s="7" t="s">
        <v>170</v>
      </c>
      <c r="C88" s="33"/>
      <c r="D88" s="33">
        <v>4.1631229156169773</v>
      </c>
      <c r="E88" s="33">
        <v>4.3605118394918216</v>
      </c>
      <c r="F88" s="33">
        <v>4.1746707777153462</v>
      </c>
      <c r="G88" s="33">
        <v>4.1951843547351677</v>
      </c>
      <c r="H88" s="33">
        <v>4.3372123747250741</v>
      </c>
      <c r="I88" s="33">
        <v>4.1211500118514799</v>
      </c>
      <c r="J88" s="33">
        <v>4.1462079560936491</v>
      </c>
      <c r="K88" s="33">
        <v>4.3144652888748203</v>
      </c>
      <c r="L88" s="33">
        <v>4.2496678328071482</v>
      </c>
      <c r="M88" s="33">
        <v>4.3407621617583079</v>
      </c>
      <c r="N88" s="33">
        <v>4.4361056804118162</v>
      </c>
    </row>
    <row r="89" spans="1:14">
      <c r="A89" s="7" t="s">
        <v>171</v>
      </c>
      <c r="B89" s="7" t="s">
        <v>172</v>
      </c>
      <c r="C89" s="33"/>
      <c r="D89" s="33">
        <v>4.3793740968464006</v>
      </c>
      <c r="E89" s="33">
        <v>4.2952028345077435</v>
      </c>
      <c r="F89" s="33">
        <v>4.3040551203695729</v>
      </c>
      <c r="G89" s="33">
        <v>4.4598356960044558</v>
      </c>
      <c r="H89" s="33">
        <v>4.5872484948283851</v>
      </c>
      <c r="I89" s="33">
        <v>4.6422137070371674</v>
      </c>
      <c r="J89" s="33">
        <v>4.4925598071806698</v>
      </c>
      <c r="K89" s="33">
        <v>4.5391680570980428</v>
      </c>
      <c r="L89" s="33">
        <v>4.4871632561140391</v>
      </c>
      <c r="M89" s="33">
        <v>4.557167075992858</v>
      </c>
      <c r="N89" s="33">
        <v>4.62221805090293</v>
      </c>
    </row>
    <row r="90" spans="1:14">
      <c r="A90" s="7" t="s">
        <v>173</v>
      </c>
      <c r="B90" s="7" t="s">
        <v>174</v>
      </c>
      <c r="C90" s="33"/>
      <c r="D90" s="33">
        <v>4.9432641547698797</v>
      </c>
      <c r="E90" s="33">
        <v>4.8403632469717834</v>
      </c>
      <c r="F90" s="33">
        <v>4.9307045195948591</v>
      </c>
      <c r="G90" s="33">
        <v>5.0468335306847409</v>
      </c>
      <c r="H90" s="33">
        <v>5.036821135821822</v>
      </c>
      <c r="I90" s="33">
        <v>5.0170318293052221</v>
      </c>
      <c r="J90" s="33">
        <v>5.1026281161562448</v>
      </c>
      <c r="K90" s="33">
        <v>5.3088252153377002</v>
      </c>
      <c r="L90" s="33">
        <v>5.3309988480609025</v>
      </c>
      <c r="M90" s="33">
        <v>5.1268541284813809</v>
      </c>
      <c r="N90" s="33">
        <v>5.2311618227711882</v>
      </c>
    </row>
    <row r="91" spans="1:14">
      <c r="A91" s="7" t="s">
        <v>175</v>
      </c>
      <c r="B91" s="7" t="s">
        <v>176</v>
      </c>
      <c r="C91" s="33"/>
      <c r="D91" s="33">
        <v>4.922526865768595</v>
      </c>
      <c r="E91" s="33">
        <v>5.081522535665405</v>
      </c>
      <c r="F91" s="33">
        <v>5.1461458808094021</v>
      </c>
      <c r="G91" s="33">
        <v>5.1981684871463107</v>
      </c>
      <c r="H91" s="33">
        <v>5.4396892505303107</v>
      </c>
      <c r="I91" s="33">
        <v>5.3806823453522847</v>
      </c>
      <c r="J91" s="33">
        <v>5.5060985135919296</v>
      </c>
      <c r="K91" s="33">
        <v>5.5840900138374057</v>
      </c>
      <c r="L91" s="33">
        <v>5.7717385326728401</v>
      </c>
      <c r="M91" s="33">
        <v>5.8374692382665545</v>
      </c>
      <c r="N91" s="33">
        <v>5.7543003146117613</v>
      </c>
    </row>
    <row r="92" spans="1:14">
      <c r="A92" s="7" t="s">
        <v>177</v>
      </c>
      <c r="B92" s="7" t="s">
        <v>178</v>
      </c>
      <c r="C92" s="33"/>
      <c r="D92" s="33">
        <v>4.808989348194272</v>
      </c>
      <c r="E92" s="33">
        <v>4.7946577426224524</v>
      </c>
      <c r="F92" s="33">
        <v>5.0120109385333071</v>
      </c>
      <c r="G92" s="33">
        <v>4.9889418124720679</v>
      </c>
      <c r="H92" s="33">
        <v>5.0512793357620946</v>
      </c>
      <c r="I92" s="33">
        <v>5.1130832919802778</v>
      </c>
      <c r="J92" s="33">
        <v>5.0256110908427578</v>
      </c>
      <c r="K92" s="33">
        <v>4.9974406373741207</v>
      </c>
      <c r="L92" s="33">
        <v>5.0859915293482629</v>
      </c>
      <c r="M92" s="33">
        <v>5.264666086451987</v>
      </c>
      <c r="N92" s="33">
        <v>5.105065402877548</v>
      </c>
    </row>
    <row r="93" spans="1:14">
      <c r="A93" s="7" t="s">
        <v>179</v>
      </c>
      <c r="B93" s="7" t="s">
        <v>180</v>
      </c>
      <c r="C93" s="33"/>
      <c r="D93" s="33">
        <v>5.52964238619961</v>
      </c>
      <c r="E93" s="33">
        <v>5.5289905470420759</v>
      </c>
      <c r="F93" s="33">
        <v>5.6772580436748932</v>
      </c>
      <c r="G93" s="33">
        <v>5.6748248169846587</v>
      </c>
      <c r="H93" s="33">
        <v>5.7236872816831124</v>
      </c>
      <c r="I93" s="33">
        <v>5.6323106731336772</v>
      </c>
      <c r="J93" s="33">
        <v>5.6162356110101355</v>
      </c>
      <c r="K93" s="33">
        <v>5.6994606346227297</v>
      </c>
      <c r="L93" s="33">
        <v>5.5570985518622962</v>
      </c>
      <c r="M93" s="33">
        <v>5.5918646500897209</v>
      </c>
      <c r="N93" s="33">
        <v>5.651875031662958</v>
      </c>
    </row>
    <row r="94" spans="1:14">
      <c r="A94" s="7" t="s">
        <v>181</v>
      </c>
      <c r="B94" s="7" t="s">
        <v>182</v>
      </c>
      <c r="C94" s="33"/>
      <c r="D94" s="33">
        <v>3.9959317078552514</v>
      </c>
      <c r="E94" s="33">
        <v>3.9804923169227693</v>
      </c>
      <c r="F94" s="33">
        <v>4.0941896835659888</v>
      </c>
      <c r="G94" s="33">
        <v>4.0828753773837274</v>
      </c>
      <c r="H94" s="33">
        <v>4.138553214658419</v>
      </c>
      <c r="I94" s="33">
        <v>4.1621089899778427</v>
      </c>
      <c r="J94" s="33">
        <v>4.3233477362389632</v>
      </c>
      <c r="K94" s="33">
        <v>4.4069104241992161</v>
      </c>
      <c r="L94" s="33">
        <v>4.3571663640270559</v>
      </c>
      <c r="M94" s="33">
        <v>4.4346654070738083</v>
      </c>
      <c r="N94" s="33">
        <v>4.3703364045834707</v>
      </c>
    </row>
    <row r="95" spans="1:14">
      <c r="A95" s="7" t="s">
        <v>183</v>
      </c>
      <c r="B95" s="7" t="s">
        <v>184</v>
      </c>
      <c r="C95" s="33"/>
      <c r="D95" s="33">
        <v>4.4590423024667967</v>
      </c>
      <c r="E95" s="33">
        <v>4.5402444513694125</v>
      </c>
      <c r="F95" s="33">
        <v>4.5198108542465079</v>
      </c>
      <c r="G95" s="33">
        <v>4.766183879093199</v>
      </c>
      <c r="H95" s="33">
        <v>5.5647840796337107</v>
      </c>
      <c r="I95" s="33">
        <v>4.904158433329286</v>
      </c>
      <c r="J95" s="33">
        <v>4.9515376622228118</v>
      </c>
      <c r="K95" s="33">
        <v>4.9853733493397359</v>
      </c>
      <c r="L95" s="33">
        <v>5.1122350674373793</v>
      </c>
      <c r="M95" s="33">
        <v>5.1608653518765877</v>
      </c>
      <c r="N95" s="33">
        <v>5.2427983991555989</v>
      </c>
    </row>
    <row r="96" spans="1:14">
      <c r="A96" s="7" t="s">
        <v>185</v>
      </c>
      <c r="B96" s="7" t="s">
        <v>186</v>
      </c>
      <c r="C96" s="33"/>
      <c r="D96" s="33">
        <v>4.9112301820976976</v>
      </c>
      <c r="E96" s="33">
        <v>5.0336910406788125</v>
      </c>
      <c r="F96" s="33">
        <v>5.1366118493734412</v>
      </c>
      <c r="G96" s="33">
        <v>5.0281202270553695</v>
      </c>
      <c r="H96" s="33">
        <v>5.1111984385847711</v>
      </c>
      <c r="I96" s="33">
        <v>5.1211104511717949</v>
      </c>
      <c r="J96" s="33">
        <v>5.3268245601009729</v>
      </c>
      <c r="K96" s="33">
        <v>5.6153417781089452</v>
      </c>
      <c r="L96" s="33">
        <v>5.8593755779972625</v>
      </c>
      <c r="M96" s="33">
        <v>5.7874445749801042</v>
      </c>
      <c r="N96" s="33">
        <v>5.406352265058298</v>
      </c>
    </row>
    <row r="97" spans="1:14">
      <c r="A97" s="7" t="s">
        <v>187</v>
      </c>
      <c r="B97" s="7" t="s">
        <v>188</v>
      </c>
      <c r="C97" s="33"/>
      <c r="D97" s="33">
        <v>5.6349599703935507</v>
      </c>
      <c r="E97" s="33">
        <v>5.6870416748740746</v>
      </c>
      <c r="F97" s="33">
        <v>5.5341299464887364</v>
      </c>
      <c r="G97" s="33">
        <v>5.8317988943749901</v>
      </c>
      <c r="H97" s="33">
        <v>5.8826258815975603</v>
      </c>
      <c r="I97" s="33">
        <v>5.5779381933351386</v>
      </c>
      <c r="J97" s="33">
        <v>5.6271486141952467</v>
      </c>
      <c r="K97" s="33">
        <v>6.1371094736728962</v>
      </c>
      <c r="L97" s="33">
        <v>6.1679194315579302</v>
      </c>
      <c r="M97" s="33">
        <v>5.9164380240170491</v>
      </c>
      <c r="N97" s="33">
        <v>5.740999646894462</v>
      </c>
    </row>
    <row r="98" spans="1:14">
      <c r="A98" s="7" t="s">
        <v>189</v>
      </c>
      <c r="B98" s="7" t="s">
        <v>190</v>
      </c>
      <c r="C98" s="33"/>
      <c r="D98" s="33">
        <v>3.1399775249332773</v>
      </c>
      <c r="E98" s="33">
        <v>3.0825971352603139</v>
      </c>
      <c r="F98" s="33">
        <v>3.0869507234780289</v>
      </c>
      <c r="G98" s="33">
        <v>3.1130725916907624</v>
      </c>
      <c r="H98" s="33">
        <v>3.178932659036465</v>
      </c>
      <c r="I98" s="33">
        <v>3.1681858936043037</v>
      </c>
      <c r="J98" s="33">
        <v>3.2269497947584465</v>
      </c>
      <c r="K98" s="33">
        <v>3.269868545407681</v>
      </c>
      <c r="L98" s="33">
        <v>3.351964525110859</v>
      </c>
      <c r="M98" s="33">
        <v>3.5197727769281189</v>
      </c>
      <c r="N98" s="33">
        <v>3.5082154593513359</v>
      </c>
    </row>
    <row r="99" spans="1:14">
      <c r="A99" s="7" t="s">
        <v>191</v>
      </c>
      <c r="B99" s="7" t="s">
        <v>192</v>
      </c>
      <c r="C99" s="33"/>
      <c r="D99" s="33">
        <v>4.5813898877046677</v>
      </c>
      <c r="E99" s="33">
        <v>4.6322938504542277</v>
      </c>
      <c r="F99" s="33">
        <v>4.6875661829357593</v>
      </c>
      <c r="G99" s="33">
        <v>4.6565543930516728</v>
      </c>
      <c r="H99" s="33">
        <v>4.703641408011098</v>
      </c>
      <c r="I99" s="33">
        <v>4.2913696193284814</v>
      </c>
      <c r="J99" s="33">
        <v>4.4168736008068521</v>
      </c>
      <c r="K99" s="33">
        <v>4.7543019316343038</v>
      </c>
      <c r="L99" s="33">
        <v>4.8204581563605746</v>
      </c>
      <c r="M99" s="33">
        <v>4.85367272505946</v>
      </c>
      <c r="N99" s="33">
        <v>4.5589477098724505</v>
      </c>
    </row>
    <row r="100" spans="1:14">
      <c r="A100" s="7" t="s">
        <v>193</v>
      </c>
      <c r="B100" s="7" t="s">
        <v>194</v>
      </c>
      <c r="C100" s="33"/>
      <c r="D100" s="33">
        <v>4.394127882664602</v>
      </c>
      <c r="E100" s="33">
        <v>4.3368042228177242</v>
      </c>
      <c r="F100" s="33">
        <v>4.4236846865893504</v>
      </c>
      <c r="G100" s="33">
        <v>4.6041520040165151</v>
      </c>
      <c r="H100" s="33">
        <v>4.7581908858697348</v>
      </c>
      <c r="I100" s="33">
        <v>4.8514345170266466</v>
      </c>
      <c r="J100" s="33">
        <v>4.8843853239617046</v>
      </c>
      <c r="K100" s="33">
        <v>4.9942604966486694</v>
      </c>
      <c r="L100" s="33">
        <v>4.949898123130076</v>
      </c>
      <c r="M100" s="33">
        <v>4.9453607696858155</v>
      </c>
      <c r="N100" s="33">
        <v>4.7692544185632446</v>
      </c>
    </row>
    <row r="101" spans="1:14">
      <c r="A101" s="7" t="s">
        <v>195</v>
      </c>
      <c r="B101" s="7" t="s">
        <v>196</v>
      </c>
      <c r="C101" s="33"/>
      <c r="D101" s="33">
        <v>3.6468224284913919</v>
      </c>
      <c r="E101" s="33">
        <v>3.6019926579422679</v>
      </c>
      <c r="F101" s="33">
        <v>3.7933035778149722</v>
      </c>
      <c r="G101" s="33">
        <v>3.9112190503161655</v>
      </c>
      <c r="H101" s="33">
        <v>3.8003395866861105</v>
      </c>
      <c r="I101" s="33">
        <v>3.7691316342076009</v>
      </c>
      <c r="J101" s="33">
        <v>3.8340942843974175</v>
      </c>
      <c r="K101" s="33">
        <v>3.8030389423473943</v>
      </c>
      <c r="L101" s="33">
        <v>3.6797876562504808</v>
      </c>
      <c r="M101" s="33">
        <v>4.0461445358559134</v>
      </c>
      <c r="N101" s="33">
        <v>3.6921086446010012</v>
      </c>
    </row>
    <row r="102" spans="1:14">
      <c r="A102" s="7" t="s">
        <v>197</v>
      </c>
      <c r="B102" s="7" t="s">
        <v>198</v>
      </c>
      <c r="C102" s="33"/>
      <c r="D102" s="33">
        <v>3.9581944991475893</v>
      </c>
      <c r="E102" s="33">
        <v>3.9541923325191624</v>
      </c>
      <c r="F102" s="33">
        <v>3.9978335675781742</v>
      </c>
      <c r="G102" s="33">
        <v>3.9261862230855828</v>
      </c>
      <c r="H102" s="33">
        <v>3.9905388838993781</v>
      </c>
      <c r="I102" s="33">
        <v>3.9839684445876413</v>
      </c>
      <c r="J102" s="33">
        <v>3.9644366549989241</v>
      </c>
      <c r="K102" s="33">
        <v>3.9801421715259542</v>
      </c>
      <c r="L102" s="33">
        <v>3.9773288548906924</v>
      </c>
      <c r="M102" s="33">
        <v>4.2797990696358141</v>
      </c>
      <c r="N102" s="33">
        <v>4.2349712571699536</v>
      </c>
    </row>
    <row r="103" spans="1:14">
      <c r="A103" s="7" t="s">
        <v>199</v>
      </c>
      <c r="B103" s="7" t="s">
        <v>200</v>
      </c>
      <c r="C103" s="33"/>
      <c r="D103" s="33">
        <v>4.3672314749164363</v>
      </c>
      <c r="E103" s="33">
        <v>4.5068733295860062</v>
      </c>
      <c r="F103" s="33">
        <v>4.4031293038072601</v>
      </c>
      <c r="G103" s="33">
        <v>4.2716685425022058</v>
      </c>
      <c r="H103" s="33">
        <v>4.3189201092445266</v>
      </c>
      <c r="I103" s="33">
        <v>4.2860569235689159</v>
      </c>
      <c r="J103" s="33">
        <v>4.3048109261591092</v>
      </c>
      <c r="K103" s="33">
        <v>4.4556170974482017</v>
      </c>
      <c r="L103" s="33">
        <v>4.3968868339938352</v>
      </c>
      <c r="M103" s="33">
        <v>4.3543179212839132</v>
      </c>
      <c r="N103" s="33">
        <v>4.3664080052865097</v>
      </c>
    </row>
    <row r="104" spans="1:14" s="2" customFormat="1">
      <c r="A104" s="9"/>
      <c r="B104" s="9" t="s">
        <v>201</v>
      </c>
      <c r="C104" s="34"/>
      <c r="D104" s="34">
        <v>4.6807348432473521</v>
      </c>
      <c r="E104" s="34">
        <v>4.7148476812785569</v>
      </c>
      <c r="F104" s="34">
        <v>4.7556335123311282</v>
      </c>
      <c r="G104" s="34">
        <v>4.8035826796394705</v>
      </c>
      <c r="H104" s="34">
        <v>4.8647651130972598</v>
      </c>
      <c r="I104" s="34">
        <v>4.853291677034683</v>
      </c>
      <c r="J104" s="34">
        <v>4.9198136061445172</v>
      </c>
      <c r="K104" s="34">
        <v>5.0139697492351942</v>
      </c>
      <c r="L104" s="34">
        <v>5.0748540399571853</v>
      </c>
      <c r="M104" s="34">
        <v>5.093617049667956</v>
      </c>
      <c r="N104" s="34">
        <v>4.9910152191713806</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dimension ref="A1:AX86"/>
  <sheetViews>
    <sheetView workbookViewId="0"/>
  </sheetViews>
  <sheetFormatPr baseColWidth="10" defaultRowHeight="12.75"/>
  <cols>
    <col min="1" max="1" width="30" customWidth="1"/>
    <col min="2" max="27" width="7.42578125" style="62" bestFit="1" customWidth="1"/>
    <col min="28" max="50" width="5" bestFit="1" customWidth="1"/>
  </cols>
  <sheetData>
    <row r="1" spans="1:50" s="39" customFormat="1">
      <c r="B1" s="58"/>
      <c r="C1" s="58"/>
      <c r="D1" s="58"/>
      <c r="E1" s="58"/>
      <c r="F1" s="58"/>
      <c r="G1" s="58"/>
      <c r="H1" s="58"/>
      <c r="I1" s="58"/>
      <c r="J1" s="58"/>
      <c r="K1" s="58"/>
      <c r="L1" s="58"/>
      <c r="M1" s="58"/>
      <c r="N1" s="58"/>
      <c r="O1" s="58"/>
      <c r="P1" s="58"/>
      <c r="Q1" s="58"/>
      <c r="R1" s="59"/>
      <c r="S1" s="59"/>
      <c r="T1" s="59"/>
      <c r="U1" s="59"/>
      <c r="V1" s="59"/>
      <c r="W1" s="59"/>
      <c r="X1" s="59"/>
      <c r="Y1" s="59"/>
      <c r="Z1" s="59"/>
      <c r="AA1" s="59"/>
    </row>
    <row r="2" spans="1:50" s="46" customFormat="1">
      <c r="A2" s="44" t="s">
        <v>228</v>
      </c>
      <c r="B2" s="60"/>
      <c r="C2" s="60"/>
      <c r="D2" s="60"/>
      <c r="E2" s="60"/>
      <c r="F2" s="60"/>
      <c r="G2" s="60"/>
      <c r="H2" s="60"/>
      <c r="I2" s="60"/>
      <c r="J2" s="60"/>
      <c r="K2" s="60"/>
      <c r="L2" s="60"/>
      <c r="M2" s="60"/>
      <c r="N2" s="60"/>
      <c r="O2" s="60"/>
      <c r="P2" s="60"/>
      <c r="Q2" s="60"/>
      <c r="R2" s="61"/>
      <c r="S2" s="61"/>
      <c r="T2" s="61"/>
      <c r="U2" s="61"/>
      <c r="V2" s="61"/>
      <c r="W2" s="61"/>
      <c r="X2" s="61"/>
      <c r="Y2" s="61"/>
      <c r="Z2" s="61"/>
      <c r="AA2" s="61"/>
    </row>
    <row r="3" spans="1:50" s="39" customFormat="1">
      <c r="B3" s="58"/>
      <c r="C3" s="58"/>
      <c r="D3" s="58"/>
      <c r="E3" s="58"/>
      <c r="F3" s="58"/>
      <c r="G3" s="58"/>
      <c r="H3" s="58"/>
      <c r="I3" s="58"/>
      <c r="J3" s="58"/>
      <c r="K3" s="58"/>
      <c r="L3" s="58"/>
      <c r="M3" s="58"/>
      <c r="N3" s="58"/>
      <c r="O3" s="58"/>
      <c r="P3" s="58"/>
      <c r="Q3" s="58"/>
      <c r="R3" s="59"/>
      <c r="S3" s="59"/>
      <c r="T3" s="59"/>
      <c r="U3" s="59"/>
      <c r="V3" s="59"/>
      <c r="W3" s="59"/>
      <c r="X3" s="59"/>
      <c r="Y3" s="59"/>
      <c r="Z3" s="59"/>
      <c r="AA3" s="59"/>
    </row>
    <row r="4" spans="1:50" s="39" customFormat="1">
      <c r="B4" s="58"/>
      <c r="C4" s="58"/>
      <c r="D4" s="58"/>
      <c r="E4" s="58"/>
      <c r="F4" s="58"/>
      <c r="G4" s="58"/>
      <c r="H4" s="58"/>
      <c r="I4" s="58"/>
      <c r="J4" s="58"/>
      <c r="K4" s="58"/>
      <c r="L4" s="58"/>
      <c r="M4" s="58"/>
      <c r="N4" s="58"/>
      <c r="O4" s="58"/>
      <c r="P4" s="58"/>
      <c r="Q4" s="58"/>
      <c r="R4" s="59"/>
      <c r="S4" s="59"/>
      <c r="T4" s="59"/>
      <c r="U4" s="59"/>
      <c r="V4" s="59"/>
      <c r="W4" s="59"/>
      <c r="X4" s="59"/>
      <c r="Y4" s="59"/>
      <c r="Z4" s="59"/>
      <c r="AA4" s="59"/>
    </row>
    <row r="5" spans="1:50">
      <c r="A5" s="53" t="s">
        <v>326</v>
      </c>
      <c r="E5" s="73" t="s">
        <v>10</v>
      </c>
      <c r="F5" s="74"/>
      <c r="G5" s="74"/>
      <c r="H5" s="74"/>
      <c r="I5" s="74"/>
      <c r="J5" s="72"/>
      <c r="K5" s="72"/>
      <c r="L5" s="72"/>
    </row>
    <row r="8" spans="1:50">
      <c r="A8" s="70" t="s">
        <v>325</v>
      </c>
      <c r="B8" s="71" t="str">
        <f>E5</f>
        <v>AIN</v>
      </c>
    </row>
    <row r="10" spans="1:50">
      <c r="A10" s="53" t="s">
        <v>314</v>
      </c>
    </row>
    <row r="11" spans="1:50" ht="3" customHeight="1"/>
    <row r="12" spans="1:50" s="53" customFormat="1">
      <c r="A12" s="57"/>
      <c r="B12" s="63">
        <v>1966</v>
      </c>
      <c r="C12" s="63">
        <v>1967</v>
      </c>
      <c r="D12" s="63">
        <v>1968</v>
      </c>
      <c r="E12" s="63">
        <v>1969</v>
      </c>
      <c r="F12" s="63">
        <v>1970</v>
      </c>
      <c r="G12" s="63">
        <v>1971</v>
      </c>
      <c r="H12" s="63">
        <v>1972</v>
      </c>
      <c r="I12" s="63">
        <v>1973</v>
      </c>
      <c r="J12" s="63">
        <v>1974</v>
      </c>
      <c r="K12" s="63">
        <v>1975</v>
      </c>
      <c r="L12" s="63">
        <v>1976</v>
      </c>
      <c r="M12" s="63">
        <v>1977</v>
      </c>
      <c r="N12" s="63">
        <v>1978</v>
      </c>
      <c r="O12" s="63">
        <v>1979</v>
      </c>
      <c r="P12" s="63">
        <v>1980</v>
      </c>
      <c r="Q12" s="63">
        <v>1981</v>
      </c>
      <c r="R12" s="63">
        <v>1982</v>
      </c>
      <c r="S12" s="63">
        <v>1983</v>
      </c>
      <c r="T12" s="63">
        <v>1984</v>
      </c>
      <c r="U12" s="63">
        <v>1985</v>
      </c>
      <c r="V12" s="63">
        <v>1986</v>
      </c>
      <c r="W12" s="63">
        <v>1987</v>
      </c>
      <c r="X12" s="63">
        <v>1988</v>
      </c>
      <c r="Y12" s="63">
        <v>1989</v>
      </c>
      <c r="Z12" s="63">
        <v>1990</v>
      </c>
      <c r="AA12" s="63">
        <v>1991</v>
      </c>
      <c r="AB12" s="57"/>
      <c r="AC12" s="57"/>
      <c r="AD12" s="57"/>
      <c r="AE12" s="57"/>
      <c r="AF12" s="57"/>
      <c r="AG12" s="57"/>
      <c r="AH12" s="57"/>
      <c r="AI12" s="57"/>
      <c r="AJ12" s="57"/>
      <c r="AK12" s="57"/>
      <c r="AL12" s="57"/>
      <c r="AM12" s="57"/>
      <c r="AN12" s="57"/>
      <c r="AO12" s="57"/>
      <c r="AP12" s="57"/>
      <c r="AQ12" s="57"/>
      <c r="AR12" s="57"/>
      <c r="AS12" s="57"/>
      <c r="AT12" s="57"/>
      <c r="AU12" s="57"/>
      <c r="AV12" s="57"/>
      <c r="AW12" s="57"/>
      <c r="AX12" s="57"/>
    </row>
    <row r="13" spans="1:50">
      <c r="A13" s="54" t="s">
        <v>311</v>
      </c>
      <c r="B13" s="55">
        <f>IF(VLOOKUP($B$8,écrans!$B:$AY,2,0)=0,"-",VLOOKUP($B$8,écrans!$B:$AY,2,0))</f>
        <v>35</v>
      </c>
      <c r="C13" s="55">
        <f>IF(VLOOKUP($B$8,écrans!$B:$AY,3,0)=0,"-",VLOOKUP($B$8,écrans!$B:$AY,3,0))</f>
        <v>34</v>
      </c>
      <c r="D13" s="55">
        <f>IF(VLOOKUP($B$8,écrans!$B:$AY,4,0)=0,"-",VLOOKUP($B$8,écrans!$B:$AY,4,0))</f>
        <v>33</v>
      </c>
      <c r="E13" s="55">
        <f>IF(VLOOKUP($B$8,écrans!$B:$AY,5,0)=0,"-",VLOOKUP($B$8,écrans!$B:$AY,5,0))</f>
        <v>32</v>
      </c>
      <c r="F13" s="55">
        <f>IF(VLOOKUP($B$8,écrans!$B:$AY,6,0)=0,"-",VLOOKUP($B$8,écrans!$B:$AY,6,0))</f>
        <v>28</v>
      </c>
      <c r="G13" s="55">
        <f>IF(VLOOKUP($B$8,écrans!$B:$AY,7,0)=0,"-",VLOOKUP($B$8,écrans!$B:$AY,7,0))</f>
        <v>27</v>
      </c>
      <c r="H13" s="55">
        <f>IF(VLOOKUP($B$8,écrans!$B:$AY,8,0)=0,"-",VLOOKUP($B$8,écrans!$B:$AY,8,0))</f>
        <v>26</v>
      </c>
      <c r="I13" s="55">
        <f>IF(VLOOKUP($B$8,écrans!$B:$AY,9,0)=0,"-",VLOOKUP($B$8,écrans!$B:$AY,9,0))</f>
        <v>25</v>
      </c>
      <c r="J13" s="55">
        <f>IF(VLOOKUP($B$8,écrans!$B:$AY,10,0)=0,"-",VLOOKUP($B$8,écrans!$B:$AY,10,0))</f>
        <v>25</v>
      </c>
      <c r="K13" s="55">
        <f>IF(VLOOKUP($B$8,écrans!$B:$AY,11,0)=0,"-",VLOOKUP($B$8,écrans!$B:$AY,11,0))</f>
        <v>24</v>
      </c>
      <c r="L13" s="55">
        <f>IF(VLOOKUP($B$8,écrans!$B:$AY,12,0)=0,"-",VLOOKUP($B$8,écrans!$B:$AY,12,0))</f>
        <v>23</v>
      </c>
      <c r="M13" s="55">
        <f>IF(VLOOKUP($B$8,écrans!$B:$AY,13,0)=0,"-",VLOOKUP($B$8,écrans!$B:$AY,13,0))</f>
        <v>22</v>
      </c>
      <c r="N13" s="55">
        <f>IF(VLOOKUP($B$8,écrans!$B:$AY,14,0)=0,"-",VLOOKUP($B$8,écrans!$B:$AY,14,0))</f>
        <v>24</v>
      </c>
      <c r="O13" s="55">
        <f>IF(VLOOKUP($B$8,écrans!$B:$AY,15,0)=0,"-",VLOOKUP($B$8,écrans!$B:$AY,15,0))</f>
        <v>21</v>
      </c>
      <c r="P13" s="55">
        <f>IF(VLOOKUP($B$8,écrans!$B:$AY,16,0)=0,"-",VLOOKUP($B$8,écrans!$B:$AY,16,0))</f>
        <v>19</v>
      </c>
      <c r="Q13" s="55">
        <f>IF(VLOOKUP($B$8,écrans!$B:$AY,17,0)=0,"-",VLOOKUP($B$8,écrans!$B:$AY,17,0))</f>
        <v>26</v>
      </c>
      <c r="R13" s="55">
        <f>IF(VLOOKUP($B$8,écrans!$B:$AY,18,0)=0,"-",VLOOKUP($B$8,écrans!$B:$AY,18,0))</f>
        <v>28</v>
      </c>
      <c r="S13" s="55">
        <f>IF(VLOOKUP($B$8,écrans!$B:$AY,19,0)=0,"-",VLOOKUP($B$8,écrans!$B:$AY,19,0))</f>
        <v>30</v>
      </c>
      <c r="T13" s="55">
        <f>IF(VLOOKUP($B$8,écrans!$B:$AY,20,0)=0,"-",VLOOKUP($B$8,écrans!$B:$AY,20,0))</f>
        <v>36</v>
      </c>
      <c r="U13" s="55">
        <f>IF(VLOOKUP($B$8,écrans!$B:$AY,21,0)=0,"-",VLOOKUP($B$8,écrans!$B:$AY,21,0))</f>
        <v>37</v>
      </c>
      <c r="V13" s="55">
        <f>IF(VLOOKUP($B$8,écrans!$B:$AY,22,0)=0,"-",VLOOKUP($B$8,écrans!$B:$AY,22,0))</f>
        <v>36</v>
      </c>
      <c r="W13" s="55">
        <f>IF(VLOOKUP($B$8,écrans!$B:$AY,23,0)=0,"-",VLOOKUP($B$8,écrans!$B:$AY,23,0))</f>
        <v>37</v>
      </c>
      <c r="X13" s="55">
        <f>IF(VLOOKUP($B$8,écrans!$B:$AY,24,0)=0,"-",VLOOKUP($B$8,écrans!$B:$AY,24,0))</f>
        <v>39</v>
      </c>
      <c r="Y13" s="55">
        <f>IF(VLOOKUP($B$8,écrans!$B:$AY,25,0)=0,"-",VLOOKUP($B$8,écrans!$B:$AY,25,0))</f>
        <v>39</v>
      </c>
      <c r="Z13" s="55">
        <f>IF(VLOOKUP($B$8,écrans!$B:$AY,26,0)=0,"-",VLOOKUP($B$8,écrans!$B:$AY,26,0))</f>
        <v>38</v>
      </c>
      <c r="AA13" s="55">
        <f>IF(VLOOKUP($B$8,écrans!$B:$AY,27,0)=0,"-",VLOOKUP($B$8,écrans!$B:$AY,27,0))</f>
        <v>37</v>
      </c>
      <c r="AB13" s="54"/>
      <c r="AC13" s="54"/>
      <c r="AD13" s="54"/>
      <c r="AE13" s="54"/>
      <c r="AF13" s="54"/>
      <c r="AG13" s="54"/>
      <c r="AH13" s="54"/>
      <c r="AI13" s="54"/>
      <c r="AJ13" s="54"/>
      <c r="AK13" s="54"/>
      <c r="AL13" s="54"/>
      <c r="AM13" s="54"/>
      <c r="AN13" s="54"/>
      <c r="AO13" s="54"/>
      <c r="AP13" s="54"/>
      <c r="AQ13" s="54"/>
      <c r="AR13" s="54"/>
      <c r="AS13" s="54"/>
      <c r="AT13" s="54"/>
      <c r="AU13" s="54"/>
      <c r="AV13" s="54"/>
      <c r="AW13" s="54"/>
      <c r="AX13" s="54"/>
    </row>
    <row r="14" spans="1:50">
      <c r="A14" s="54" t="s">
        <v>312</v>
      </c>
      <c r="B14" s="65">
        <f>IF(VLOOKUP($B$8,fauteuils!$B:$AY,2,0)=0,"-",VLOOKUP($B$8,fauteuils!$B:$AY,2,0))</f>
        <v>12962</v>
      </c>
      <c r="C14" s="65">
        <f>IF(VLOOKUP($B$8,fauteuils!$B:$AY,3,0)=0,"-",VLOOKUP($B$8,fauteuils!$B:$AY,3,0))</f>
        <v>12754</v>
      </c>
      <c r="D14" s="65">
        <f>IF(VLOOKUP($B$8,fauteuils!$B:$AY,4,0)=0,"-",VLOOKUP($B$8,fauteuils!$B:$AY,4,0))</f>
        <v>12256</v>
      </c>
      <c r="E14" s="65">
        <f>IF(VLOOKUP($B$8,fauteuils!$B:$AY,5,0)=0,"-",VLOOKUP($B$8,fauteuils!$B:$AY,5,0))</f>
        <v>11677</v>
      </c>
      <c r="F14" s="65">
        <f>IF(VLOOKUP($B$8,fauteuils!$B:$AY,6,0)=0,"-",VLOOKUP($B$8,fauteuils!$B:$AY,6,0))</f>
        <v>10703</v>
      </c>
      <c r="G14" s="65">
        <f>IF(VLOOKUP($B$8,fauteuils!$B:$AY,7,0)=0,"-",VLOOKUP($B$8,fauteuils!$B:$AY,7,0))</f>
        <v>10313</v>
      </c>
      <c r="H14" s="65">
        <f>IF(VLOOKUP($B$8,fauteuils!$B:$AY,8,0)=0,"-",VLOOKUP($B$8,fauteuils!$B:$AY,8,0))</f>
        <v>9913</v>
      </c>
      <c r="I14" s="65">
        <f>IF(VLOOKUP($B$8,fauteuils!$B:$AY,9,0)=0,"-",VLOOKUP($B$8,fauteuils!$B:$AY,9,0))</f>
        <v>9631</v>
      </c>
      <c r="J14" s="65">
        <f>IF(VLOOKUP($B$8,fauteuils!$B:$AY,10,0)=0,"-",VLOOKUP($B$8,fauteuils!$B:$AY,10,0))</f>
        <v>9261</v>
      </c>
      <c r="K14" s="65">
        <f>IF(VLOOKUP($B$8,fauteuils!$B:$AY,11,0)=0,"-",VLOOKUP($B$8,fauteuils!$B:$AY,11,0))</f>
        <v>8933</v>
      </c>
      <c r="L14" s="65">
        <f>IF(VLOOKUP($B$8,fauteuils!$B:$AY,12,0)=0,"-",VLOOKUP($B$8,fauteuils!$B:$AY,12,0))</f>
        <v>8726</v>
      </c>
      <c r="M14" s="65">
        <f>IF(VLOOKUP($B$8,fauteuils!$B:$AY,13,0)=0,"-",VLOOKUP($B$8,fauteuils!$B:$AY,13,0))</f>
        <v>8289</v>
      </c>
      <c r="N14" s="65">
        <f>IF(VLOOKUP($B$8,fauteuils!$B:$AY,14,0)=0,"-",VLOOKUP($B$8,fauteuils!$B:$AY,14,0))</f>
        <v>8667</v>
      </c>
      <c r="O14" s="65">
        <f>IF(VLOOKUP($B$8,fauteuils!$B:$AY,15,0)=0,"-",VLOOKUP($B$8,fauteuils!$B:$AY,15,0))</f>
        <v>7957</v>
      </c>
      <c r="P14" s="65">
        <f>IF(VLOOKUP($B$8,fauteuils!$B:$AY,16,0)=0,"-",VLOOKUP($B$8,fauteuils!$B:$AY,16,0))</f>
        <v>7397</v>
      </c>
      <c r="Q14" s="65">
        <f>IF(VLOOKUP($B$8,fauteuils!$B:$AY,17,0)=0,"-",VLOOKUP($B$8,fauteuils!$B:$AY,17,0))</f>
        <v>8101</v>
      </c>
      <c r="R14" s="65">
        <f>IF(VLOOKUP($B$8,fauteuils!$B:$AY,18,0)=0,"-",VLOOKUP($B$8,fauteuils!$B:$AY,18,0))</f>
        <v>8399</v>
      </c>
      <c r="S14" s="65">
        <f>IF(VLOOKUP($B$8,fauteuils!$B:$AY,19,0)=0,"-",VLOOKUP($B$8,fauteuils!$B:$AY,19,0))</f>
        <v>7866</v>
      </c>
      <c r="T14" s="65">
        <f>IF(VLOOKUP($B$8,fauteuils!$B:$AY,20,0)=0,"-",VLOOKUP($B$8,fauteuils!$B:$AY,20,0))</f>
        <v>8386</v>
      </c>
      <c r="U14" s="65">
        <f>IF(VLOOKUP($B$8,fauteuils!$B:$AY,21,0)=0,"-",VLOOKUP($B$8,fauteuils!$B:$AY,21,0))</f>
        <v>8475</v>
      </c>
      <c r="V14" s="65">
        <f>IF(VLOOKUP($B$8,fauteuils!$B:$AY,22,0)=0,"-",VLOOKUP($B$8,fauteuils!$B:$AY,22,0))</f>
        <v>8036</v>
      </c>
      <c r="W14" s="65">
        <f>IF(VLOOKUP($B$8,fauteuils!$B:$AY,23,0)=0,"-",VLOOKUP($B$8,fauteuils!$B:$AY,23,0))</f>
        <v>8168</v>
      </c>
      <c r="X14" s="65">
        <f>IF(VLOOKUP($B$8,fauteuils!$B:$AY,24,0)=0,"-",VLOOKUP($B$8,fauteuils!$B:$AY,24,0))</f>
        <v>8389</v>
      </c>
      <c r="Y14" s="65">
        <f>IF(VLOOKUP($B$8,fauteuils!$B:$AY,25,0)=0,"-",VLOOKUP($B$8,fauteuils!$B:$AY,25,0))</f>
        <v>8231</v>
      </c>
      <c r="Z14" s="65">
        <f>IF(VLOOKUP($B$8,fauteuils!$B:$AY,26,0)=0,"-",VLOOKUP($B$8,fauteuils!$B:$AY,26,0))</f>
        <v>7518</v>
      </c>
      <c r="AA14" s="65">
        <f>IF(VLOOKUP($B$8,fauteuils!$B:$AY,27,0)=0,"-",VLOOKUP($B$8,fauteuils!$B:$AY,27,0))</f>
        <v>7331</v>
      </c>
      <c r="AB14" s="54"/>
      <c r="AC14" s="54"/>
      <c r="AD14" s="54"/>
      <c r="AE14" s="54"/>
      <c r="AF14" s="54"/>
      <c r="AG14" s="54"/>
      <c r="AH14" s="54"/>
      <c r="AI14" s="54"/>
      <c r="AJ14" s="54"/>
      <c r="AK14" s="54"/>
      <c r="AL14" s="54"/>
      <c r="AM14" s="54"/>
      <c r="AN14" s="54"/>
      <c r="AO14" s="54"/>
      <c r="AP14" s="54"/>
      <c r="AQ14" s="54"/>
      <c r="AR14" s="54"/>
      <c r="AS14" s="54"/>
      <c r="AT14" s="54"/>
      <c r="AU14" s="54"/>
      <c r="AV14" s="54"/>
      <c r="AW14" s="54"/>
      <c r="AX14" s="54"/>
    </row>
    <row r="15" spans="1:50">
      <c r="A15" s="54" t="s">
        <v>317</v>
      </c>
      <c r="B15" s="69">
        <f>IF(VLOOKUP($B$8,entrées!$B:$AY,2,0)=0,"-",VLOOKUP($B$8,entrées!$B:$AY,2,0))</f>
        <v>802733</v>
      </c>
      <c r="C15" s="69">
        <f>IF(VLOOKUP($B$8,entrées!$B:$AY,3,0)=0,"-",VLOOKUP($B$8,entrées!$B:$AY,3,0))</f>
        <v>731594</v>
      </c>
      <c r="D15" s="69">
        <f>IF(VLOOKUP($B$8,entrées!$B:$AY,4,0)=0,"-",VLOOKUP($B$8,entrées!$B:$AY,4,0))</f>
        <v>711298</v>
      </c>
      <c r="E15" s="69">
        <f>IF(VLOOKUP($B$8,entrées!$B:$AY,5,0)=0,"-",VLOOKUP($B$8,entrées!$B:$AY,5,0))</f>
        <v>617923</v>
      </c>
      <c r="F15" s="69">
        <f>IF(VLOOKUP($B$8,entrées!$B:$AY,6,0)=0,"-",VLOOKUP($B$8,entrées!$B:$AY,6,0))</f>
        <v>632750</v>
      </c>
      <c r="G15" s="69">
        <f>IF(VLOOKUP($B$8,entrées!$B:$AY,7,0)=0,"-",VLOOKUP($B$8,entrées!$B:$AY,7,0))</f>
        <v>598529</v>
      </c>
      <c r="H15" s="69">
        <f>IF(VLOOKUP($B$8,entrées!$B:$AY,8,0)=0,"-",VLOOKUP($B$8,entrées!$B:$AY,8,0))</f>
        <v>614866</v>
      </c>
      <c r="I15" s="69">
        <f>IF(VLOOKUP($B$8,entrées!$B:$AY,9,0)=0,"-",VLOOKUP($B$8,entrées!$B:$AY,9,0))</f>
        <v>557997</v>
      </c>
      <c r="J15" s="69">
        <f>IF(VLOOKUP($B$8,entrées!$B:$AY,10,0)=0,"-",VLOOKUP($B$8,entrées!$B:$AY,10,0))</f>
        <v>533322</v>
      </c>
      <c r="K15" s="69">
        <f>IF(VLOOKUP($B$8,entrées!$B:$AY,11,0)=0,"-",VLOOKUP($B$8,entrées!$B:$AY,11,0))</f>
        <v>537169</v>
      </c>
      <c r="L15" s="69">
        <f>IF(VLOOKUP($B$8,entrées!$B:$AY,12,0)=0,"-",VLOOKUP($B$8,entrées!$B:$AY,12,0))</f>
        <v>519426</v>
      </c>
      <c r="M15" s="69">
        <f>IF(VLOOKUP($B$8,entrées!$B:$AY,13,0)=0,"-",VLOOKUP($B$8,entrées!$B:$AY,13,0))</f>
        <v>489714</v>
      </c>
      <c r="N15" s="69">
        <f>IF(VLOOKUP($B$8,entrées!$B:$AY,14,0)=0,"-",VLOOKUP($B$8,entrées!$B:$AY,14,0))</f>
        <v>502166</v>
      </c>
      <c r="O15" s="69">
        <f>IF(VLOOKUP($B$8,entrées!$B:$AY,15,0)=0,"-",VLOOKUP($B$8,entrées!$B:$AY,15,0))</f>
        <v>535936</v>
      </c>
      <c r="P15" s="69">
        <f>IF(VLOOKUP($B$8,entrées!$B:$AY,16,0)=0,"-",VLOOKUP($B$8,entrées!$B:$AY,16,0))</f>
        <v>449383</v>
      </c>
      <c r="Q15" s="69">
        <f>IF(VLOOKUP($B$8,entrées!$B:$AY,17,0)=0,"-",VLOOKUP($B$8,entrées!$B:$AY,17,0))</f>
        <v>573999</v>
      </c>
      <c r="R15" s="69">
        <f>IF(VLOOKUP($B$8,entrées!$B:$AY,18,0)=0,"-",VLOOKUP($B$8,entrées!$B:$AY,18,0))</f>
        <v>848496</v>
      </c>
      <c r="S15" s="69">
        <f>IF(VLOOKUP($B$8,entrées!$B:$AY,19,0)=0,"-",VLOOKUP($B$8,entrées!$B:$AY,19,0))</f>
        <v>872823</v>
      </c>
      <c r="T15" s="69">
        <f>IF(VLOOKUP($B$8,entrées!$B:$AY,20,0)=0,"-",VLOOKUP($B$8,entrées!$B:$AY,20,0))</f>
        <v>870330</v>
      </c>
      <c r="U15" s="69">
        <f>IF(VLOOKUP($B$8,entrées!$B:$AY,21,0)=0,"-",VLOOKUP($B$8,entrées!$B:$AY,21,0))</f>
        <v>816541</v>
      </c>
      <c r="V15" s="69">
        <f>IF(VLOOKUP($B$8,entrées!$B:$AY,22,0)=0,"-",VLOOKUP($B$8,entrées!$B:$AY,22,0))</f>
        <v>832789</v>
      </c>
      <c r="W15" s="69">
        <f>IF(VLOOKUP($B$8,entrées!$B:$AY,23,0)=0,"-",VLOOKUP($B$8,entrées!$B:$AY,23,0))</f>
        <v>660777.11002919951</v>
      </c>
      <c r="X15" s="69">
        <f>IF(VLOOKUP($B$8,entrées!$B:$AY,24,0)=0,"-",VLOOKUP($B$8,entrées!$B:$AY,24,0))</f>
        <v>599622.84082067932</v>
      </c>
      <c r="Y15" s="69">
        <f>IF(VLOOKUP($B$8,entrées!$B:$AY,25,0)=0,"-",VLOOKUP($B$8,entrées!$B:$AY,25,0))</f>
        <v>623480.16068249207</v>
      </c>
      <c r="Z15" s="69">
        <f>IF(VLOOKUP($B$8,entrées!$B:$AY,26,0)=0,"-",VLOOKUP($B$8,entrées!$B:$AY,26,0))</f>
        <v>627873.60773411067</v>
      </c>
      <c r="AA15" s="69">
        <f>IF(VLOOKUP($B$8,entrées!$B:$AY,27,0)=0,"-",VLOOKUP($B$8,entrées!$B:$AY,27,0))</f>
        <v>623640.9274622635</v>
      </c>
      <c r="AB15" s="54"/>
      <c r="AC15" s="54"/>
      <c r="AD15" s="54"/>
      <c r="AE15" s="54"/>
      <c r="AF15" s="54"/>
      <c r="AG15" s="54"/>
      <c r="AH15" s="54"/>
      <c r="AI15" s="54"/>
      <c r="AJ15" s="54"/>
      <c r="AK15" s="54"/>
      <c r="AL15" s="54"/>
      <c r="AM15" s="54"/>
      <c r="AN15" s="54"/>
      <c r="AO15" s="54"/>
      <c r="AP15" s="54"/>
      <c r="AQ15" s="54"/>
      <c r="AR15" s="54"/>
      <c r="AS15" s="54"/>
      <c r="AT15" s="54"/>
      <c r="AU15" s="54"/>
      <c r="AV15" s="54"/>
      <c r="AW15" s="54"/>
      <c r="AX15" s="54"/>
    </row>
    <row r="16" spans="1:50">
      <c r="A16" s="54" t="s">
        <v>318</v>
      </c>
      <c r="B16" s="69">
        <f>IF(VLOOKUP($B$8,recettes!$B:$AY,2,0)=0,"-",VLOOKUP($B$8,recettes!$B:$AY,2,0))</f>
        <v>313857.76811589784</v>
      </c>
      <c r="C16" s="69">
        <f>IF(VLOOKUP($B$8,recettes!$B:$AY,3,0)=0,"-",VLOOKUP($B$8,recettes!$B:$AY,3,0))</f>
        <v>314581.7484987583</v>
      </c>
      <c r="D16" s="69">
        <f>IF(VLOOKUP($B$8,recettes!$B:$AY,4,0)=0,"-",VLOOKUP($B$8,recettes!$B:$AY,4,0))</f>
        <v>331288.02650173719</v>
      </c>
      <c r="E16" s="69">
        <f>IF(VLOOKUP($B$8,recettes!$B:$AY,5,0)=0,"-",VLOOKUP($B$8,recettes!$B:$AY,5,0))</f>
        <v>326184.33830266312</v>
      </c>
      <c r="F16" s="69">
        <f>IF(VLOOKUP($B$8,recettes!$B:$AY,6,0)=0,"-",VLOOKUP($B$8,recettes!$B:$AY,6,0))</f>
        <v>354021.52885021426</v>
      </c>
      <c r="G16" s="69">
        <f>IF(VLOOKUP($B$8,recettes!$B:$AY,7,0)=0,"-",VLOOKUP($B$8,recettes!$B:$AY,7,0))</f>
        <v>366313.49311006669</v>
      </c>
      <c r="H16" s="69">
        <f>IF(VLOOKUP($B$8,recettes!$B:$AY,8,0)=0,"-",VLOOKUP($B$8,recettes!$B:$AY,8,0))</f>
        <v>421091.01663676125</v>
      </c>
      <c r="I16" s="69">
        <f>IF(VLOOKUP($B$8,recettes!$B:$AY,9,0)=0,"-",VLOOKUP($B$8,recettes!$B:$AY,9,0))</f>
        <v>465940.75526292122</v>
      </c>
      <c r="J16" s="69">
        <f>IF(VLOOKUP($B$8,recettes!$B:$AY,10,0)=0,"-",VLOOKUP($B$8,recettes!$B:$AY,10,0))</f>
        <v>474732.9474340544</v>
      </c>
      <c r="K16" s="69">
        <f>IF(VLOOKUP($B$8,recettes!$B:$AY,11,0)=0,"-",VLOOKUP($B$8,recettes!$B:$AY,11,0))</f>
        <v>537880.83670118626</v>
      </c>
      <c r="L16" s="69">
        <f>IF(VLOOKUP($B$8,recettes!$B:$AY,12,0)=0,"-",VLOOKUP($B$8,recettes!$B:$AY,12,0))</f>
        <v>627264.43958979018</v>
      </c>
      <c r="M16" s="69">
        <f>IF(VLOOKUP($B$8,recettes!$B:$AY,13,0)=0,"-",VLOOKUP($B$8,recettes!$B:$AY,13,0))</f>
        <v>651768.02747741085</v>
      </c>
      <c r="N16" s="69">
        <f>IF(VLOOKUP($B$8,recettes!$B:$AY,14,0)=0,"-",VLOOKUP($B$8,recettes!$B:$AY,14,0))</f>
        <v>748587.48363078677</v>
      </c>
      <c r="O16" s="69">
        <f>IF(VLOOKUP($B$8,recettes!$B:$AY,15,0)=0,"-",VLOOKUP($B$8,recettes!$B:$AY,15,0))</f>
        <v>864818.12069998495</v>
      </c>
      <c r="P16" s="69">
        <f>IF(VLOOKUP($B$8,recettes!$B:$AY,16,0)=0,"-",VLOOKUP($B$8,recettes!$B:$AY,16,0))</f>
        <v>919679.94853321183</v>
      </c>
      <c r="Q16" s="69">
        <f>IF(VLOOKUP($B$8,recettes!$B:$AY,17,0)=0,"-",VLOOKUP($B$8,recettes!$B:$AY,17,0))</f>
        <v>1411741.6233076253</v>
      </c>
      <c r="R16" s="69">
        <f>IF(VLOOKUP($B$8,recettes!$B:$AY,18,0)=0,"-",VLOOKUP($B$8,recettes!$B:$AY,18,0))</f>
        <v>2442498.0600862559</v>
      </c>
      <c r="S16" s="69">
        <f>IF(VLOOKUP($B$8,recettes!$B:$AY,19,0)=0,"-",VLOOKUP($B$8,recettes!$B:$AY,19,0))</f>
        <v>2691398.9788964824</v>
      </c>
      <c r="T16" s="69">
        <f>IF(VLOOKUP($B$8,recettes!$B:$AY,20,0)=0,"-",VLOOKUP($B$8,recettes!$B:$AY,20,0))</f>
        <v>2789884.8552572806</v>
      </c>
      <c r="U16" s="69">
        <f>IF(VLOOKUP($B$8,recettes!$B:$AY,21,0)=0,"-",VLOOKUP($B$8,recettes!$B:$AY,21,0))</f>
        <v>2811231.3764469316</v>
      </c>
      <c r="V16" s="69">
        <f>IF(VLOOKUP($B$8,recettes!$B:$AY,22,0)=0,"-",VLOOKUP($B$8,recettes!$B:$AY,22,0))</f>
        <v>3084313.6853378206</v>
      </c>
      <c r="W16" s="69">
        <f>IF(VLOOKUP($B$8,recettes!$B:$AY,23,0)=0,"-",VLOOKUP($B$8,recettes!$B:$AY,23,0))</f>
        <v>2497029.7984710569</v>
      </c>
      <c r="X16" s="69">
        <f>IF(VLOOKUP($B$8,recettes!$B:$AY,24,0)=0,"-",VLOOKUP($B$8,recettes!$B:$AY,24,0))</f>
        <v>2438592.8926366675</v>
      </c>
      <c r="Y16" s="69">
        <f>IF(VLOOKUP($B$8,recettes!$B:$AY,25,0)=0,"-",VLOOKUP($B$8,recettes!$B:$AY,25,0))</f>
        <v>2610732.8893998228</v>
      </c>
      <c r="Z16" s="69">
        <f>IF(VLOOKUP($B$8,recettes!$B:$AY,26,0)=0,"-",VLOOKUP($B$8,recettes!$B:$AY,26,0))</f>
        <v>2689734.298899177</v>
      </c>
      <c r="AA16" s="69">
        <f>IF(VLOOKUP($B$8,recettes!$B:$AY,27,0)=0,"-",VLOOKUP($B$8,recettes!$B:$AY,27,0))</f>
        <v>2821877.9429672528</v>
      </c>
      <c r="AB16" s="54"/>
      <c r="AC16" s="54"/>
      <c r="AD16" s="54"/>
      <c r="AE16" s="54"/>
      <c r="AF16" s="54"/>
      <c r="AG16" s="54"/>
      <c r="AH16" s="54"/>
      <c r="AI16" s="54"/>
      <c r="AJ16" s="54"/>
      <c r="AK16" s="54"/>
      <c r="AL16" s="54"/>
      <c r="AM16" s="54"/>
      <c r="AN16" s="54"/>
      <c r="AO16" s="54"/>
      <c r="AP16" s="54"/>
      <c r="AQ16" s="54"/>
      <c r="AR16" s="54"/>
      <c r="AS16" s="54"/>
      <c r="AT16" s="54"/>
      <c r="AU16" s="54"/>
      <c r="AV16" s="54"/>
      <c r="AW16" s="54"/>
      <c r="AX16" s="54"/>
    </row>
    <row r="17" spans="1:50">
      <c r="A17" s="54" t="s">
        <v>319</v>
      </c>
      <c r="B17" s="56">
        <f>IF(VLOOKUP($B$8,RME!$B:$AY,2,0)=0,"-",VLOOKUP($B$8,RME!$B:$AY,2,0))</f>
        <v>0.39098650250568723</v>
      </c>
      <c r="C17" s="56">
        <f>IF(VLOOKUP($B$8,RME!$B:$AY,3,0)=0,"-",VLOOKUP($B$8,RME!$B:$AY,3,0))</f>
        <v>0.42999498150443866</v>
      </c>
      <c r="D17" s="56">
        <f>IF(VLOOKUP($B$8,RME!$B:$AY,4,0)=0,"-",VLOOKUP($B$8,RME!$B:$AY,4,0))</f>
        <v>0.46575138198299049</v>
      </c>
      <c r="E17" s="56">
        <f>IF(VLOOKUP($B$8,RME!$B:$AY,5,0)=0,"-",VLOOKUP($B$8,RME!$B:$AY,5,0))</f>
        <v>0.52787214313541186</v>
      </c>
      <c r="F17" s="56">
        <f>IF(VLOOKUP($B$8,RME!$B:$AY,6,0)=0,"-",VLOOKUP($B$8,RME!$B:$AY,6,0))</f>
        <v>0.55949668723858437</v>
      </c>
      <c r="G17" s="56">
        <f>IF(VLOOKUP($B$8,RME!$B:$AY,7,0)=0,"-",VLOOKUP($B$8,RME!$B:$AY,7,0))</f>
        <v>0.61202296481885876</v>
      </c>
      <c r="H17" s="56">
        <f>IF(VLOOKUP($B$8,RME!$B:$AY,8,0)=0,"-",VLOOKUP($B$8,RME!$B:$AY,8,0))</f>
        <v>0.68485005942231525</v>
      </c>
      <c r="I17" s="56">
        <f>IF(VLOOKUP($B$8,RME!$B:$AY,9,0)=0,"-",VLOOKUP($B$8,RME!$B:$AY,9,0))</f>
        <v>0.83502376403980882</v>
      </c>
      <c r="J17" s="56">
        <f>IF(VLOOKUP($B$8,RME!$B:$AY,10,0)=0,"-",VLOOKUP($B$8,RME!$B:$AY,10,0))</f>
        <v>0.89014319198168157</v>
      </c>
      <c r="K17" s="56">
        <f>IF(VLOOKUP($B$8,RME!$B:$AY,11,0)=0,"-",VLOOKUP($B$8,RME!$B:$AY,11,0))</f>
        <v>1.0013251634051596</v>
      </c>
      <c r="L17" s="56">
        <f>IF(VLOOKUP($B$8,RME!$B:$AY,12,0)=0,"-",VLOOKUP($B$8,RME!$B:$AY,12,0))</f>
        <v>1.207610784962228</v>
      </c>
      <c r="M17" s="56">
        <f>IF(VLOOKUP($B$8,RME!$B:$AY,13,0)=0,"-",VLOOKUP($B$8,RME!$B:$AY,13,0))</f>
        <v>1.3309156517424678</v>
      </c>
      <c r="N17" s="56">
        <f>IF(VLOOKUP($B$8,RME!$B:$AY,14,0)=0,"-",VLOOKUP($B$8,RME!$B:$AY,14,0))</f>
        <v>1.4907171804359252</v>
      </c>
      <c r="O17" s="56">
        <f>IF(VLOOKUP($B$8,RME!$B:$AY,15,0)=0,"-",VLOOKUP($B$8,RME!$B:$AY,15,0))</f>
        <v>1.6136593188365493</v>
      </c>
      <c r="P17" s="56">
        <f>IF(VLOOKUP($B$8,RME!$B:$AY,16,0)=0,"-",VLOOKUP($B$8,RME!$B:$AY,16,0))</f>
        <v>2.0465392516699827</v>
      </c>
      <c r="Q17" s="56">
        <f>IF(VLOOKUP($B$8,RME!$B:$AY,17,0)=0,"-",VLOOKUP($B$8,RME!$B:$AY,17,0))</f>
        <v>2.4594844647945822</v>
      </c>
      <c r="R17" s="56">
        <f>IF(VLOOKUP($B$8,RME!$B:$AY,18,0)=0,"-",VLOOKUP($B$8,RME!$B:$AY,18,0))</f>
        <v>2.8786205946595573</v>
      </c>
      <c r="S17" s="56">
        <f>IF(VLOOKUP($B$8,RME!$B:$AY,19,0)=0,"-",VLOOKUP($B$8,RME!$B:$AY,19,0))</f>
        <v>3.0835564357223428</v>
      </c>
      <c r="T17" s="56">
        <f>IF(VLOOKUP($B$8,RME!$B:$AY,20,0)=0,"-",VLOOKUP($B$8,RME!$B:$AY,20,0))</f>
        <v>3.2055483038126695</v>
      </c>
      <c r="U17" s="56">
        <f>IF(VLOOKUP($B$8,RME!$B:$AY,21,0)=0,"-",VLOOKUP($B$8,RME!$B:$AY,21,0))</f>
        <v>3.4428539123533684</v>
      </c>
      <c r="V17" s="56">
        <f>IF(VLOOKUP($B$8,RME!$B:$AY,22,0)=0,"-",VLOOKUP($B$8,RME!$B:$AY,22,0))</f>
        <v>3.7035956110585282</v>
      </c>
      <c r="W17" s="56">
        <f>IF(VLOOKUP($B$8,RME!$B:$AY,23,0)=0,"-",VLOOKUP($B$8,RME!$B:$AY,23,0))</f>
        <v>3.7789290224667651</v>
      </c>
      <c r="X17" s="56">
        <f>IF(VLOOKUP($B$8,RME!$B:$AY,24,0)=0,"-",VLOOKUP($B$8,RME!$B:$AY,24,0))</f>
        <v>4.0668779216266424</v>
      </c>
      <c r="Y17" s="56">
        <f>IF(VLOOKUP($B$8,RME!$B:$AY,25,0)=0,"-",VLOOKUP($B$8,RME!$B:$AY,25,0))</f>
        <v>4.1873551943368756</v>
      </c>
      <c r="Z17" s="56">
        <f>IF(VLOOKUP($B$8,RME!$B:$AY,26,0)=0,"-",VLOOKUP($B$8,RME!$B:$AY,26,0))</f>
        <v>4.2838785796491301</v>
      </c>
      <c r="AA17" s="56">
        <f>IF(VLOOKUP($B$8,RME!$B:$AY,27,0)=0,"-",VLOOKUP($B$8,RME!$B:$AY,27,0))</f>
        <v>4.5248440548155084</v>
      </c>
      <c r="AB17" s="54"/>
      <c r="AC17" s="54"/>
      <c r="AD17" s="54"/>
      <c r="AE17" s="54"/>
      <c r="AF17" s="54"/>
      <c r="AG17" s="54"/>
      <c r="AH17" s="54"/>
      <c r="AI17" s="54"/>
      <c r="AJ17" s="54"/>
      <c r="AK17" s="54"/>
      <c r="AL17" s="54"/>
      <c r="AM17" s="54"/>
      <c r="AN17" s="54"/>
      <c r="AO17" s="54"/>
      <c r="AP17" s="54"/>
      <c r="AQ17" s="54"/>
      <c r="AR17" s="54"/>
      <c r="AS17" s="54"/>
      <c r="AT17" s="54"/>
      <c r="AU17" s="54"/>
      <c r="AV17" s="54"/>
      <c r="AW17" s="54"/>
      <c r="AX17" s="54"/>
    </row>
    <row r="18" spans="1:50">
      <c r="A18" s="54" t="s">
        <v>313</v>
      </c>
      <c r="B18" s="56">
        <f>IF(VLOOKUP($B$8,'indice de fréquentation'!$B:$AY,2,0)=0,"-",VLOOKUP($B$8,'indice de fréquentation'!$B:$AY,2,0))</f>
        <v>2.3661152737412383</v>
      </c>
      <c r="C18" s="56">
        <f>IF(VLOOKUP($B$8,'indice de fréquentation'!$B:$AY,3,0)=0,"-",VLOOKUP($B$8,'indice de fréquentation'!$B:$AY,3,0))</f>
        <v>2.1564277755834724</v>
      </c>
      <c r="D18" s="56">
        <f>IF(VLOOKUP($B$8,'indice de fréquentation'!$B:$AY,4,0)=0,"-",VLOOKUP($B$8,'indice de fréquentation'!$B:$AY,4,0))</f>
        <v>2.0966038047290882</v>
      </c>
      <c r="E18" s="56">
        <f>IF(VLOOKUP($B$8,'indice de fréquentation'!$B:$AY,5,0)=0,"-",VLOOKUP($B$8,'indice de fréquentation'!$B:$AY,5,0))</f>
        <v>1.821374041301413</v>
      </c>
      <c r="F18" s="56">
        <f>IF(VLOOKUP($B$8,'indice de fréquentation'!$B:$AY,6,0)=0,"-",VLOOKUP($B$8,'indice de fréquentation'!$B:$AY,6,0))</f>
        <v>1.865077727538009</v>
      </c>
      <c r="G18" s="56">
        <f>IF(VLOOKUP($B$8,'indice de fréquentation'!$B:$AY,7,0)=0,"-",VLOOKUP($B$8,'indice de fréquentation'!$B:$AY,7,0))</f>
        <v>1.7642087825928043</v>
      </c>
      <c r="H18" s="56">
        <f>IF(VLOOKUP($B$8,'indice de fréquentation'!$B:$AY,8,0)=0,"-",VLOOKUP($B$8,'indice de fréquentation'!$B:$AY,8,0))</f>
        <v>1.6332099968922404</v>
      </c>
      <c r="I18" s="56">
        <f>IF(VLOOKUP($B$8,'indice de fréquentation'!$B:$AY,9,0)=0,"-",VLOOKUP($B$8,'indice de fréquentation'!$B:$AY,9,0))</f>
        <v>1.4821542883097771</v>
      </c>
      <c r="J18" s="56">
        <f>IF(VLOOKUP($B$8,'indice de fréquentation'!$B:$AY,10,0)=0,"-",VLOOKUP($B$8,'indice de fréquentation'!$B:$AY,10,0))</f>
        <v>1.4166124358194525</v>
      </c>
      <c r="K18" s="56">
        <f>IF(VLOOKUP($B$8,'indice de fréquentation'!$B:$AY,11,0)=0,"-",VLOOKUP($B$8,'indice de fréquentation'!$B:$AY,11,0))</f>
        <v>1.4268308555369917</v>
      </c>
      <c r="L18" s="56">
        <f>IF(VLOOKUP($B$8,'indice de fréquentation'!$B:$AY,12,0)=0,"-",VLOOKUP($B$8,'indice de fréquentation'!$B:$AY,12,0))</f>
        <v>1.3797018144534725</v>
      </c>
      <c r="M18" s="56">
        <f>IF(VLOOKUP($B$8,'indice de fréquentation'!$B:$AY,13,0)=0,"-",VLOOKUP($B$8,'indice de fréquentation'!$B:$AY,13,0))</f>
        <v>1.3007806585794086</v>
      </c>
      <c r="N18" s="56">
        <f>IF(VLOOKUP($B$8,'indice de fréquentation'!$B:$AY,14,0)=0,"-",VLOOKUP($B$8,'indice de fréquentation'!$B:$AY,14,0))</f>
        <v>1.3338557202697641</v>
      </c>
      <c r="O18" s="56">
        <f>IF(VLOOKUP($B$8,'indice de fréquentation'!$B:$AY,15,0)=0,"-",VLOOKUP($B$8,'indice de fréquentation'!$B:$AY,15,0))</f>
        <v>1.2805627502891168</v>
      </c>
      <c r="P18" s="56">
        <f>IF(VLOOKUP($B$8,'indice de fréquentation'!$B:$AY,16,0)=0,"-",VLOOKUP($B$8,'indice de fréquentation'!$B:$AY,16,0))</f>
        <v>1.0737534526756445</v>
      </c>
      <c r="Q18" s="56">
        <f>IF(VLOOKUP($B$8,'indice de fréquentation'!$B:$AY,17,0)=0,"-",VLOOKUP($B$8,'indice de fréquentation'!$B:$AY,17,0))</f>
        <v>1.3715102887344808</v>
      </c>
      <c r="R18" s="56">
        <f>IF(VLOOKUP($B$8,'indice de fréquentation'!$B:$AY,18,0)=0,"-",VLOOKUP($B$8,'indice de fréquentation'!$B:$AY,18,0))</f>
        <v>2.0273920232440337</v>
      </c>
      <c r="S18" s="56">
        <f>IF(VLOOKUP($B$8,'indice de fréquentation'!$B:$AY,19,0)=0,"-",VLOOKUP($B$8,'indice de fréquentation'!$B:$AY,19,0))</f>
        <v>2.0855188332106778</v>
      </c>
      <c r="T18" s="56">
        <f>IF(VLOOKUP($B$8,'indice de fréquentation'!$B:$AY,20,0)=0,"-",VLOOKUP($B$8,'indice de fréquentation'!$B:$AY,20,0))</f>
        <v>2.0795620717009626</v>
      </c>
      <c r="U18" s="56">
        <f>IF(VLOOKUP($B$8,'indice de fréquentation'!$B:$AY,21,0)=0,"-",VLOOKUP($B$8,'indice de fréquentation'!$B:$AY,21,0))</f>
        <v>1.9510389089067084</v>
      </c>
      <c r="V18" s="56">
        <f>IF(VLOOKUP($B$8,'indice de fréquentation'!$B:$AY,22,0)=0,"-",VLOOKUP($B$8,'indice de fréquentation'!$B:$AY,22,0))</f>
        <v>1.9898617973984267</v>
      </c>
      <c r="W18" s="56">
        <f>IF(VLOOKUP($B$8,'indice de fréquentation'!$B:$AY,23,0)=0,"-",VLOOKUP($B$8,'indice de fréquentation'!$B:$AY,23,0))</f>
        <v>1.4028672092403904</v>
      </c>
      <c r="X18" s="56">
        <f>IF(VLOOKUP($B$8,'indice de fréquentation'!$B:$AY,24,0)=0,"-",VLOOKUP($B$8,'indice de fréquentation'!$B:$AY,24,0))</f>
        <v>1.2730332339474189</v>
      </c>
      <c r="Y18" s="56">
        <f>IF(VLOOKUP($B$8,'indice de fréquentation'!$B:$AY,25,0)=0,"-",VLOOKUP($B$8,'indice de fréquentation'!$B:$AY,25,0))</f>
        <v>1.323683674506744</v>
      </c>
      <c r="Z18" s="56">
        <f>IF(VLOOKUP($B$8,'indice de fréquentation'!$B:$AY,26,0)=0,"-",VLOOKUP($B$8,'indice de fréquentation'!$B:$AY,26,0))</f>
        <v>1.3330112112974437</v>
      </c>
      <c r="AA18" s="56">
        <f>IF(VLOOKUP($B$8,'indice de fréquentation'!$B:$AY,27,0)=0,"-",VLOOKUP($B$8,'indice de fréquentation'!$B:$AY,27,0))</f>
        <v>1.3240249914807332</v>
      </c>
      <c r="AB18" s="54"/>
      <c r="AC18" s="54"/>
      <c r="AD18" s="54"/>
      <c r="AE18" s="54"/>
      <c r="AF18" s="54"/>
      <c r="AG18" s="54"/>
      <c r="AH18" s="54"/>
      <c r="AI18" s="54"/>
      <c r="AJ18" s="54"/>
      <c r="AK18" s="54"/>
      <c r="AL18" s="54"/>
      <c r="AM18" s="54"/>
      <c r="AN18" s="54"/>
      <c r="AO18" s="54"/>
      <c r="AP18" s="54"/>
      <c r="AQ18" s="54"/>
      <c r="AR18" s="54"/>
      <c r="AS18" s="54"/>
      <c r="AT18" s="54"/>
      <c r="AU18" s="54"/>
      <c r="AV18" s="54"/>
      <c r="AW18" s="54"/>
      <c r="AX18" s="54"/>
    </row>
    <row r="20" spans="1:50" s="53" customFormat="1">
      <c r="A20" s="57"/>
      <c r="B20" s="63">
        <v>1992</v>
      </c>
      <c r="C20" s="63">
        <v>1993</v>
      </c>
      <c r="D20" s="63">
        <v>1994</v>
      </c>
      <c r="E20" s="63">
        <v>1995</v>
      </c>
      <c r="F20" s="63">
        <v>1996</v>
      </c>
      <c r="G20" s="63">
        <v>1997</v>
      </c>
      <c r="H20" s="63">
        <v>1998</v>
      </c>
      <c r="I20" s="63">
        <v>1999</v>
      </c>
      <c r="J20" s="63">
        <v>2000</v>
      </c>
      <c r="K20" s="63">
        <v>2001</v>
      </c>
      <c r="L20" s="63">
        <v>2002</v>
      </c>
      <c r="M20" s="63">
        <v>2003</v>
      </c>
      <c r="N20" s="63">
        <v>2004</v>
      </c>
      <c r="O20" s="63">
        <v>2005</v>
      </c>
      <c r="P20" s="63">
        <v>2006</v>
      </c>
      <c r="Q20" s="63">
        <v>2007</v>
      </c>
      <c r="R20" s="63">
        <v>2008</v>
      </c>
      <c r="S20" s="63">
        <v>2009</v>
      </c>
      <c r="T20" s="63">
        <v>2010</v>
      </c>
      <c r="U20" s="63">
        <v>2011</v>
      </c>
      <c r="V20" s="63">
        <v>2012</v>
      </c>
      <c r="W20" s="63">
        <v>2013</v>
      </c>
      <c r="X20" s="63">
        <v>2014</v>
      </c>
      <c r="Y20" s="64"/>
      <c r="Z20" s="64"/>
      <c r="AA20" s="64"/>
    </row>
    <row r="21" spans="1:50">
      <c r="A21" s="54" t="s">
        <v>310</v>
      </c>
      <c r="B21" s="55">
        <f>IF(VLOOKUP($B$8,établissements!$B:$AY,28,0)=0,"-",VLOOKUP($B$8,établissements!$B:$AY,28,0))</f>
        <v>20</v>
      </c>
      <c r="C21" s="55">
        <f>IF(VLOOKUP($B$8,établissements!$B:$AY,29,0)=0,"-",VLOOKUP($B$8,établissements!$B:$AY,29,0))</f>
        <v>19</v>
      </c>
      <c r="D21" s="55">
        <f>IF(VLOOKUP($B$8,établissements!$B:$AY,30,0)=0,"-",VLOOKUP($B$8,établissements!$B:$AY,30,0))</f>
        <v>17</v>
      </c>
      <c r="E21" s="55">
        <f>IF(VLOOKUP($B$8,établissements!$B:$AY,31,0)=0,"-",VLOOKUP($B$8,établissements!$B:$AY,31,0))</f>
        <v>18</v>
      </c>
      <c r="F21" s="55">
        <f>IF(VLOOKUP($B$8,établissements!$B:$AY,32,0)=0,"-",VLOOKUP($B$8,établissements!$B:$AY,32,0))</f>
        <v>19</v>
      </c>
      <c r="G21" s="55">
        <f>IF(VLOOKUP($B$8,établissements!$B:$AY,33,0)=0,"-",VLOOKUP($B$8,établissements!$B:$AY,33,0))</f>
        <v>19</v>
      </c>
      <c r="H21" s="55">
        <f>IF(VLOOKUP($B$8,établissements!$B:$AY,34,0)=0,"-",VLOOKUP($B$8,établissements!$B:$AY,34,0))</f>
        <v>19</v>
      </c>
      <c r="I21" s="55">
        <f>IF(VLOOKUP($B$8,établissements!$B:$AY,35,0)=0,"-",VLOOKUP($B$8,établissements!$B:$AY,35,0))</f>
        <v>21</v>
      </c>
      <c r="J21" s="55">
        <f>IF(VLOOKUP($B$8,établissements!$B:$AY,36,0)=0,"-",VLOOKUP($B$8,établissements!$B:$AY,36,0))</f>
        <v>21</v>
      </c>
      <c r="K21" s="55">
        <f>IF(VLOOKUP($B$8,établissements!$B:$AY,37,0)=0,"-",VLOOKUP($B$8,établissements!$B:$AY,37,0))</f>
        <v>21</v>
      </c>
      <c r="L21" s="55">
        <f>IF(VLOOKUP($B$8,établissements!$B:$AY,38,0)=0,"-",VLOOKUP($B$8,établissements!$B:$AY,38,0))</f>
        <v>20</v>
      </c>
      <c r="M21" s="55">
        <f>IF(VLOOKUP($B$8,établissements!$B:$AY,39,0)=0,"-",VLOOKUP($B$8,établissements!$B:$AY,39,0))</f>
        <v>20</v>
      </c>
      <c r="N21" s="55">
        <f>IF(VLOOKUP($B$8,établissements!$B:$AY,40,0)=0,"-",VLOOKUP($B$8,établissements!$B:$AY,40,0))</f>
        <v>20</v>
      </c>
      <c r="O21" s="55">
        <f>IF(VLOOKUP($B$8,établissements!$B:$AY,41,0)=0,"-",VLOOKUP($B$8,établissements!$B:$AY,41,0))</f>
        <v>20</v>
      </c>
      <c r="P21" s="55">
        <f>IF(VLOOKUP($B$8,établissements!$B:$AY,42,0)=0,"-",VLOOKUP($B$8,établissements!$B:$AY,42,0))</f>
        <v>20</v>
      </c>
      <c r="Q21" s="55">
        <f>IF(VLOOKUP($B$8,établissements!$B:$AY,43,0)=0,"-",VLOOKUP($B$8,établissements!$B:$AY,43,0))</f>
        <v>20</v>
      </c>
      <c r="R21" s="55">
        <f>IF(VLOOKUP($B$8,établissements!$B:$AY,44,0)=0,"-",VLOOKUP($B$8,établissements!$B:$AY,44,0))</f>
        <v>22</v>
      </c>
      <c r="S21" s="55">
        <f>IF(VLOOKUP($B$8,établissements!$B:$AY,45,0)=0,"-",VLOOKUP($B$8,établissements!$B:$AY,45,0))</f>
        <v>21</v>
      </c>
      <c r="T21" s="55">
        <f>IF(VLOOKUP($B$8,établissements!$B:$AY,46,0)=0,"-",VLOOKUP($B$8,établissements!$B:$AY,46,0))</f>
        <v>20</v>
      </c>
      <c r="U21" s="55">
        <f>IF(VLOOKUP($B$8,établissements!$B:$AY,47,0)=0,"-",VLOOKUP($B$8,établissements!$B:$AY,47,0))</f>
        <v>18</v>
      </c>
      <c r="V21" s="55">
        <f>IF(VLOOKUP($B$8,établissements!$B:$AY,48,0)=0,"-",VLOOKUP($B$8,établissements!$B:$AY,48,0))</f>
        <v>17</v>
      </c>
      <c r="W21" s="55">
        <f>IF(VLOOKUP($B$8,établissements!$B:$AY,49,0)=0,"-",VLOOKUP($B$8,établissements!$B:$AY,49,0))</f>
        <v>18</v>
      </c>
      <c r="X21" s="55">
        <f>IF(VLOOKUP($B$8,établissements!$B:$AY,50,0)=0,"-",VLOOKUP($B$8,établissements!$B:$AY,50,0))</f>
        <v>18</v>
      </c>
      <c r="Y21" s="55"/>
      <c r="Z21" s="55"/>
      <c r="AA21" s="55"/>
      <c r="AB21" s="54"/>
      <c r="AC21" s="54"/>
      <c r="AD21" s="54"/>
      <c r="AE21" s="54"/>
      <c r="AF21" s="54"/>
      <c r="AG21" s="54"/>
      <c r="AH21" s="54"/>
      <c r="AI21" s="54"/>
      <c r="AJ21" s="54"/>
      <c r="AK21" s="54"/>
      <c r="AL21" s="54"/>
      <c r="AM21" s="54"/>
      <c r="AN21" s="54"/>
      <c r="AO21" s="54"/>
      <c r="AP21" s="54"/>
      <c r="AQ21" s="54"/>
      <c r="AR21" s="54"/>
      <c r="AS21" s="54"/>
      <c r="AT21" s="54"/>
      <c r="AU21" s="54"/>
      <c r="AV21" s="54"/>
      <c r="AW21" s="54"/>
      <c r="AX21" s="54"/>
    </row>
    <row r="22" spans="1:50">
      <c r="A22" s="54" t="s">
        <v>311</v>
      </c>
      <c r="B22" s="55">
        <f>IF(VLOOKUP($B$8,écrans!$B:$AY,28,0)=0,"-",VLOOKUP($B$8,écrans!$B:$AY,28,0))</f>
        <v>36</v>
      </c>
      <c r="C22" s="55">
        <f>IF(VLOOKUP($B$8,écrans!$B:$AY,29,0)=0,"-",VLOOKUP($B$8,écrans!$B:$AY,29,0))</f>
        <v>35</v>
      </c>
      <c r="D22" s="55">
        <f>IF(VLOOKUP($B$8,écrans!$B:$AY,30,0)=0,"-",VLOOKUP($B$8,écrans!$B:$AY,30,0))</f>
        <v>33</v>
      </c>
      <c r="E22" s="55">
        <f>IF(VLOOKUP($B$8,écrans!$B:$AY,31,0)=0,"-",VLOOKUP($B$8,écrans!$B:$AY,31,0))</f>
        <v>34</v>
      </c>
      <c r="F22" s="55">
        <f>IF(VLOOKUP($B$8,écrans!$B:$AY,32,0)=0,"-",VLOOKUP($B$8,écrans!$B:$AY,32,0))</f>
        <v>34</v>
      </c>
      <c r="G22" s="55">
        <f>IF(VLOOKUP($B$8,écrans!$B:$AY,33,0)=0,"-",VLOOKUP($B$8,écrans!$B:$AY,33,0))</f>
        <v>34</v>
      </c>
      <c r="H22" s="55">
        <f>IF(VLOOKUP($B$8,écrans!$B:$AY,34,0)=0,"-",VLOOKUP($B$8,écrans!$B:$AY,34,0))</f>
        <v>34</v>
      </c>
      <c r="I22" s="55">
        <f>IF(VLOOKUP($B$8,écrans!$B:$AY,35,0)=0,"-",VLOOKUP($B$8,écrans!$B:$AY,35,0))</f>
        <v>38</v>
      </c>
      <c r="J22" s="55">
        <f>IF(VLOOKUP($B$8,écrans!$B:$AY,36,0)=0,"-",VLOOKUP($B$8,écrans!$B:$AY,36,0))</f>
        <v>36</v>
      </c>
      <c r="K22" s="55">
        <f>IF(VLOOKUP($B$8,écrans!$B:$AY,37,0)=0,"-",VLOOKUP($B$8,écrans!$B:$AY,37,0))</f>
        <v>36</v>
      </c>
      <c r="L22" s="55">
        <f>IF(VLOOKUP($B$8,écrans!$B:$AY,38,0)=0,"-",VLOOKUP($B$8,écrans!$B:$AY,38,0))</f>
        <v>35</v>
      </c>
      <c r="M22" s="55">
        <f>IF(VLOOKUP($B$8,écrans!$B:$AY,39,0)=0,"-",VLOOKUP($B$8,écrans!$B:$AY,39,0))</f>
        <v>35</v>
      </c>
      <c r="N22" s="55">
        <f>IF(VLOOKUP($B$8,écrans!$B:$AY,40,0)=0,"-",VLOOKUP($B$8,écrans!$B:$AY,40,0))</f>
        <v>35</v>
      </c>
      <c r="O22" s="55">
        <f>IF(VLOOKUP($B$8,écrans!$B:$AY,41,0)=0,"-",VLOOKUP($B$8,écrans!$B:$AY,41,0))</f>
        <v>37</v>
      </c>
      <c r="P22" s="55">
        <f>IF(VLOOKUP($B$8,écrans!$B:$AY,42,0)=0,"-",VLOOKUP($B$8,écrans!$B:$AY,42,0))</f>
        <v>37</v>
      </c>
      <c r="Q22" s="55">
        <f>IF(VLOOKUP($B$8,écrans!$B:$AY,43,0)=0,"-",VLOOKUP($B$8,écrans!$B:$AY,43,0))</f>
        <v>37</v>
      </c>
      <c r="R22" s="55">
        <f>IF(VLOOKUP($B$8,écrans!$B:$AY,44,0)=0,"-",VLOOKUP($B$8,écrans!$B:$AY,44,0))</f>
        <v>47</v>
      </c>
      <c r="S22" s="55">
        <f>IF(VLOOKUP($B$8,écrans!$B:$AY,45,0)=0,"-",VLOOKUP($B$8,écrans!$B:$AY,45,0))</f>
        <v>42</v>
      </c>
      <c r="T22" s="55">
        <f>IF(VLOOKUP($B$8,écrans!$B:$AY,46,0)=0,"-",VLOOKUP($B$8,écrans!$B:$AY,46,0))</f>
        <v>41</v>
      </c>
      <c r="U22" s="55">
        <f>IF(VLOOKUP($B$8,écrans!$B:$AY,47,0)=0,"-",VLOOKUP($B$8,écrans!$B:$AY,47,0))</f>
        <v>39</v>
      </c>
      <c r="V22" s="55">
        <f>IF(VLOOKUP($B$8,écrans!$B:$AY,48,0)=0,"-",VLOOKUP($B$8,écrans!$B:$AY,48,0))</f>
        <v>38</v>
      </c>
      <c r="W22" s="55">
        <f>IF(VLOOKUP($B$8,écrans!$B:$AY,49,0)=0,"-",VLOOKUP($B$8,écrans!$B:$AY,49,0))</f>
        <v>39</v>
      </c>
      <c r="X22" s="55">
        <f>IF(VLOOKUP($B$8,écrans!$B:$AY,50,0)=0,"-",VLOOKUP($B$8,écrans!$B:$AY,50,0))</f>
        <v>38</v>
      </c>
      <c r="Y22" s="55"/>
      <c r="Z22" s="55"/>
      <c r="AA22" s="55"/>
      <c r="AB22" s="54"/>
      <c r="AC22" s="54"/>
      <c r="AD22" s="54"/>
      <c r="AE22" s="54"/>
      <c r="AF22" s="54"/>
      <c r="AG22" s="54"/>
      <c r="AH22" s="54"/>
      <c r="AI22" s="54"/>
      <c r="AJ22" s="54"/>
      <c r="AK22" s="54"/>
      <c r="AL22" s="54"/>
      <c r="AM22" s="54"/>
      <c r="AN22" s="54"/>
      <c r="AO22" s="54"/>
      <c r="AP22" s="54"/>
      <c r="AQ22" s="54"/>
      <c r="AR22" s="54"/>
      <c r="AS22" s="54"/>
      <c r="AT22" s="54"/>
      <c r="AU22" s="54"/>
      <c r="AV22" s="54"/>
      <c r="AW22" s="54"/>
      <c r="AX22" s="54"/>
    </row>
    <row r="23" spans="1:50">
      <c r="A23" s="54" t="s">
        <v>312</v>
      </c>
      <c r="B23" s="65">
        <f>IF(VLOOKUP($B$8,fauteuils!$B:$AY,28,0)=0,"-",VLOOKUP($B$8,fauteuils!$B:$AY,28,0))</f>
        <v>6901</v>
      </c>
      <c r="C23" s="65">
        <f>IF(VLOOKUP($B$8,fauteuils!$B:$AY,29,0)=0,"-",VLOOKUP($B$8,fauteuils!$B:$AY,29,0))</f>
        <v>6761</v>
      </c>
      <c r="D23" s="65">
        <f>IF(VLOOKUP($B$8,fauteuils!$B:$AY,30,0)=0,"-",VLOOKUP($B$8,fauteuils!$B:$AY,30,0))</f>
        <v>6299</v>
      </c>
      <c r="E23" s="65">
        <f>IF(VLOOKUP($B$8,fauteuils!$B:$AY,31,0)=0,"-",VLOOKUP($B$8,fauteuils!$B:$AY,31,0))</f>
        <v>6296</v>
      </c>
      <c r="F23" s="65">
        <f>IF(VLOOKUP($B$8,fauteuils!$B:$AY,32,0)=0,"-",VLOOKUP($B$8,fauteuils!$B:$AY,32,0))</f>
        <v>6386</v>
      </c>
      <c r="G23" s="65">
        <f>IF(VLOOKUP($B$8,fauteuils!$B:$AY,33,0)=0,"-",VLOOKUP($B$8,fauteuils!$B:$AY,33,0))</f>
        <v>6377</v>
      </c>
      <c r="H23" s="65">
        <f>IF(VLOOKUP($B$8,fauteuils!$B:$AY,34,0)=0,"-",VLOOKUP($B$8,fauteuils!$B:$AY,34,0))</f>
        <v>6341</v>
      </c>
      <c r="I23" s="65">
        <f>IF(VLOOKUP($B$8,fauteuils!$B:$AY,35,0)=0,"-",VLOOKUP($B$8,fauteuils!$B:$AY,35,0))</f>
        <v>6799</v>
      </c>
      <c r="J23" s="65">
        <f>IF(VLOOKUP($B$8,fauteuils!$B:$AY,36,0)=0,"-",VLOOKUP($B$8,fauteuils!$B:$AY,36,0))</f>
        <v>6523</v>
      </c>
      <c r="K23" s="65">
        <f>IF(VLOOKUP($B$8,fauteuils!$B:$AY,37,0)=0,"-",VLOOKUP($B$8,fauteuils!$B:$AY,37,0))</f>
        <v>6470</v>
      </c>
      <c r="L23" s="65">
        <f>IF(VLOOKUP($B$8,fauteuils!$B:$AY,38,0)=0,"-",VLOOKUP($B$8,fauteuils!$B:$AY,38,0))</f>
        <v>6288</v>
      </c>
      <c r="M23" s="65">
        <f>IF(VLOOKUP($B$8,fauteuils!$B:$AY,39,0)=0,"-",VLOOKUP($B$8,fauteuils!$B:$AY,39,0))</f>
        <v>6288</v>
      </c>
      <c r="N23" s="65">
        <f>IF(VLOOKUP($B$8,fauteuils!$B:$AY,40,0)=0,"-",VLOOKUP($B$8,fauteuils!$B:$AY,40,0))</f>
        <v>6288</v>
      </c>
      <c r="O23" s="65">
        <f>IF(VLOOKUP($B$8,fauteuils!$B:$AY,41,0)=0,"-",VLOOKUP($B$8,fauteuils!$B:$AY,41,0))</f>
        <v>6330</v>
      </c>
      <c r="P23" s="65">
        <f>IF(VLOOKUP($B$8,fauteuils!$B:$AY,42,0)=0,"-",VLOOKUP($B$8,fauteuils!$B:$AY,42,0))</f>
        <v>6162</v>
      </c>
      <c r="Q23" s="65">
        <f>IF(VLOOKUP($B$8,fauteuils!$B:$AY,43,0)=0,"-",VLOOKUP($B$8,fauteuils!$B:$AY,43,0))</f>
        <v>6192</v>
      </c>
      <c r="R23" s="65">
        <f>IF(VLOOKUP($B$8,fauteuils!$B:$AY,44,0)=0,"-",VLOOKUP($B$8,fauteuils!$B:$AY,44,0))</f>
        <v>8155</v>
      </c>
      <c r="S23" s="65">
        <f>IF(VLOOKUP($B$8,fauteuils!$B:$AY,45,0)=0,"-",VLOOKUP($B$8,fauteuils!$B:$AY,45,0))</f>
        <v>6972</v>
      </c>
      <c r="T23" s="65">
        <f>IF(VLOOKUP($B$8,fauteuils!$B:$AY,46,0)=0,"-",VLOOKUP($B$8,fauteuils!$B:$AY,46,0))</f>
        <v>6947</v>
      </c>
      <c r="U23" s="65">
        <f>IF(VLOOKUP($B$8,fauteuils!$B:$AY,47,0)=0,"-",VLOOKUP($B$8,fauteuils!$B:$AY,47,0))</f>
        <v>6756</v>
      </c>
      <c r="V23" s="65">
        <f>IF(VLOOKUP($B$8,fauteuils!$B:$AY,48,0)=0,"-",VLOOKUP($B$8,fauteuils!$B:$AY,48,0))</f>
        <v>6546</v>
      </c>
      <c r="W23" s="65">
        <f>IF(VLOOKUP($B$8,fauteuils!$B:$AY,49,0)=0,"-",VLOOKUP($B$8,fauteuils!$B:$AY,49,0))</f>
        <v>6727</v>
      </c>
      <c r="X23" s="65">
        <f>IF(VLOOKUP($B$8,fauteuils!$B:$AY,50,0)=0,"-",VLOOKUP($B$8,fauteuils!$B:$AY,50,0))</f>
        <v>6640</v>
      </c>
      <c r="Y23" s="55"/>
      <c r="Z23" s="55"/>
      <c r="AA23" s="55"/>
      <c r="AB23" s="54"/>
      <c r="AC23" s="54"/>
      <c r="AD23" s="54"/>
      <c r="AE23" s="54"/>
      <c r="AF23" s="54"/>
      <c r="AG23" s="54"/>
      <c r="AH23" s="54"/>
      <c r="AI23" s="54"/>
      <c r="AJ23" s="54"/>
      <c r="AK23" s="54"/>
      <c r="AL23" s="54"/>
      <c r="AM23" s="54"/>
      <c r="AN23" s="54"/>
      <c r="AO23" s="54"/>
      <c r="AP23" s="54"/>
      <c r="AQ23" s="54"/>
      <c r="AR23" s="54"/>
      <c r="AS23" s="54"/>
      <c r="AT23" s="54"/>
      <c r="AU23" s="54"/>
      <c r="AV23" s="54"/>
      <c r="AW23" s="54"/>
      <c r="AX23" s="54"/>
    </row>
    <row r="24" spans="1:50">
      <c r="A24" s="54" t="s">
        <v>321</v>
      </c>
      <c r="B24" s="55" t="str">
        <f>IF(VLOOKUP($B$8,multiplexes!$B:$AY,28,0)=0,"-",VLOOKUP($B$8,multiplexes!$B:$AY,28,0))</f>
        <v/>
      </c>
      <c r="C24" s="55" t="str">
        <f>IF(VLOOKUP($B$8,multiplexes!$B:$AY,29,0)=0,"-",VLOOKUP($B$8,multiplexes!$B:$AY,29,0))</f>
        <v/>
      </c>
      <c r="D24" s="55" t="str">
        <f>IF(VLOOKUP($B$8,multiplexes!$B:$AY,30,0)=0,"-",VLOOKUP($B$8,multiplexes!$B:$AY,30,0))</f>
        <v/>
      </c>
      <c r="E24" s="55" t="str">
        <f>IF(VLOOKUP($B$8,multiplexes!$B:$AY,31,0)=0,"-",VLOOKUP($B$8,multiplexes!$B:$AY,31,0))</f>
        <v/>
      </c>
      <c r="F24" s="55" t="str">
        <f>IF(VLOOKUP($B$8,multiplexes!$B:$AY,32,0)=0,"-",VLOOKUP($B$8,multiplexes!$B:$AY,32,0))</f>
        <v/>
      </c>
      <c r="G24" s="55" t="str">
        <f>IF(VLOOKUP($B$8,multiplexes!$B:$AY,33,0)=0,"-",VLOOKUP($B$8,multiplexes!$B:$AY,33,0))</f>
        <v/>
      </c>
      <c r="H24" s="55" t="str">
        <f>IF(VLOOKUP($B$8,multiplexes!$B:$AY,34,0)=0,"-",VLOOKUP($B$8,multiplexes!$B:$AY,34,0))</f>
        <v/>
      </c>
      <c r="I24" s="55" t="str">
        <f>IF(VLOOKUP($B$8,multiplexes!$B:$AY,35,0)=0,"-",VLOOKUP($B$8,multiplexes!$B:$AY,35,0))</f>
        <v/>
      </c>
      <c r="J24" s="55" t="str">
        <f>IF(VLOOKUP($B$8,multiplexes!$B:$AY,36,0)=0,"-",VLOOKUP($B$8,multiplexes!$B:$AY,36,0))</f>
        <v/>
      </c>
      <c r="K24" s="55" t="str">
        <f>IF(VLOOKUP($B$8,multiplexes!$B:$AY,37,0)=0,"-",VLOOKUP($B$8,multiplexes!$B:$AY,37,0))</f>
        <v/>
      </c>
      <c r="L24" s="55" t="str">
        <f>IF(VLOOKUP($B$8,multiplexes!$B:$AY,38,0)=0,"-",VLOOKUP($B$8,multiplexes!$B:$AY,38,0))</f>
        <v/>
      </c>
      <c r="M24" s="55" t="str">
        <f>IF(VLOOKUP($B$8,multiplexes!$B:$AY,39,0)=0,"-",VLOOKUP($B$8,multiplexes!$B:$AY,39,0))</f>
        <v/>
      </c>
      <c r="N24" s="55" t="str">
        <f>IF(VLOOKUP($B$8,multiplexes!$B:$AY,40,0)=0,"-",VLOOKUP($B$8,multiplexes!$B:$AY,40,0))</f>
        <v/>
      </c>
      <c r="O24" s="55" t="str">
        <f>IF(VLOOKUP($B$8,multiplexes!$B:$AY,41,0)=0,"-",VLOOKUP($B$8,multiplexes!$B:$AY,41,0))</f>
        <v/>
      </c>
      <c r="P24" s="55" t="str">
        <f>IF(VLOOKUP($B$8,multiplexes!$B:$AY,42,0)=0,"-",VLOOKUP($B$8,multiplexes!$B:$AY,42,0))</f>
        <v/>
      </c>
      <c r="Q24" s="55" t="str">
        <f>IF(VLOOKUP($B$8,multiplexes!$B:$AY,43,0)=0,"-",VLOOKUP($B$8,multiplexes!$B:$AY,43,0))</f>
        <v/>
      </c>
      <c r="R24" s="55">
        <f>IF(VLOOKUP($B$8,multiplexes!$B:$AY,44,0)=0,"-",VLOOKUP($B$8,multiplexes!$B:$AY,44,0))</f>
        <v>1</v>
      </c>
      <c r="S24" s="55">
        <f>IF(VLOOKUP($B$8,multiplexes!$B:$AY,45,0)=0,"-",VLOOKUP($B$8,multiplexes!$B:$AY,45,0))</f>
        <v>1</v>
      </c>
      <c r="T24" s="55">
        <f>IF(VLOOKUP($B$8,multiplexes!$B:$AY,46,0)=0,"-",VLOOKUP($B$8,multiplexes!$B:$AY,46,0))</f>
        <v>1</v>
      </c>
      <c r="U24" s="55">
        <f>IF(VLOOKUP($B$8,multiplexes!$B:$AY,47,0)=0,"-",VLOOKUP($B$8,multiplexes!$B:$AY,47,0))</f>
        <v>1</v>
      </c>
      <c r="V24" s="55">
        <f>IF(VLOOKUP($B$8,multiplexes!$B:$AY,48,0)=0,"-",VLOOKUP($B$8,multiplexes!$B:$AY,48,0))</f>
        <v>1</v>
      </c>
      <c r="W24" s="55">
        <f>IF(VLOOKUP($B$8,multiplexes!$B:$AY,49,0)=0,"-",VLOOKUP($B$8,multiplexes!$B:$AY,49,0))</f>
        <v>1</v>
      </c>
      <c r="X24" s="55">
        <f>IF(VLOOKUP($B$8,multiplexes!$B:$AY,50,0)=0,"-",VLOOKUP($B$8,multiplexes!$B:$AY,50,0))</f>
        <v>1</v>
      </c>
      <c r="Y24" s="55"/>
      <c r="Z24" s="55"/>
      <c r="AA24" s="55"/>
      <c r="AB24" s="54"/>
      <c r="AC24" s="54"/>
      <c r="AD24" s="54"/>
      <c r="AE24" s="54"/>
      <c r="AF24" s="54"/>
      <c r="AG24" s="54"/>
      <c r="AH24" s="54"/>
      <c r="AI24" s="54"/>
      <c r="AJ24" s="54"/>
      <c r="AK24" s="54"/>
      <c r="AL24" s="54"/>
      <c r="AM24" s="54"/>
      <c r="AN24" s="54"/>
      <c r="AO24" s="54"/>
      <c r="AP24" s="54"/>
      <c r="AQ24" s="54"/>
      <c r="AR24" s="54"/>
      <c r="AS24" s="54"/>
      <c r="AT24" s="54"/>
      <c r="AU24" s="54"/>
      <c r="AV24" s="54"/>
      <c r="AW24" s="54"/>
      <c r="AX24" s="54"/>
    </row>
    <row r="25" spans="1:50">
      <c r="A25" s="54" t="s">
        <v>316</v>
      </c>
      <c r="B25" s="67">
        <f>IF(VLOOKUP($B$8,séances!$B:$AY,28,0)=0,"-",VLOOKUP($B$8,séances!$B:$AY,28,0))</f>
        <v>21626</v>
      </c>
      <c r="C25" s="67">
        <f>IF(VLOOKUP($B$8,séances!$B:$AY,29,0)=0,"-",VLOOKUP($B$8,séances!$B:$AY,29,0))</f>
        <v>20270</v>
      </c>
      <c r="D25" s="67">
        <f>IF(VLOOKUP($B$8,séances!$B:$AY,30,0)=0,"-",VLOOKUP($B$8,séances!$B:$AY,30,0))</f>
        <v>20472</v>
      </c>
      <c r="E25" s="67">
        <f>IF(VLOOKUP($B$8,séances!$B:$AY,31,0)=0,"-",VLOOKUP($B$8,séances!$B:$AY,31,0))</f>
        <v>21408</v>
      </c>
      <c r="F25" s="67">
        <f>IF(VLOOKUP($B$8,séances!$B:$AY,32,0)=0,"-",VLOOKUP($B$8,séances!$B:$AY,32,0))</f>
        <v>23077</v>
      </c>
      <c r="G25" s="67">
        <f>IF(VLOOKUP($B$8,séances!$B:$AY,33,0)=0,"-",VLOOKUP($B$8,séances!$B:$AY,33,0))</f>
        <v>23805</v>
      </c>
      <c r="H25" s="67">
        <f>IF(VLOOKUP($B$8,séances!$B:$AY,34,0)=0,"-",VLOOKUP($B$8,séances!$B:$AY,34,0))</f>
        <v>24743</v>
      </c>
      <c r="I25" s="67">
        <f>IF(VLOOKUP($B$8,séances!$B:$AY,35,0)=0,"-",VLOOKUP($B$8,séances!$B:$AY,35,0))</f>
        <v>23779</v>
      </c>
      <c r="J25" s="67">
        <f>IF(VLOOKUP($B$8,séances!$B:$AY,36,0)=0,"-",VLOOKUP($B$8,séances!$B:$AY,36,0))</f>
        <v>25285</v>
      </c>
      <c r="K25" s="67">
        <f>IF(VLOOKUP($B$8,séances!$B:$AY,37,0)=0,"-",VLOOKUP($B$8,séances!$B:$AY,37,0))</f>
        <v>26571</v>
      </c>
      <c r="L25" s="67">
        <f>IF(VLOOKUP($B$8,séances!$B:$AY,38,0)=0,"-",VLOOKUP($B$8,séances!$B:$AY,38,0))</f>
        <v>26450</v>
      </c>
      <c r="M25" s="67">
        <f>IF(VLOOKUP($B$8,séances!$B:$AY,39,0)=0,"-",VLOOKUP($B$8,séances!$B:$AY,39,0))</f>
        <v>26704</v>
      </c>
      <c r="N25" s="67">
        <f>IF(VLOOKUP($B$8,séances!$B:$AY,40,0)=0,"-",VLOOKUP($B$8,séances!$B:$AY,40,0))</f>
        <v>27923</v>
      </c>
      <c r="O25" s="67">
        <f>IF(VLOOKUP($B$8,séances!$B:$AY,41,0)=0,"-",VLOOKUP($B$8,séances!$B:$AY,41,0))</f>
        <v>29340</v>
      </c>
      <c r="P25" s="67">
        <f>IF(VLOOKUP($B$8,séances!$B:$AY,42,0)=0,"-",VLOOKUP($B$8,séances!$B:$AY,42,0))</f>
        <v>29239</v>
      </c>
      <c r="Q25" s="67">
        <f>IF(VLOOKUP($B$8,séances!$B:$AY,43,0)=0,"-",VLOOKUP($B$8,séances!$B:$AY,43,0))</f>
        <v>28063</v>
      </c>
      <c r="R25" s="67">
        <f>IF(VLOOKUP($B$8,séances!$B:$AY,44,0)=0,"-",VLOOKUP($B$8,séances!$B:$AY,44,0))</f>
        <v>30434</v>
      </c>
      <c r="S25" s="67">
        <f>IF(VLOOKUP($B$8,séances!$B:$AY,45,0)=0,"-",VLOOKUP($B$8,séances!$B:$AY,45,0))</f>
        <v>34881</v>
      </c>
      <c r="T25" s="67">
        <f>IF(VLOOKUP($B$8,séances!$B:$AY,46,0)=0,"-",VLOOKUP($B$8,séances!$B:$AY,46,0))</f>
        <v>34786</v>
      </c>
      <c r="U25" s="67">
        <f>IF(VLOOKUP($B$8,séances!$B:$AY,47,0)=0,"-",VLOOKUP($B$8,séances!$B:$AY,47,0))</f>
        <v>34626</v>
      </c>
      <c r="V25" s="67">
        <f>IF(VLOOKUP($B$8,séances!$B:$AY,48,0)=0,"-",VLOOKUP($B$8,séances!$B:$AY,48,0))</f>
        <v>35229</v>
      </c>
      <c r="W25" s="67">
        <f>IF(VLOOKUP($B$8,séances!$B:$AY,49,0)=0,"-",VLOOKUP($B$8,séances!$B:$AY,49,0))</f>
        <v>35294</v>
      </c>
      <c r="X25" s="67">
        <f>IF(VLOOKUP($B$8,séances!$B:$AY,50,0)=0,"-",VLOOKUP($B$8,séances!$B:$AY,50,0))</f>
        <v>36828</v>
      </c>
      <c r="Y25" s="55"/>
      <c r="Z25" s="55"/>
      <c r="AA25" s="55"/>
      <c r="AB25" s="54"/>
      <c r="AC25" s="54"/>
      <c r="AD25" s="54"/>
      <c r="AE25" s="54"/>
      <c r="AF25" s="54"/>
      <c r="AG25" s="54"/>
      <c r="AH25" s="54"/>
      <c r="AI25" s="54"/>
      <c r="AJ25" s="54"/>
      <c r="AK25" s="54"/>
      <c r="AL25" s="54"/>
      <c r="AM25" s="54"/>
      <c r="AN25" s="54"/>
      <c r="AO25" s="54"/>
      <c r="AP25" s="54"/>
      <c r="AQ25" s="54"/>
      <c r="AR25" s="54"/>
      <c r="AS25" s="54"/>
      <c r="AT25" s="54"/>
      <c r="AU25" s="54"/>
      <c r="AV25" s="54"/>
      <c r="AW25" s="54"/>
      <c r="AX25" s="54"/>
    </row>
    <row r="26" spans="1:50">
      <c r="A26" s="54" t="s">
        <v>317</v>
      </c>
      <c r="B26" s="69">
        <f>IF(VLOOKUP($B$8,entrées!$B:$AY,28,0)=0,"-",VLOOKUP($B$8,entrées!$B:$AY,28,0))</f>
        <v>600483</v>
      </c>
      <c r="C26" s="69">
        <f>IF(VLOOKUP($B$8,entrées!$B:$AY,29,0)=0,"-",VLOOKUP($B$8,entrées!$B:$AY,29,0))</f>
        <v>704773</v>
      </c>
      <c r="D26" s="69">
        <f>IF(VLOOKUP($B$8,entrées!$B:$AY,30,0)=0,"-",VLOOKUP($B$8,entrées!$B:$AY,30,0))</f>
        <v>560305</v>
      </c>
      <c r="E26" s="69">
        <f>IF(VLOOKUP($B$8,entrées!$B:$AY,31,0)=0,"-",VLOOKUP($B$8,entrées!$B:$AY,31,0))</f>
        <v>612447</v>
      </c>
      <c r="F26" s="69">
        <f>IF(VLOOKUP($B$8,entrées!$B:$AY,32,0)=0,"-",VLOOKUP($B$8,entrées!$B:$AY,32,0))</f>
        <v>633100</v>
      </c>
      <c r="G26" s="69">
        <f>IF(VLOOKUP($B$8,entrées!$B:$AY,33,0)=0,"-",VLOOKUP($B$8,entrées!$B:$AY,33,0))</f>
        <v>682355</v>
      </c>
      <c r="H26" s="69">
        <f>IF(VLOOKUP($B$8,entrées!$B:$AY,34,0)=0,"-",VLOOKUP($B$8,entrées!$B:$AY,34,0))</f>
        <v>783622</v>
      </c>
      <c r="I26" s="69">
        <f>IF(VLOOKUP($B$8,entrées!$B:$AY,35,0)=0,"-",VLOOKUP($B$8,entrées!$B:$AY,35,0))</f>
        <v>656376</v>
      </c>
      <c r="J26" s="69">
        <f>IF(VLOOKUP($B$8,entrées!$B:$AY,36,0)=0,"-",VLOOKUP($B$8,entrées!$B:$AY,36,0))</f>
        <v>688144</v>
      </c>
      <c r="K26" s="69">
        <f>IF(VLOOKUP($B$8,entrées!$B:$AY,37,0)=0,"-",VLOOKUP($B$8,entrées!$B:$AY,37,0))</f>
        <v>788981</v>
      </c>
      <c r="L26" s="69">
        <f>IF(VLOOKUP($B$8,entrées!$B:$AY,38,0)=0,"-",VLOOKUP($B$8,entrées!$B:$AY,38,0))</f>
        <v>767221</v>
      </c>
      <c r="M26" s="69">
        <f>IF(VLOOKUP($B$8,entrées!$B:$AY,39,0)=0,"-",VLOOKUP($B$8,entrées!$B:$AY,39,0))</f>
        <v>661669</v>
      </c>
      <c r="N26" s="69">
        <f>IF(VLOOKUP($B$8,entrées!$B:$AY,40,0)=0,"-",VLOOKUP($B$8,entrées!$B:$AY,40,0))</f>
        <v>788011</v>
      </c>
      <c r="O26" s="69">
        <f>IF(VLOOKUP($B$8,entrées!$B:$AY,41,0)=0,"-",VLOOKUP($B$8,entrées!$B:$AY,41,0))</f>
        <v>705661</v>
      </c>
      <c r="P26" s="69">
        <f>IF(VLOOKUP($B$8,entrées!$B:$AY,42,0)=0,"-",VLOOKUP($B$8,entrées!$B:$AY,42,0))</f>
        <v>776409</v>
      </c>
      <c r="Q26" s="69">
        <f>IF(VLOOKUP($B$8,entrées!$B:$AY,43,0)=0,"-",VLOOKUP($B$8,entrées!$B:$AY,43,0))</f>
        <v>729499</v>
      </c>
      <c r="R26" s="69">
        <f>IF(VLOOKUP($B$8,entrées!$B:$AY,44,0)=0,"-",VLOOKUP($B$8,entrées!$B:$AY,44,0))</f>
        <v>789555</v>
      </c>
      <c r="S26" s="69">
        <f>IF(VLOOKUP($B$8,entrées!$B:$AY,45,0)=0,"-",VLOOKUP($B$8,entrées!$B:$AY,45,0))</f>
        <v>934296</v>
      </c>
      <c r="T26" s="69">
        <f>IF(VLOOKUP($B$8,entrées!$B:$AY,46,0)=0,"-",VLOOKUP($B$8,entrées!$B:$AY,46,0))</f>
        <v>988131</v>
      </c>
      <c r="U26" s="69">
        <f>IF(VLOOKUP($B$8,entrées!$B:$AY,47,0)=0,"-",VLOOKUP($B$8,entrées!$B:$AY,47,0))</f>
        <v>1058532</v>
      </c>
      <c r="V26" s="69">
        <f>IF(VLOOKUP($B$8,entrées!$B:$AY,48,0)=0,"-",VLOOKUP($B$8,entrées!$B:$AY,48,0))</f>
        <v>992732</v>
      </c>
      <c r="W26" s="69">
        <f>IF(VLOOKUP($B$8,entrées!$B:$AY,49,0)=0,"-",VLOOKUP($B$8,entrées!$B:$AY,49,0))</f>
        <v>950181</v>
      </c>
      <c r="X26" s="69">
        <f>IF(VLOOKUP($B$8,entrées!$B:$AY,50,0)=0,"-",VLOOKUP($B$8,entrées!$B:$AY,50,0))</f>
        <v>1070790</v>
      </c>
      <c r="Y26" s="55"/>
      <c r="Z26" s="55"/>
      <c r="AA26" s="55"/>
      <c r="AB26" s="54"/>
      <c r="AC26" s="54"/>
      <c r="AD26" s="54"/>
      <c r="AE26" s="54"/>
      <c r="AF26" s="54"/>
      <c r="AG26" s="54"/>
      <c r="AH26" s="54"/>
      <c r="AI26" s="54"/>
      <c r="AJ26" s="54"/>
      <c r="AK26" s="54"/>
      <c r="AL26" s="54"/>
      <c r="AM26" s="54"/>
      <c r="AN26" s="54"/>
      <c r="AO26" s="54"/>
      <c r="AP26" s="54"/>
      <c r="AQ26" s="54"/>
      <c r="AR26" s="54"/>
      <c r="AS26" s="54"/>
      <c r="AT26" s="54"/>
      <c r="AU26" s="54"/>
      <c r="AV26" s="54"/>
      <c r="AW26" s="54"/>
      <c r="AX26" s="54"/>
    </row>
    <row r="27" spans="1:50">
      <c r="A27" s="54" t="s">
        <v>318</v>
      </c>
      <c r="B27" s="69">
        <f>IF(VLOOKUP($B$8,recettes!$B:$AY,28,0)=0,"-",VLOOKUP($B$8,recettes!$B:$AY,28,0))</f>
        <v>2785150.77</v>
      </c>
      <c r="C27" s="69">
        <f>IF(VLOOKUP($B$8,recettes!$B:$AY,29,0)=0,"-",VLOOKUP($B$8,recettes!$B:$AY,29,0))</f>
        <v>3135869.55</v>
      </c>
      <c r="D27" s="69">
        <f>IF(VLOOKUP($B$8,recettes!$B:$AY,30,0)=0,"-",VLOOKUP($B$8,recettes!$B:$AY,30,0))</f>
        <v>2731117.89</v>
      </c>
      <c r="E27" s="69">
        <f>IF(VLOOKUP($B$8,recettes!$B:$AY,31,0)=0,"-",VLOOKUP($B$8,recettes!$B:$AY,31,0))</f>
        <v>3056042.43</v>
      </c>
      <c r="F27" s="69">
        <f>IF(VLOOKUP($B$8,recettes!$B:$AY,32,0)=0,"-",VLOOKUP($B$8,recettes!$B:$AY,32,0))</f>
        <v>3178359.82</v>
      </c>
      <c r="G27" s="69">
        <f>IF(VLOOKUP($B$8,recettes!$B:$AY,33,0)=0,"-",VLOOKUP($B$8,recettes!$B:$AY,33,0))</f>
        <v>3434152.91</v>
      </c>
      <c r="H27" s="69">
        <f>IF(VLOOKUP($B$8,recettes!$B:$AY,34,0)=0,"-",VLOOKUP($B$8,recettes!$B:$AY,34,0))</f>
        <v>4115821.31</v>
      </c>
      <c r="I27" s="69">
        <f>IF(VLOOKUP($B$8,recettes!$B:$AY,35,0)=0,"-",VLOOKUP($B$8,recettes!$B:$AY,35,0))</f>
        <v>3382835.25</v>
      </c>
      <c r="J27" s="69">
        <f>IF(VLOOKUP($B$8,recettes!$B:$AY,36,0)=0,"-",VLOOKUP($B$8,recettes!$B:$AY,36,0))</f>
        <v>3532648.99</v>
      </c>
      <c r="K27" s="69">
        <f>IF(VLOOKUP($B$8,recettes!$B:$AY,37,0)=0,"-",VLOOKUP($B$8,recettes!$B:$AY,37,0))</f>
        <v>4129755.97</v>
      </c>
      <c r="L27" s="69">
        <f>IF(VLOOKUP($B$8,recettes!$B:$AY,38,0)=0,"-",VLOOKUP($B$8,recettes!$B:$AY,38,0))</f>
        <v>4073830.82</v>
      </c>
      <c r="M27" s="69">
        <f>IF(VLOOKUP($B$8,recettes!$B:$AY,39,0)=0,"-",VLOOKUP($B$8,recettes!$B:$AY,39,0))</f>
        <v>3541688.46</v>
      </c>
      <c r="N27" s="69">
        <f>IF(VLOOKUP($B$8,recettes!$B:$AY,40,0)=0,"-",VLOOKUP($B$8,recettes!$B:$AY,40,0))</f>
        <v>4230003.84</v>
      </c>
      <c r="O27" s="69">
        <f>IF(VLOOKUP($B$8,recettes!$B:$AY,41,0)=0,"-",VLOOKUP($B$8,recettes!$B:$AY,41,0))</f>
        <v>3815859.89</v>
      </c>
      <c r="P27" s="69">
        <f>IF(VLOOKUP($B$8,recettes!$B:$AY,42,0)=0,"-",VLOOKUP($B$8,recettes!$B:$AY,42,0))</f>
        <v>4288400.32</v>
      </c>
      <c r="Q27" s="69">
        <f>IF(VLOOKUP($B$8,recettes!$B:$AY,43,0)=0,"-",VLOOKUP($B$8,recettes!$B:$AY,43,0))</f>
        <v>4055550.41</v>
      </c>
      <c r="R27" s="69">
        <f>IF(VLOOKUP($B$8,recettes!$B:$AY,44,0)=0,"-",VLOOKUP($B$8,recettes!$B:$AY,44,0))</f>
        <v>4489091.0999999996</v>
      </c>
      <c r="S27" s="69">
        <f>IF(VLOOKUP($B$8,recettes!$B:$AY,45,0)=0,"-",VLOOKUP($B$8,recettes!$B:$AY,45,0))</f>
        <v>5719827.6600000001</v>
      </c>
      <c r="T27" s="69">
        <f>IF(VLOOKUP($B$8,recettes!$B:$AY,46,0)=0,"-",VLOOKUP($B$8,recettes!$B:$AY,46,0))</f>
        <v>6255710.2000000002</v>
      </c>
      <c r="U27" s="69">
        <f>IF(VLOOKUP($B$8,recettes!$B:$AY,47,0)=0,"-",VLOOKUP($B$8,recettes!$B:$AY,47,0))</f>
        <v>6742525.1799999997</v>
      </c>
      <c r="V27" s="69">
        <f>IF(VLOOKUP($B$8,recettes!$B:$AY,48,0)=0,"-",VLOOKUP($B$8,recettes!$B:$AY,48,0))</f>
        <v>6381309.1200000001</v>
      </c>
      <c r="W27" s="69">
        <f>IF(VLOOKUP($B$8,recettes!$B:$AY,49,0)=0,"-",VLOOKUP($B$8,recettes!$B:$AY,49,0))</f>
        <v>6095701.0999999996</v>
      </c>
      <c r="X27" s="69">
        <f>IF(VLOOKUP($B$8,recettes!$B:$AY,50,0)=0,"-",VLOOKUP($B$8,recettes!$B:$AY,50,0))</f>
        <v>6568048.3700000001</v>
      </c>
      <c r="Y27" s="55"/>
      <c r="Z27" s="55"/>
      <c r="AA27" s="55"/>
      <c r="AB27" s="54"/>
      <c r="AC27" s="54"/>
      <c r="AD27" s="54"/>
      <c r="AE27" s="54"/>
      <c r="AF27" s="54"/>
      <c r="AG27" s="54"/>
      <c r="AH27" s="54"/>
      <c r="AI27" s="54"/>
      <c r="AJ27" s="54"/>
      <c r="AK27" s="54"/>
      <c r="AL27" s="54"/>
      <c r="AM27" s="54"/>
      <c r="AN27" s="54"/>
      <c r="AO27" s="54"/>
      <c r="AP27" s="54"/>
      <c r="AQ27" s="54"/>
      <c r="AR27" s="54"/>
      <c r="AS27" s="54"/>
      <c r="AT27" s="54"/>
      <c r="AU27" s="54"/>
      <c r="AV27" s="54"/>
      <c r="AW27" s="54"/>
      <c r="AX27" s="54"/>
    </row>
    <row r="28" spans="1:50">
      <c r="A28" s="54" t="s">
        <v>319</v>
      </c>
      <c r="B28" s="56">
        <f>IF(VLOOKUP($B$8,RME!$B:$AY,28,0)=0,"-",VLOOKUP($B$8,RME!$B:$AY,28,0))</f>
        <v>4.6381842117095742</v>
      </c>
      <c r="C28" s="56">
        <f>IF(VLOOKUP($B$8,RME!$B:$AY,29,0)=0,"-",VLOOKUP($B$8,RME!$B:$AY,29,0))</f>
        <v>4.449474582596098</v>
      </c>
      <c r="D28" s="56">
        <f>IF(VLOOKUP($B$8,RME!$B:$AY,30,0)=0,"-",VLOOKUP($B$8,RME!$B:$AY,30,0))</f>
        <v>4.87434145688509</v>
      </c>
      <c r="E28" s="56">
        <f>IF(VLOOKUP($B$8,RME!$B:$AY,31,0)=0,"-",VLOOKUP($B$8,RME!$B:$AY,31,0))</f>
        <v>4.989888806704907</v>
      </c>
      <c r="F28" s="56">
        <f>IF(VLOOKUP($B$8,RME!$B:$AY,32,0)=0,"-",VLOOKUP($B$8,RME!$B:$AY,32,0))</f>
        <v>5.0203124624861788</v>
      </c>
      <c r="G28" s="56">
        <f>IF(VLOOKUP($B$8,RME!$B:$AY,33,0)=0,"-",VLOOKUP($B$8,RME!$B:$AY,33,0))</f>
        <v>5.03279511398026</v>
      </c>
      <c r="H28" s="56">
        <f>IF(VLOOKUP($B$8,RME!$B:$AY,34,0)=0,"-",VLOOKUP($B$8,RME!$B:$AY,34,0))</f>
        <v>5.2523044401509908</v>
      </c>
      <c r="I28" s="56">
        <f>IF(VLOOKUP($B$8,RME!$B:$AY,35,0)=0,"-",VLOOKUP($B$8,RME!$B:$AY,35,0))</f>
        <v>5.1538070404768002</v>
      </c>
      <c r="J28" s="56">
        <f>IF(VLOOKUP($B$8,RME!$B:$AY,36,0)=0,"-",VLOOKUP($B$8,RME!$B:$AY,36,0))</f>
        <v>5.1335897573763631</v>
      </c>
      <c r="K28" s="56">
        <f>IF(VLOOKUP($B$8,RME!$B:$AY,37,0)=0,"-",VLOOKUP($B$8,RME!$B:$AY,37,0))</f>
        <v>5.234290775063025</v>
      </c>
      <c r="L28" s="56">
        <f>IF(VLOOKUP($B$8,RME!$B:$AY,38,0)=0,"-",VLOOKUP($B$8,RME!$B:$AY,38,0))</f>
        <v>5.3098531192446501</v>
      </c>
      <c r="M28" s="56">
        <f>IF(VLOOKUP($B$8,RME!$B:$AY,39,0)=0,"-",VLOOKUP($B$8,RME!$B:$AY,39,0))</f>
        <v>5.3526588974245426</v>
      </c>
      <c r="N28" s="56">
        <f>IF(VLOOKUP($B$8,RME!$B:$AY,40,0)=0,"-",VLOOKUP($B$8,RME!$B:$AY,40,0))</f>
        <v>5.3679502443493803</v>
      </c>
      <c r="O28" s="56">
        <f>IF(VLOOKUP($B$8,RME!$B:$AY,41,0)=0,"-",VLOOKUP($B$8,RME!$B:$AY,41,0))</f>
        <v>5.407497211834011</v>
      </c>
      <c r="P28" s="56">
        <f>IF(VLOOKUP($B$8,RME!$B:$AY,42,0)=0,"-",VLOOKUP($B$8,RME!$B:$AY,42,0))</f>
        <v>5.5233779103539504</v>
      </c>
      <c r="Q28" s="56">
        <f>IF(VLOOKUP($B$8,RME!$B:$AY,43,0)=0,"-",VLOOKUP($B$8,RME!$B:$AY,43,0))</f>
        <v>5.5593639059135107</v>
      </c>
      <c r="R28" s="56">
        <f>IF(VLOOKUP($B$8,RME!$B:$AY,44,0)=0,"-",VLOOKUP($B$8,RME!$B:$AY,44,0))</f>
        <v>5.685596443566312</v>
      </c>
      <c r="S28" s="56">
        <f>IF(VLOOKUP($B$8,RME!$B:$AY,45,0)=0,"-",VLOOKUP($B$8,RME!$B:$AY,45,0))</f>
        <v>6.1220722982866249</v>
      </c>
      <c r="T28" s="56">
        <f>IF(VLOOKUP($B$8,RME!$B:$AY,46,0)=0,"-",VLOOKUP($B$8,RME!$B:$AY,46,0))</f>
        <v>6.3308510713660437</v>
      </c>
      <c r="U28" s="56">
        <f>IF(VLOOKUP($B$8,RME!$B:$AY,47,0)=0,"-",VLOOKUP($B$8,RME!$B:$AY,47,0))</f>
        <v>6.3696942369243441</v>
      </c>
      <c r="V28" s="56">
        <f>IF(VLOOKUP($B$8,RME!$B:$AY,48,0)=0,"-",VLOOKUP($B$8,RME!$B:$AY,48,0))</f>
        <v>6.4280280277053627</v>
      </c>
      <c r="W28" s="56">
        <f>IF(VLOOKUP($B$8,RME!$B:$AY,49,0)=0,"-",VLOOKUP($B$8,RME!$B:$AY,49,0))</f>
        <v>6.4153051892218427</v>
      </c>
      <c r="X28" s="56">
        <f>IF(VLOOKUP($B$8,RME!$B:$AY,50,0)=0,"-",VLOOKUP($B$8,RME!$B:$AY,50,0))</f>
        <v>6.1338342438760165</v>
      </c>
      <c r="Y28" s="55"/>
      <c r="Z28" s="55"/>
      <c r="AA28" s="55"/>
      <c r="AB28" s="54"/>
      <c r="AC28" s="54"/>
      <c r="AD28" s="54"/>
      <c r="AE28" s="54"/>
      <c r="AF28" s="54"/>
      <c r="AG28" s="54"/>
      <c r="AH28" s="54"/>
      <c r="AI28" s="54"/>
      <c r="AJ28" s="54"/>
      <c r="AK28" s="54"/>
      <c r="AL28" s="54"/>
      <c r="AM28" s="54"/>
      <c r="AN28" s="54"/>
      <c r="AO28" s="54"/>
      <c r="AP28" s="54"/>
      <c r="AQ28" s="54"/>
      <c r="AR28" s="54"/>
      <c r="AS28" s="54"/>
      <c r="AT28" s="54"/>
      <c r="AU28" s="54"/>
      <c r="AV28" s="54"/>
      <c r="AW28" s="54"/>
      <c r="AX28" s="54"/>
    </row>
    <row r="29" spans="1:50">
      <c r="A29" s="54" t="s">
        <v>313</v>
      </c>
      <c r="B29" s="56">
        <f>IF(VLOOKUP($B$8,'indice de fréquentation'!$B:$AY,28,0)=0,"-",VLOOKUP($B$8,'indice de fréquentation'!$B:$AY,28,0))</f>
        <v>1.2748594005761975</v>
      </c>
      <c r="C29" s="56">
        <f>IF(VLOOKUP($B$8,'indice de fréquentation'!$B:$AY,29,0)=0,"-",VLOOKUP($B$8,'indice de fréquentation'!$B:$AY,29,0))</f>
        <v>1.4962729741263092</v>
      </c>
      <c r="D29" s="56">
        <f>IF(VLOOKUP($B$8,'indice de fréquentation'!$B:$AY,30,0)=0,"-",VLOOKUP($B$8,'indice de fréquentation'!$B:$AY,30,0))</f>
        <v>1.1895592322178086</v>
      </c>
      <c r="E29" s="56">
        <f>IF(VLOOKUP($B$8,'indice de fréquentation'!$B:$AY,31,0)=0,"-",VLOOKUP($B$8,'indice de fréquentation'!$B:$AY,31,0))</f>
        <v>1.1885943291866401</v>
      </c>
      <c r="F29" s="56">
        <f>IF(VLOOKUP($B$8,'indice de fréquentation'!$B:$AY,32,0)=0,"-",VLOOKUP($B$8,'indice de fréquentation'!$B:$AY,32,0))</f>
        <v>1.2286762279969725</v>
      </c>
      <c r="G29" s="56">
        <f>IF(VLOOKUP($B$8,'indice de fréquentation'!$B:$AY,33,0)=0,"-",VLOOKUP($B$8,'indice de fréquentation'!$B:$AY,33,0))</f>
        <v>1.3242668892037184</v>
      </c>
      <c r="H29" s="56">
        <f>IF(VLOOKUP($B$8,'indice de fréquentation'!$B:$AY,34,0)=0,"-",VLOOKUP($B$8,'indice de fréquentation'!$B:$AY,34,0))</f>
        <v>1.5207988045102567</v>
      </c>
      <c r="I29" s="56">
        <f>IF(VLOOKUP($B$8,'indice de fréquentation'!$B:$AY,35,0)=0,"-",VLOOKUP($B$8,'indice de fréquentation'!$B:$AY,35,0))</f>
        <v>1.2738486618665943</v>
      </c>
      <c r="J29" s="56">
        <f>IF(VLOOKUP($B$8,'indice de fréquentation'!$B:$AY,36,0)=0,"-",VLOOKUP($B$8,'indice de fréquentation'!$B:$AY,36,0))</f>
        <v>1.3355017757680439</v>
      </c>
      <c r="K29" s="56">
        <f>IF(VLOOKUP($B$8,'indice de fréquentation'!$B:$AY,37,0)=0,"-",VLOOKUP($B$8,'indice de fréquentation'!$B:$AY,37,0))</f>
        <v>1.5311991771304365</v>
      </c>
      <c r="L29" s="56">
        <f>IF(VLOOKUP($B$8,'indice de fréquentation'!$B:$AY,38,0)=0,"-",VLOOKUP($B$8,'indice de fréquentation'!$B:$AY,38,0))</f>
        <v>1.4889688900964544</v>
      </c>
      <c r="M29" s="56">
        <f>IF(VLOOKUP($B$8,'indice de fréquentation'!$B:$AY,39,0)=0,"-",VLOOKUP($B$8,'indice de fréquentation'!$B:$AY,39,0))</f>
        <v>1.1675000882238769</v>
      </c>
      <c r="N29" s="56">
        <f>IF(VLOOKUP($B$8,'indice de fréquentation'!$B:$AY,40,0)=0,"-",VLOOKUP($B$8,'indice de fréquentation'!$B:$AY,40,0))</f>
        <v>1.3904277093552599</v>
      </c>
      <c r="O29" s="56">
        <f>IF(VLOOKUP($B$8,'indice de fréquentation'!$B:$AY,41,0)=0,"-",VLOOKUP($B$8,'indice de fréquentation'!$B:$AY,41,0))</f>
        <v>1.1983652966020382</v>
      </c>
      <c r="P29" s="56">
        <f>IF(VLOOKUP($B$8,'indice de fréquentation'!$B:$AY,42,0)=0,"-",VLOOKUP($B$8,'indice de fréquentation'!$B:$AY,42,0))</f>
        <v>1.3185107318804523</v>
      </c>
      <c r="Q29" s="56">
        <f>IF(VLOOKUP($B$8,'indice de fréquentation'!$B:$AY,43,0)=0,"-",VLOOKUP($B$8,'indice de fréquentation'!$B:$AY,43,0))</f>
        <v>1.2388473863595837</v>
      </c>
      <c r="R29" s="56">
        <f>IF(VLOOKUP($B$8,'indice de fréquentation'!$B:$AY,44,0)=0,"-",VLOOKUP($B$8,'indice de fréquentation'!$B:$AY,44,0))</f>
        <v>1.3408354886533651</v>
      </c>
      <c r="S29" s="56">
        <f>IF(VLOOKUP($B$8,'indice de fréquentation'!$B:$AY,45,0)=0,"-",VLOOKUP($B$8,'indice de fréquentation'!$B:$AY,45,0))</f>
        <v>1.5866370724102621</v>
      </c>
      <c r="T29" s="56">
        <f>IF(VLOOKUP($B$8,'indice de fréquentation'!$B:$AY,46,0)=0,"-",VLOOKUP($B$8,'indice de fréquentation'!$B:$AY,46,0))</f>
        <v>1.6780605685969163</v>
      </c>
      <c r="U29" s="56">
        <f>IF(VLOOKUP($B$8,'indice de fréquentation'!$B:$AY,47,0)=0,"-",VLOOKUP($B$8,'indice de fréquentation'!$B:$AY,47,0))</f>
        <v>1.7976167226795143</v>
      </c>
      <c r="V29" s="56">
        <f>IF(VLOOKUP($B$8,'indice de fréquentation'!$B:$AY,48,0)=0,"-",VLOOKUP($B$8,'indice de fréquentation'!$B:$AY,48,0))</f>
        <v>1.6858740636457656</v>
      </c>
      <c r="W29" s="56">
        <f>IF(VLOOKUP($B$8,'indice de fréquentation'!$B:$AY,49,0)=0,"-",VLOOKUP($B$8,'indice de fréquentation'!$B:$AY,49,0))</f>
        <v>1.6136132447317073</v>
      </c>
      <c r="X29" s="56">
        <f>IF(VLOOKUP($B$8,'indice de fréquentation'!$B:$AY,50,0)=0,"-",VLOOKUP($B$8,'indice de fréquentation'!$B:$AY,50,0))</f>
        <v>1.8184334630204821</v>
      </c>
      <c r="Y29" s="55"/>
      <c r="Z29" s="55"/>
      <c r="AA29" s="55"/>
      <c r="AB29" s="54"/>
      <c r="AC29" s="54"/>
      <c r="AD29" s="54"/>
      <c r="AE29" s="54"/>
      <c r="AF29" s="54"/>
      <c r="AG29" s="54"/>
      <c r="AH29" s="54"/>
      <c r="AI29" s="54"/>
      <c r="AJ29" s="54"/>
      <c r="AK29" s="54"/>
      <c r="AL29" s="54"/>
      <c r="AM29" s="54"/>
      <c r="AN29" s="54"/>
      <c r="AO29" s="54"/>
      <c r="AP29" s="54"/>
      <c r="AQ29" s="54"/>
      <c r="AR29" s="54"/>
      <c r="AS29" s="54"/>
      <c r="AT29" s="54"/>
      <c r="AU29" s="54"/>
      <c r="AV29" s="54"/>
      <c r="AW29" s="54"/>
      <c r="AX29" s="54"/>
    </row>
    <row r="30" spans="1:50">
      <c r="A30" s="54" t="s">
        <v>320</v>
      </c>
      <c r="B30" s="66">
        <f>IF(VLOOKUP($B$8,'taux d''occupation des fauteuils'!$B:$AY,28,0)=0,"-",VLOOKUP($B$8,'taux d''occupation des fauteuils'!$B:$AY,28,0))</f>
        <v>14.780406902214688</v>
      </c>
      <c r="C30" s="66">
        <f>IF(VLOOKUP($B$8,'taux d''occupation des fauteuils'!$B:$AY,29,0)=0,"-",VLOOKUP($B$8,'taux d''occupation des fauteuils'!$B:$AY,29,0))</f>
        <v>18.154599757912223</v>
      </c>
      <c r="D30" s="66">
        <f>IF(VLOOKUP($B$8,'taux d''occupation des fauteuils'!$B:$AY,30,0)=0,"-",VLOOKUP($B$8,'taux d''occupation des fauteuils'!$B:$AY,30,0))</f>
        <v>14.814649317932016</v>
      </c>
      <c r="E30" s="66">
        <f>IF(VLOOKUP($B$8,'taux d''occupation des fauteuils'!$B:$AY,31,0)=0,"-",VLOOKUP($B$8,'taux d''occupation des fauteuils'!$B:$AY,31,0))</f>
        <v>15.674401832259404</v>
      </c>
      <c r="F30" s="66">
        <f>IF(VLOOKUP($B$8,'taux d''occupation des fauteuils'!$B:$AY,32,0)=0,"-",VLOOKUP($B$8,'taux d''occupation des fauteuils'!$B:$AY,32,0))</f>
        <v>15.226839258356001</v>
      </c>
      <c r="G30" s="66">
        <f>IF(VLOOKUP($B$8,'taux d''occupation des fauteuils'!$B:$AY,33,0)=0,"-",VLOOKUP($B$8,'taux d''occupation des fauteuils'!$B:$AY,33,0))</f>
        <v>15.955948016283436</v>
      </c>
      <c r="H30" s="66">
        <f>IF(VLOOKUP($B$8,'taux d''occupation des fauteuils'!$B:$AY,34,0)=0,"-",VLOOKUP($B$8,'taux d''occupation des fauteuils'!$B:$AY,34,0))</f>
        <v>17.665803314972926</v>
      </c>
      <c r="I30" s="66">
        <f>IF(VLOOKUP($B$8,'taux d''occupation des fauteuils'!$B:$AY,35,0)=0,"-",VLOOKUP($B$8,'taux d''occupation des fauteuils'!$B:$AY,35,0))</f>
        <v>15.627858605088813</v>
      </c>
      <c r="J30" s="66">
        <f>IF(VLOOKUP($B$8,'taux d''occupation des fauteuils'!$B:$AY,36,0)=0,"-",VLOOKUP($B$8,'taux d''occupation des fauteuils'!$B:$AY,36,0))</f>
        <v>15.394234767986065</v>
      </c>
      <c r="K30" s="66">
        <f>IF(VLOOKUP($B$8,'taux d''occupation des fauteuils'!$B:$AY,37,0)=0,"-",VLOOKUP($B$8,'taux d''occupation des fauteuils'!$B:$AY,37,0))</f>
        <v>16.963856654754412</v>
      </c>
      <c r="L30" s="66">
        <f>IF(VLOOKUP($B$8,'taux d''occupation des fauteuils'!$B:$AY,38,0)=0,"-",VLOOKUP($B$8,'taux d''occupation des fauteuils'!$B:$AY,38,0))</f>
        <v>16.354932394925846</v>
      </c>
      <c r="M30" s="66">
        <f>IF(VLOOKUP($B$8,'taux d''occupation des fauteuils'!$B:$AY,39,0)=0,"-",VLOOKUP($B$8,'taux d''occupation des fauteuils'!$B:$AY,39,0))</f>
        <v>13.744773542325166</v>
      </c>
      <c r="N30" s="66">
        <f>IF(VLOOKUP($B$8,'taux d''occupation des fauteuils'!$B:$AY,40,0)=0,"-",VLOOKUP($B$8,'taux d''occupation des fauteuils'!$B:$AY,40,0))</f>
        <v>15.739296179658762</v>
      </c>
      <c r="O30" s="66">
        <f>IF(VLOOKUP($B$8,'taux d''occupation des fauteuils'!$B:$AY,41,0)=0,"-",VLOOKUP($B$8,'taux d''occupation des fauteuils'!$B:$AY,41,0))</f>
        <v>13.913036448965002</v>
      </c>
      <c r="P30" s="66">
        <f>IF(VLOOKUP($B$8,'taux d''occupation des fauteuils'!$B:$AY,42,0)=0,"-",VLOOKUP($B$8,'taux d''occupation des fauteuils'!$B:$AY,42,0))</f>
        <v>15.33290926731701</v>
      </c>
      <c r="Q30" s="66">
        <f>IF(VLOOKUP($B$8,'taux d''occupation des fauteuils'!$B:$AY,43,0)=0,"-",VLOOKUP($B$8,'taux d''occupation des fauteuils'!$B:$AY,43,0))</f>
        <v>15.023547563854796</v>
      </c>
      <c r="R30" s="66">
        <f>IF(VLOOKUP($B$8,'taux d''occupation des fauteuils'!$B:$AY,44,0)=0,"-",VLOOKUP($B$8,'taux d''occupation des fauteuils'!$B:$AY,44,0))</f>
        <v>14.813114480982373</v>
      </c>
      <c r="S30" s="66">
        <f>IF(VLOOKUP($B$8,'taux d''occupation des fauteuils'!$B:$AY,45,0)=0,"-",VLOOKUP($B$8,'taux d''occupation des fauteuils'!$B:$AY,45,0))</f>
        <v>14.784533062000202</v>
      </c>
      <c r="T30" s="66">
        <f>IF(VLOOKUP($B$8,'taux d''occupation des fauteuils'!$B:$AY,46,0)=0,"-",VLOOKUP($B$8,'taux d''occupation des fauteuils'!$B:$AY,46,0))</f>
        <v>15.608619933893305</v>
      </c>
      <c r="U30" s="66">
        <f>IF(VLOOKUP($B$8,'taux d''occupation des fauteuils'!$B:$AY,47,0)=0,"-",VLOOKUP($B$8,'taux d''occupation des fauteuils'!$B:$AY,47,0))</f>
        <v>16.708925737739516</v>
      </c>
      <c r="V30" s="66">
        <f>IF(VLOOKUP($B$8,'taux d''occupation des fauteuils'!$B:$AY,48,0)=0,"-",VLOOKUP($B$8,'taux d''occupation des fauteuils'!$B:$AY,48,0))</f>
        <v>15.49485558345452</v>
      </c>
      <c r="W30" s="66">
        <f>IF(VLOOKUP($B$8,'taux d''occupation des fauteuils'!$B:$AY,49,0)=0,"-",VLOOKUP($B$8,'taux d''occupation des fauteuils'!$B:$AY,49,0))</f>
        <v>14.76004276179561</v>
      </c>
      <c r="X30" s="66">
        <f>IF(VLOOKUP($B$8,'taux d''occupation des fauteuils'!$B:$AY,50,0)=0,"-",VLOOKUP($B$8,'taux d''occupation des fauteuils'!$B:$AY,50,0))</f>
        <v>15.732680629624586</v>
      </c>
      <c r="Y30" s="55"/>
      <c r="Z30" s="55"/>
      <c r="AA30" s="55"/>
      <c r="AB30" s="54"/>
      <c r="AC30" s="54"/>
      <c r="AD30" s="54"/>
      <c r="AE30" s="54"/>
      <c r="AF30" s="54"/>
      <c r="AG30" s="54"/>
      <c r="AH30" s="54"/>
      <c r="AI30" s="54"/>
      <c r="AJ30" s="54"/>
      <c r="AK30" s="54"/>
      <c r="AL30" s="54"/>
      <c r="AM30" s="54"/>
      <c r="AN30" s="54"/>
      <c r="AO30" s="54"/>
      <c r="AP30" s="54"/>
      <c r="AQ30" s="54"/>
      <c r="AR30" s="54"/>
      <c r="AS30" s="54"/>
      <c r="AT30" s="54"/>
      <c r="AU30" s="54"/>
      <c r="AV30" s="54"/>
      <c r="AW30" s="54"/>
      <c r="AX30" s="54"/>
    </row>
    <row r="33" spans="1:50">
      <c r="A33" s="53" t="s">
        <v>315</v>
      </c>
    </row>
    <row r="34" spans="1:50" ht="3" customHeight="1">
      <c r="A34" s="39"/>
    </row>
    <row r="35" spans="1:50" s="53" customFormat="1">
      <c r="A35" s="57"/>
      <c r="B35" s="63">
        <v>2001</v>
      </c>
      <c r="C35" s="63">
        <v>2002</v>
      </c>
      <c r="D35" s="63">
        <v>2003</v>
      </c>
      <c r="E35" s="63">
        <v>2004</v>
      </c>
      <c r="F35" s="63">
        <v>2005</v>
      </c>
      <c r="G35" s="63">
        <v>2006</v>
      </c>
      <c r="H35" s="63">
        <v>2007</v>
      </c>
      <c r="I35" s="63">
        <v>2008</v>
      </c>
      <c r="J35" s="63">
        <v>2009</v>
      </c>
      <c r="K35" s="63">
        <v>2010</v>
      </c>
      <c r="L35" s="63">
        <v>2011</v>
      </c>
      <c r="M35" s="63">
        <v>2012</v>
      </c>
      <c r="N35" s="63">
        <v>2013</v>
      </c>
      <c r="O35" s="63">
        <v>2014</v>
      </c>
      <c r="P35" s="64"/>
      <c r="Q35" s="64"/>
      <c r="R35" s="64"/>
      <c r="S35" s="64"/>
      <c r="T35" s="64"/>
      <c r="U35" s="64"/>
      <c r="V35" s="64"/>
      <c r="W35" s="64"/>
      <c r="X35" s="64"/>
      <c r="Y35" s="64"/>
      <c r="Z35" s="64"/>
      <c r="AA35" s="64"/>
    </row>
    <row r="36" spans="1:50">
      <c r="A36" s="54" t="s">
        <v>310</v>
      </c>
      <c r="B36" s="55">
        <f>IF(VLOOKUP($B$8,étabAE!$B:$AY,2,0)=0,"-",VLOOKUP($B$8,étabAE!$B:$AY,2,0))</f>
        <v>10</v>
      </c>
      <c r="C36" s="55">
        <f>IF(VLOOKUP($B$8,étabAE!$B:$AY,3,0)=0,"-",VLOOKUP($B$8,étabAE!$B:$AY,3,0))</f>
        <v>12</v>
      </c>
      <c r="D36" s="55">
        <f>IF(VLOOKUP($B$8,étabAE!$B:$AY,4,0)=0,"-",VLOOKUP($B$8,étabAE!$B:$AY,4,0))</f>
        <v>12</v>
      </c>
      <c r="E36" s="55">
        <f>IF(VLOOKUP($B$8,étabAE!$B:$AY,5,0)=0,"-",VLOOKUP($B$8,étabAE!$B:$AY,5,0))</f>
        <v>11</v>
      </c>
      <c r="F36" s="55">
        <f>IF(VLOOKUP($B$8,étabAE!$B:$AY,6,0)=0,"-",VLOOKUP($B$8,étabAE!$B:$AY,6,0))</f>
        <v>11</v>
      </c>
      <c r="G36" s="55">
        <f>IF(VLOOKUP($B$8,étabAE!$B:$AY,7,0)=0,"-",VLOOKUP($B$8,étabAE!$B:$AY,7,0))</f>
        <v>12</v>
      </c>
      <c r="H36" s="55">
        <f>IF(VLOOKUP($B$8,étabAE!$B:$AY,8,0)=0,"-",VLOOKUP($B$8,étabAE!$B:$AY,8,0))</f>
        <v>11</v>
      </c>
      <c r="I36" s="55">
        <f>IF(VLOOKUP($B$8,étabAE!$B:$AY,9,0)=0,"-",VLOOKUP($B$8,étabAE!$B:$AY,9,0))</f>
        <v>12</v>
      </c>
      <c r="J36" s="55">
        <f>IF(VLOOKUP($B$8,étabAE!$B:$AY,10,0)=0,"-",VLOOKUP($B$8,étabAE!$B:$AY,10,0))</f>
        <v>12</v>
      </c>
      <c r="K36" s="55">
        <f>IF(VLOOKUP($B$8,étabAE!$B:$AY,11,0)=0,"-",VLOOKUP($B$8,étabAE!$B:$AY,11,0))</f>
        <v>12</v>
      </c>
      <c r="L36" s="55">
        <f>IF(VLOOKUP($B$8,étabAE!$B:$AY,12,0)=0,"-",VLOOKUP($B$8,étabAE!$B:$AY,12,0))</f>
        <v>12</v>
      </c>
      <c r="M36" s="55">
        <f>IF(VLOOKUP($B$8,étabAE!$B:$AY,13,0)=0,"-",VLOOKUP($B$8,étabAE!$B:$AY,13,0))</f>
        <v>12</v>
      </c>
      <c r="N36" s="55">
        <f>IF(VLOOKUP($B$8,étabAE!$B:$AY,14,0)=0,"-",VLOOKUP($B$8,étabAE!$B:$AY,14,0))</f>
        <v>12</v>
      </c>
      <c r="O36" s="55">
        <f>IF(VLOOKUP($B$8,étabAE!$B:$AY,15,0)=0,"-",VLOOKUP($B$8,étabAE!$B:$AY,15,0))</f>
        <v>12</v>
      </c>
      <c r="P36" s="55"/>
      <c r="Q36" s="55"/>
      <c r="R36" s="55"/>
      <c r="S36" s="55"/>
      <c r="T36" s="55"/>
      <c r="U36" s="55"/>
      <c r="V36" s="55"/>
      <c r="W36" s="55"/>
      <c r="X36" s="55"/>
      <c r="Y36" s="55"/>
      <c r="Z36" s="55"/>
      <c r="AA36" s="55"/>
      <c r="AB36" s="54"/>
      <c r="AC36" s="54"/>
      <c r="AD36" s="54"/>
      <c r="AE36" s="54"/>
      <c r="AF36" s="54"/>
      <c r="AG36" s="54"/>
      <c r="AH36" s="54"/>
      <c r="AI36" s="54"/>
      <c r="AJ36" s="54"/>
      <c r="AK36" s="54"/>
      <c r="AL36" s="54"/>
      <c r="AM36" s="54"/>
      <c r="AN36" s="54"/>
      <c r="AO36" s="54"/>
      <c r="AP36" s="54"/>
      <c r="AQ36" s="54"/>
      <c r="AR36" s="54"/>
      <c r="AS36" s="54"/>
      <c r="AT36" s="54"/>
      <c r="AU36" s="54"/>
      <c r="AV36" s="54"/>
      <c r="AW36" s="54"/>
      <c r="AX36" s="54"/>
    </row>
    <row r="37" spans="1:50">
      <c r="A37" s="54" t="s">
        <v>311</v>
      </c>
      <c r="B37" s="55">
        <f>IF(VLOOKUP($B$8,écransAE!$B:$AY,2,0)=0,"-",VLOOKUP($B$8,écransAE!$B:$AY,2,0))</f>
        <v>16</v>
      </c>
      <c r="C37" s="55">
        <f>IF(VLOOKUP($B$8,écransAE!$B:$AY,3,0)=0,"-",VLOOKUP($B$8,écransAE!$B:$AY,3,0))</f>
        <v>18</v>
      </c>
      <c r="D37" s="55">
        <f>IF(VLOOKUP($B$8,écransAE!$B:$AY,4,0)=0,"-",VLOOKUP($B$8,écransAE!$B:$AY,4,0))</f>
        <v>18</v>
      </c>
      <c r="E37" s="55">
        <f>IF(VLOOKUP($B$8,écransAE!$B:$AY,5,0)=0,"-",VLOOKUP($B$8,écransAE!$B:$AY,5,0))</f>
        <v>17</v>
      </c>
      <c r="F37" s="55">
        <f>IF(VLOOKUP($B$8,écransAE!$B:$AY,6,0)=0,"-",VLOOKUP($B$8,écransAE!$B:$AY,6,0))</f>
        <v>19</v>
      </c>
      <c r="G37" s="55">
        <f>IF(VLOOKUP($B$8,écransAE!$B:$AY,7,0)=0,"-",VLOOKUP($B$8,écransAE!$B:$AY,7,0))</f>
        <v>20</v>
      </c>
      <c r="H37" s="55">
        <f>IF(VLOOKUP($B$8,écransAE!$B:$AY,8,0)=0,"-",VLOOKUP($B$8,écransAE!$B:$AY,8,0))</f>
        <v>19</v>
      </c>
      <c r="I37" s="55">
        <f>IF(VLOOKUP($B$8,écransAE!$B:$AY,9,0)=0,"-",VLOOKUP($B$8,écransAE!$B:$AY,9,0))</f>
        <v>23</v>
      </c>
      <c r="J37" s="55">
        <f>IF(VLOOKUP($B$8,écransAE!$B:$AY,10,0)=0,"-",VLOOKUP($B$8,écransAE!$B:$AY,10,0))</f>
        <v>23</v>
      </c>
      <c r="K37" s="55">
        <f>IF(VLOOKUP($B$8,écransAE!$B:$AY,11,0)=0,"-",VLOOKUP($B$8,écransAE!$B:$AY,11,0))</f>
        <v>23</v>
      </c>
      <c r="L37" s="55">
        <f>IF(VLOOKUP($B$8,écransAE!$B:$AY,12,0)=0,"-",VLOOKUP($B$8,écransAE!$B:$AY,12,0))</f>
        <v>23</v>
      </c>
      <c r="M37" s="55">
        <f>IF(VLOOKUP($B$8,écransAE!$B:$AY,13,0)=0,"-",VLOOKUP($B$8,écransAE!$B:$AY,13,0))</f>
        <v>23</v>
      </c>
      <c r="N37" s="55">
        <f>IF(VLOOKUP($B$8,écransAE!$B:$AY,14,0)=0,"-",VLOOKUP($B$8,écransAE!$B:$AY,14,0))</f>
        <v>23</v>
      </c>
      <c r="O37" s="55">
        <f>IF(VLOOKUP($B$8,écransAE!$B:$AY,15,0)=0,"-",VLOOKUP($B$8,écransAE!$B:$AY,15,0))</f>
        <v>23</v>
      </c>
      <c r="P37" s="55"/>
      <c r="Q37" s="55"/>
      <c r="R37" s="55"/>
      <c r="S37" s="55"/>
      <c r="T37" s="55"/>
      <c r="U37" s="55"/>
      <c r="V37" s="55"/>
      <c r="W37" s="55"/>
      <c r="X37" s="55"/>
      <c r="Y37" s="55"/>
      <c r="Z37" s="55"/>
      <c r="AA37" s="55"/>
      <c r="AB37" s="54"/>
      <c r="AC37" s="54"/>
      <c r="AD37" s="54"/>
      <c r="AE37" s="54"/>
      <c r="AF37" s="54"/>
      <c r="AG37" s="54"/>
      <c r="AH37" s="54"/>
      <c r="AI37" s="54"/>
      <c r="AJ37" s="54"/>
      <c r="AK37" s="54"/>
      <c r="AL37" s="54"/>
      <c r="AM37" s="54"/>
      <c r="AN37" s="54"/>
      <c r="AO37" s="54"/>
      <c r="AP37" s="54"/>
      <c r="AQ37" s="54"/>
      <c r="AR37" s="54"/>
      <c r="AS37" s="54"/>
      <c r="AT37" s="54"/>
      <c r="AU37" s="54"/>
      <c r="AV37" s="54"/>
      <c r="AW37" s="54"/>
      <c r="AX37" s="54"/>
    </row>
    <row r="38" spans="1:50">
      <c r="A38" s="54" t="s">
        <v>312</v>
      </c>
      <c r="B38" s="65">
        <f>IF(VLOOKUP($B$8,fauteuilsAE!$B:$AY,2,0)=0,"-",VLOOKUP($B$8,fauteuilsAE!$B:$AY,2,0))</f>
        <v>2880</v>
      </c>
      <c r="C38" s="65">
        <f>IF(VLOOKUP($B$8,fauteuilsAE!$B:$AY,3,0)=0,"-",VLOOKUP($B$8,fauteuilsAE!$B:$AY,3,0))</f>
        <v>3416</v>
      </c>
      <c r="D38" s="65">
        <f>IF(VLOOKUP($B$8,fauteuilsAE!$B:$AY,4,0)=0,"-",VLOOKUP($B$8,fauteuilsAE!$B:$AY,4,0))</f>
        <v>3416</v>
      </c>
      <c r="E38" s="65">
        <f>IF(VLOOKUP($B$8,fauteuilsAE!$B:$AY,5,0)=0,"-",VLOOKUP($B$8,fauteuilsAE!$B:$AY,5,0))</f>
        <v>3325</v>
      </c>
      <c r="F38" s="65">
        <f>IF(VLOOKUP($B$8,fauteuilsAE!$B:$AY,6,0)=0,"-",VLOOKUP($B$8,fauteuilsAE!$B:$AY,6,0))</f>
        <v>3482</v>
      </c>
      <c r="G38" s="65">
        <f>IF(VLOOKUP($B$8,fauteuilsAE!$B:$AY,7,0)=0,"-",VLOOKUP($B$8,fauteuilsAE!$B:$AY,7,0))</f>
        <v>3592</v>
      </c>
      <c r="H38" s="65">
        <f>IF(VLOOKUP($B$8,fauteuilsAE!$B:$AY,8,0)=0,"-",VLOOKUP($B$8,fauteuilsAE!$B:$AY,8,0))</f>
        <v>3382</v>
      </c>
      <c r="I38" s="65">
        <f>IF(VLOOKUP($B$8,fauteuilsAE!$B:$AY,9,0)=0,"-",VLOOKUP($B$8,fauteuilsAE!$B:$AY,9,0))</f>
        <v>3781</v>
      </c>
      <c r="J38" s="65">
        <f>IF(VLOOKUP($B$8,fauteuilsAE!$B:$AY,10,0)=0,"-",VLOOKUP($B$8,fauteuilsAE!$B:$AY,10,0))</f>
        <v>3781</v>
      </c>
      <c r="K38" s="65">
        <f>IF(VLOOKUP($B$8,fauteuilsAE!$B:$AY,11,0)=0,"-",VLOOKUP($B$8,fauteuilsAE!$B:$AY,11,0))</f>
        <v>3816</v>
      </c>
      <c r="L38" s="65">
        <f>IF(VLOOKUP($B$8,fauteuilsAE!$B:$AY,12,0)=0,"-",VLOOKUP($B$8,fauteuilsAE!$B:$AY,12,0))</f>
        <v>3816</v>
      </c>
      <c r="M38" s="65">
        <f>IF(VLOOKUP($B$8,fauteuilsAE!$B:$AY,13,0)=0,"-",VLOOKUP($B$8,fauteuilsAE!$B:$AY,13,0))</f>
        <v>3816</v>
      </c>
      <c r="N38" s="65">
        <f>IF(VLOOKUP($B$8,fauteuilsAE!$B:$AY,14,0)=0,"-",VLOOKUP($B$8,fauteuilsAE!$B:$AY,14,0))</f>
        <v>3816</v>
      </c>
      <c r="O38" s="65">
        <f>IF(VLOOKUP($B$8,fauteuilsAE!$B:$AY,15,0)=0,"-",VLOOKUP($B$8,fauteuilsAE!$B:$AY,15,0))</f>
        <v>3675</v>
      </c>
      <c r="P38" s="55"/>
      <c r="Q38" s="55"/>
      <c r="R38" s="55"/>
      <c r="S38" s="55"/>
      <c r="T38" s="55"/>
      <c r="U38" s="55"/>
      <c r="V38" s="55"/>
      <c r="W38" s="55"/>
      <c r="X38" s="55"/>
      <c r="Y38" s="55"/>
      <c r="Z38" s="55"/>
      <c r="AA38" s="55"/>
      <c r="AB38" s="54"/>
      <c r="AC38" s="54"/>
      <c r="AD38" s="54"/>
      <c r="AE38" s="54"/>
      <c r="AF38" s="54"/>
      <c r="AG38" s="54"/>
      <c r="AH38" s="54"/>
      <c r="AI38" s="54"/>
      <c r="AJ38" s="54"/>
      <c r="AK38" s="54"/>
      <c r="AL38" s="54"/>
      <c r="AM38" s="54"/>
      <c r="AN38" s="54"/>
      <c r="AO38" s="54"/>
      <c r="AP38" s="54"/>
      <c r="AQ38" s="54"/>
      <c r="AR38" s="54"/>
      <c r="AS38" s="54"/>
      <c r="AT38" s="54"/>
      <c r="AU38" s="54"/>
      <c r="AV38" s="54"/>
      <c r="AW38" s="54"/>
      <c r="AX38" s="54"/>
    </row>
    <row r="39" spans="1:50">
      <c r="A39" s="54" t="s">
        <v>316</v>
      </c>
      <c r="B39" s="67">
        <f>IF(VLOOKUP($B$8,'séances AE'!$B:$AY,2,0)=0,"-",VLOOKUP($B$8,'séances AE'!$B:$AY,2,0))</f>
        <v>12317</v>
      </c>
      <c r="C39" s="67">
        <f>IF(VLOOKUP($B$8,'séances AE'!$B:$AY,3,0)=0,"-",VLOOKUP($B$8,'séances AE'!$B:$AY,3,0))</f>
        <v>13568</v>
      </c>
      <c r="D39" s="67">
        <f>IF(VLOOKUP($B$8,'séances AE'!$B:$AY,4,0)=0,"-",VLOOKUP($B$8,'séances AE'!$B:$AY,4,0))</f>
        <v>13597</v>
      </c>
      <c r="E39" s="67">
        <f>IF(VLOOKUP($B$8,'séances AE'!$B:$AY,5,0)=0,"-",VLOOKUP($B$8,'séances AE'!$B:$AY,5,0))</f>
        <v>13461</v>
      </c>
      <c r="F39" s="67">
        <f>IF(VLOOKUP($B$8,'séances AE'!$B:$AY,6,0)=0,"-",VLOOKUP($B$8,'séances AE'!$B:$AY,6,0))</f>
        <v>15386</v>
      </c>
      <c r="G39" s="67">
        <f>IF(VLOOKUP($B$8,'séances AE'!$B:$AY,7,0)=0,"-",VLOOKUP($B$8,'séances AE'!$B:$AY,7,0))</f>
        <v>16046</v>
      </c>
      <c r="H39" s="67">
        <f>IF(VLOOKUP($B$8,'séances AE'!$B:$AY,8,0)=0,"-",VLOOKUP($B$8,'séances AE'!$B:$AY,8,0))</f>
        <v>14902</v>
      </c>
      <c r="I39" s="67">
        <f>IF(VLOOKUP($B$8,'séances AE'!$B:$AY,9,0)=0,"-",VLOOKUP($B$8,'séances AE'!$B:$AY,9,0))</f>
        <v>20133</v>
      </c>
      <c r="J39" s="67">
        <f>IF(VLOOKUP($B$8,'séances AE'!$B:$AY,10,0)=0,"-",VLOOKUP($B$8,'séances AE'!$B:$AY,10,0))</f>
        <v>19276</v>
      </c>
      <c r="K39" s="67">
        <f>IF(VLOOKUP($B$8,'séances AE'!$B:$AY,11,0)=0,"-",VLOOKUP($B$8,'séances AE'!$B:$AY,11,0))</f>
        <v>18775</v>
      </c>
      <c r="L39" s="67">
        <f>IF(VLOOKUP($B$8,'séances AE'!$B:$AY,12,0)=0,"-",VLOOKUP($B$8,'séances AE'!$B:$AY,12,0))</f>
        <v>19021</v>
      </c>
      <c r="M39" s="67">
        <f>IF(VLOOKUP($B$8,'séances AE'!$B:$AY,13,0)=0,"-",VLOOKUP($B$8,'séances AE'!$B:$AY,13,0))</f>
        <v>19957</v>
      </c>
      <c r="N39" s="67">
        <f>IF(VLOOKUP($B$8,'séances AE'!$B:$AY,14,0)=0,"-",VLOOKUP($B$8,'séances AE'!$B:$AY,14,0))</f>
        <v>19821</v>
      </c>
      <c r="O39" s="67">
        <f>IF(VLOOKUP($B$8,'séances AE'!$B:$AY,15,0)=0,"-",VLOOKUP($B$8,'séances AE'!$B:$AY,15,0))</f>
        <v>21762</v>
      </c>
      <c r="P39" s="55"/>
      <c r="Q39" s="55"/>
      <c r="R39" s="55"/>
      <c r="S39" s="55"/>
      <c r="T39" s="55"/>
      <c r="U39" s="55"/>
      <c r="V39" s="55"/>
      <c r="W39" s="55"/>
      <c r="X39" s="55"/>
      <c r="Y39" s="55"/>
      <c r="Z39" s="55"/>
      <c r="AA39" s="55"/>
      <c r="AB39" s="54"/>
      <c r="AC39" s="54"/>
      <c r="AD39" s="54"/>
      <c r="AE39" s="54"/>
      <c r="AF39" s="54"/>
      <c r="AG39" s="54"/>
      <c r="AH39" s="54"/>
      <c r="AI39" s="54"/>
      <c r="AJ39" s="54"/>
      <c r="AK39" s="54"/>
      <c r="AL39" s="54"/>
      <c r="AM39" s="54"/>
      <c r="AN39" s="54"/>
      <c r="AO39" s="54"/>
      <c r="AP39" s="54"/>
      <c r="AQ39" s="54"/>
      <c r="AR39" s="54"/>
      <c r="AS39" s="54"/>
      <c r="AT39" s="54"/>
      <c r="AU39" s="54"/>
      <c r="AV39" s="54"/>
      <c r="AW39" s="54"/>
      <c r="AX39" s="54"/>
    </row>
    <row r="40" spans="1:50">
      <c r="A40" s="54" t="s">
        <v>317</v>
      </c>
      <c r="B40" s="69">
        <f>IF(VLOOKUP($B$8,entréesAE!$B:$AY,2,0)=0,"-",VLOOKUP($B$8,entréesAE!$B:$AY,2,0))</f>
        <v>358199</v>
      </c>
      <c r="C40" s="69">
        <f>IF(VLOOKUP($B$8,entréesAE!$B:$AY,3,0)=0,"-",VLOOKUP($B$8,entréesAE!$B:$AY,3,0))</f>
        <v>404612</v>
      </c>
      <c r="D40" s="69">
        <f>IF(VLOOKUP($B$8,entréesAE!$B:$AY,4,0)=0,"-",VLOOKUP($B$8,entréesAE!$B:$AY,4,0))</f>
        <v>347101</v>
      </c>
      <c r="E40" s="69">
        <f>IF(VLOOKUP($B$8,entréesAE!$B:$AY,5,0)=0,"-",VLOOKUP($B$8,entréesAE!$B:$AY,5,0))</f>
        <v>391412</v>
      </c>
      <c r="F40" s="69">
        <f>IF(VLOOKUP($B$8,entréesAE!$B:$AY,6,0)=0,"-",VLOOKUP($B$8,entréesAE!$B:$AY,6,0))</f>
        <v>394649</v>
      </c>
      <c r="G40" s="69">
        <f>IF(VLOOKUP($B$8,entréesAE!$B:$AY,7,0)=0,"-",VLOOKUP($B$8,entréesAE!$B:$AY,7,0))</f>
        <v>451339</v>
      </c>
      <c r="H40" s="69">
        <f>IF(VLOOKUP($B$8,entréesAE!$B:$AY,8,0)=0,"-",VLOOKUP($B$8,entréesAE!$B:$AY,8,0))</f>
        <v>421670</v>
      </c>
      <c r="I40" s="69">
        <f>IF(VLOOKUP($B$8,entréesAE!$B:$AY,9,0)=0,"-",VLOOKUP($B$8,entréesAE!$B:$AY,9,0))</f>
        <v>509183</v>
      </c>
      <c r="J40" s="69">
        <f>IF(VLOOKUP($B$8,entréesAE!$B:$AY,10,0)=0,"-",VLOOKUP($B$8,entréesAE!$B:$AY,10,0))</f>
        <v>465476</v>
      </c>
      <c r="K40" s="69">
        <f>IF(VLOOKUP($B$8,entréesAE!$B:$AY,11,0)=0,"-",VLOOKUP($B$8,entréesAE!$B:$AY,11,0))</f>
        <v>473254</v>
      </c>
      <c r="L40" s="69">
        <f>IF(VLOOKUP($B$8,entréesAE!$B:$AY,12,0)=0,"-",VLOOKUP($B$8,entréesAE!$B:$AY,12,0))</f>
        <v>529789</v>
      </c>
      <c r="M40" s="69">
        <f>IF(VLOOKUP($B$8,entréesAE!$B:$AY,13,0)=0,"-",VLOOKUP($B$8,entréesAE!$B:$AY,13,0))</f>
        <v>484855</v>
      </c>
      <c r="N40" s="69">
        <f>IF(VLOOKUP($B$8,entréesAE!$B:$AY,14,0)=0,"-",VLOOKUP($B$8,entréesAE!$B:$AY,14,0))</f>
        <v>463163</v>
      </c>
      <c r="O40" s="69">
        <f>IF(VLOOKUP($B$8,entréesAE!$B:$AY,15,0)=0,"-",VLOOKUP($B$8,entréesAE!$B:$AY,15,0))</f>
        <v>562090</v>
      </c>
      <c r="P40" s="55"/>
      <c r="Q40" s="55"/>
      <c r="R40" s="55"/>
      <c r="S40" s="55"/>
      <c r="T40" s="55"/>
      <c r="U40" s="55"/>
      <c r="V40" s="55"/>
      <c r="W40" s="55"/>
      <c r="X40" s="55"/>
      <c r="Y40" s="55"/>
      <c r="Z40" s="55"/>
      <c r="AA40" s="55"/>
      <c r="AB40" s="54"/>
      <c r="AC40" s="54"/>
      <c r="AD40" s="54"/>
      <c r="AE40" s="54"/>
      <c r="AF40" s="54"/>
      <c r="AG40" s="54"/>
      <c r="AH40" s="54"/>
      <c r="AI40" s="54"/>
      <c r="AJ40" s="54"/>
      <c r="AK40" s="54"/>
      <c r="AL40" s="54"/>
      <c r="AM40" s="54"/>
      <c r="AN40" s="54"/>
      <c r="AO40" s="54"/>
      <c r="AP40" s="54"/>
      <c r="AQ40" s="54"/>
      <c r="AR40" s="54"/>
      <c r="AS40" s="54"/>
      <c r="AT40" s="54"/>
      <c r="AU40" s="54"/>
      <c r="AV40" s="54"/>
      <c r="AW40" s="54"/>
      <c r="AX40" s="54"/>
    </row>
    <row r="41" spans="1:50">
      <c r="A41" s="54" t="s">
        <v>318</v>
      </c>
      <c r="B41" s="69">
        <f>IF(VLOOKUP($B$8,recettesAE!$B:$AY,2,0)=0,"-",VLOOKUP($B$8,recettesAE!$B:$AY,2,0))</f>
        <v>1779914</v>
      </c>
      <c r="C41" s="69">
        <f>IF(VLOOKUP($B$8,recettesAE!$B:$AY,3,0)=0,"-",VLOOKUP($B$8,recettesAE!$B:$AY,3,0))</f>
        <v>2064892</v>
      </c>
      <c r="D41" s="69">
        <f>IF(VLOOKUP($B$8,recettesAE!$B:$AY,4,0)=0,"-",VLOOKUP($B$8,recettesAE!$B:$AY,4,0))</f>
        <v>1781177</v>
      </c>
      <c r="E41" s="69">
        <f>IF(VLOOKUP($B$8,recettesAE!$B:$AY,5,0)=0,"-",VLOOKUP($B$8,recettesAE!$B:$AY,5,0))</f>
        <v>2015840</v>
      </c>
      <c r="F41" s="69">
        <f>IF(VLOOKUP($B$8,recettesAE!$B:$AY,6,0)=0,"-",VLOOKUP($B$8,recettesAE!$B:$AY,6,0))</f>
        <v>2091252</v>
      </c>
      <c r="G41" s="69">
        <f>IF(VLOOKUP($B$8,recettesAE!$B:$AY,7,0)=0,"-",VLOOKUP($B$8,recettesAE!$B:$AY,7,0))</f>
        <v>2460510</v>
      </c>
      <c r="H41" s="69">
        <f>IF(VLOOKUP($B$8,recettesAE!$B:$AY,8,0)=0,"-",VLOOKUP($B$8,recettesAE!$B:$AY,8,0))</f>
        <v>2327915</v>
      </c>
      <c r="I41" s="69">
        <f>IF(VLOOKUP($B$8,recettesAE!$B:$AY,9,0)=0,"-",VLOOKUP($B$8,recettesAE!$B:$AY,9,0))</f>
        <v>2876954</v>
      </c>
      <c r="J41" s="69">
        <f>IF(VLOOKUP($B$8,recettesAE!$B:$AY,10,0)=0,"-",VLOOKUP($B$8,recettesAE!$B:$AY,10,0))</f>
        <v>2667720</v>
      </c>
      <c r="K41" s="69">
        <f>IF(VLOOKUP($B$8,recettesAE!$B:$AY,11,0)=0,"-",VLOOKUP($B$8,recettesAE!$B:$AY,11,0))</f>
        <v>2782517</v>
      </c>
      <c r="L41" s="69">
        <f>IF(VLOOKUP($B$8,recettesAE!$B:$AY,12,0)=0,"-",VLOOKUP($B$8,recettesAE!$B:$AY,12,0))</f>
        <v>3197478</v>
      </c>
      <c r="M41" s="69">
        <f>IF(VLOOKUP($B$8,recettesAE!$B:$AY,13,0)=0,"-",VLOOKUP($B$8,recettesAE!$B:$AY,13,0))</f>
        <v>2981135</v>
      </c>
      <c r="N41" s="69">
        <f>IF(VLOOKUP($B$8,recettesAE!$B:$AY,14,0)=0,"-",VLOOKUP($B$8,recettesAE!$B:$AY,14,0))</f>
        <v>2812959</v>
      </c>
      <c r="O41" s="69">
        <f>IF(VLOOKUP($B$8,recettesAE!$B:$AY,15,0)=0,"-",VLOOKUP($B$8,recettesAE!$B:$AY,15,0))</f>
        <v>3263753</v>
      </c>
      <c r="P41" s="55"/>
      <c r="Q41" s="55"/>
      <c r="R41" s="55"/>
      <c r="S41" s="55"/>
      <c r="T41" s="55"/>
      <c r="U41" s="55"/>
      <c r="V41" s="55"/>
      <c r="W41" s="55"/>
      <c r="X41" s="55"/>
      <c r="Y41" s="55"/>
      <c r="Z41" s="55"/>
      <c r="AA41" s="55"/>
      <c r="AB41" s="54"/>
      <c r="AC41" s="54"/>
      <c r="AD41" s="54"/>
      <c r="AE41" s="54"/>
      <c r="AF41" s="54"/>
      <c r="AG41" s="54"/>
      <c r="AH41" s="54"/>
      <c r="AI41" s="54"/>
      <c r="AJ41" s="54"/>
      <c r="AK41" s="54"/>
      <c r="AL41" s="54"/>
      <c r="AM41" s="54"/>
      <c r="AN41" s="54"/>
      <c r="AO41" s="54"/>
      <c r="AP41" s="54"/>
      <c r="AQ41" s="54"/>
      <c r="AR41" s="54"/>
      <c r="AS41" s="54"/>
      <c r="AT41" s="54"/>
      <c r="AU41" s="54"/>
      <c r="AV41" s="54"/>
      <c r="AW41" s="54"/>
      <c r="AX41" s="54"/>
    </row>
    <row r="42" spans="1:50">
      <c r="A42" s="54" t="s">
        <v>319</v>
      </c>
      <c r="B42" s="68">
        <f>IF(VLOOKUP($B$8,RMEAE!$B:$AY,2,0)=0,"-",VLOOKUP($B$8,RMEAE!$B:$AY,2,0))</f>
        <v>4.9690646819226183</v>
      </c>
      <c r="C42" s="68">
        <f>IF(VLOOKUP($B$8,RMEAE!$B:$AY,3,0)=0,"-",VLOOKUP($B$8,RMEAE!$B:$AY,3,0))</f>
        <v>5.1033879370854054</v>
      </c>
      <c r="D42" s="68">
        <f>IF(VLOOKUP($B$8,RMEAE!$B:$AY,4,0)=0,"-",VLOOKUP($B$8,RMEAE!$B:$AY,4,0))</f>
        <v>5.13158129766264</v>
      </c>
      <c r="E42" s="68">
        <f>IF(VLOOKUP($B$8,RMEAE!$B:$AY,5,0)=0,"-",VLOOKUP($B$8,RMEAE!$B:$AY,5,0))</f>
        <v>5.1501742409532669</v>
      </c>
      <c r="F42" s="68">
        <f>IF(VLOOKUP($B$8,RMEAE!$B:$AY,6,0)=0,"-",VLOOKUP($B$8,RMEAE!$B:$AY,6,0))</f>
        <v>5.2990176080517122</v>
      </c>
      <c r="G42" s="68">
        <f>IF(VLOOKUP($B$8,RMEAE!$B:$AY,7,0)=0,"-",VLOOKUP($B$8,RMEAE!$B:$AY,7,0))</f>
        <v>5.4515785252326969</v>
      </c>
      <c r="H42" s="68">
        <f>IF(VLOOKUP($B$8,RMEAE!$B:$AY,8,0)=0,"-",VLOOKUP($B$8,RMEAE!$B:$AY,8,0))</f>
        <v>5.5207033936490619</v>
      </c>
      <c r="I42" s="68">
        <f>IF(VLOOKUP($B$8,RMEAE!$B:$AY,9,0)=0,"-",VLOOKUP($B$8,RMEAE!$B:$AY,9,0))</f>
        <v>5.6501375733282533</v>
      </c>
      <c r="J42" s="68">
        <f>IF(VLOOKUP($B$8,RMEAE!$B:$AY,10,0)=0,"-",VLOOKUP($B$8,RMEAE!$B:$AY,10,0))</f>
        <v>5.7311655165894697</v>
      </c>
      <c r="K42" s="68">
        <f>IF(VLOOKUP($B$8,RMEAE!$B:$AY,11,0)=0,"-",VLOOKUP($B$8,RMEAE!$B:$AY,11,0))</f>
        <v>5.8795424866984751</v>
      </c>
      <c r="L42" s="68">
        <f>IF(VLOOKUP($B$8,RMEAE!$B:$AY,12,0)=0,"-",VLOOKUP($B$8,RMEAE!$B:$AY,12,0))</f>
        <v>6.0353801230301123</v>
      </c>
      <c r="M42" s="68">
        <f>IF(VLOOKUP($B$8,RMEAE!$B:$AY,13,0)=0,"-",VLOOKUP($B$8,RMEAE!$B:$AY,13,0))</f>
        <v>6.1485083169194912</v>
      </c>
      <c r="N42" s="68">
        <f>IF(VLOOKUP($B$8,RMEAE!$B:$AY,14,0)=0,"-",VLOOKUP($B$8,RMEAE!$B:$AY,14,0))</f>
        <v>6.0733672594745265</v>
      </c>
      <c r="O42" s="68">
        <f>IF(VLOOKUP($B$8,RMEAE!$B:$AY,15,0)=0,"-",VLOOKUP($B$8,RMEAE!$B:$AY,15,0))</f>
        <v>5.8064598196018435</v>
      </c>
      <c r="P42" s="55"/>
      <c r="Q42" s="55"/>
      <c r="R42" s="55"/>
      <c r="S42" s="55"/>
      <c r="T42" s="55"/>
      <c r="U42" s="55"/>
      <c r="V42" s="55"/>
      <c r="W42" s="55"/>
      <c r="X42" s="55"/>
      <c r="Y42" s="55"/>
      <c r="Z42" s="55"/>
      <c r="AA42" s="55"/>
      <c r="AB42" s="54"/>
      <c r="AC42" s="54"/>
      <c r="AD42" s="54"/>
      <c r="AE42" s="54"/>
      <c r="AF42" s="54"/>
      <c r="AG42" s="54"/>
      <c r="AH42" s="54"/>
      <c r="AI42" s="54"/>
      <c r="AJ42" s="54"/>
      <c r="AK42" s="54"/>
      <c r="AL42" s="54"/>
      <c r="AM42" s="54"/>
      <c r="AN42" s="54"/>
      <c r="AO42" s="54"/>
      <c r="AP42" s="54"/>
      <c r="AQ42" s="54"/>
      <c r="AR42" s="54"/>
      <c r="AS42" s="54"/>
      <c r="AT42" s="54"/>
      <c r="AU42" s="54"/>
      <c r="AV42" s="54"/>
      <c r="AW42" s="54"/>
      <c r="AX42" s="54"/>
    </row>
    <row r="43" spans="1:50">
      <c r="A43" s="54" t="s">
        <v>313</v>
      </c>
      <c r="B43" s="68">
        <f>IF(VLOOKUP($B$8,'indice de fréquentationAE'!$B:$AY,2,0)=0,"-",VLOOKUP($B$8,'indice de fréquentationAE'!$B:$AY,2,0))</f>
        <v>0.69516758204436513</v>
      </c>
      <c r="C43" s="68">
        <f>IF(VLOOKUP($B$8,'indice de fréquentationAE'!$B:$AY,3,0)=0,"-",VLOOKUP($B$8,'indice de fréquentationAE'!$B:$AY,3,0))</f>
        <v>0.78524268829933819</v>
      </c>
      <c r="D43" s="68">
        <f>IF(VLOOKUP($B$8,'indice de fréquentationAE'!$B:$AY,4,0)=0,"-",VLOOKUP($B$8,'indice de fréquentationAE'!$B:$AY,4,0))</f>
        <v>0.61245191798708398</v>
      </c>
      <c r="E43" s="68">
        <f>IF(VLOOKUP($B$8,'indice de fréquentationAE'!$B:$AY,5,0)=0,"-",VLOOKUP($B$8,'indice de fréquentationAE'!$B:$AY,5,0))</f>
        <v>0.69063768218230581</v>
      </c>
      <c r="F43" s="68">
        <f>IF(VLOOKUP($B$8,'indice de fréquentationAE'!$B:$AY,6,0)=0,"-",VLOOKUP($B$8,'indice de fréquentationAE'!$B:$AY,6,0))</f>
        <v>0.67019952348039324</v>
      </c>
      <c r="G43" s="68">
        <f>IF(VLOOKUP($B$8,'indice de fréquentationAE'!$B:$AY,7,0)=0,"-",VLOOKUP($B$8,'indice de fréquentationAE'!$B:$AY,7,0))</f>
        <v>0.76647142835308646</v>
      </c>
      <c r="H43" s="68">
        <f>IF(VLOOKUP($B$8,'indice de fréquentationAE'!$B:$AY,8,0)=0,"-",VLOOKUP($B$8,'indice de fréquentationAE'!$B:$AY,8,0))</f>
        <v>0.71608703700244369</v>
      </c>
      <c r="I43" s="68">
        <f>IF(VLOOKUP($B$8,'indice de fréquentationAE'!$B:$AY,9,0)=0,"-",VLOOKUP($B$8,'indice de fréquentationAE'!$B:$AY,9,0))</f>
        <v>0.86470307530062684</v>
      </c>
      <c r="J43" s="68">
        <f>IF(VLOOKUP($B$8,'indice de fréquentationAE'!$B:$AY,10,0)=0,"-",VLOOKUP($B$8,'indice de fréquentationAE'!$B:$AY,10,0))</f>
        <v>0.79047911787831593</v>
      </c>
      <c r="K43" s="68">
        <f>IF(VLOOKUP($B$8,'indice de fréquentationAE'!$B:$AY,11,0)=0,"-",VLOOKUP($B$8,'indice de fréquentationAE'!$B:$AY,11,0))</f>
        <v>0.80368784739145427</v>
      </c>
      <c r="L43" s="68">
        <f>IF(VLOOKUP($B$8,'indice de fréquentationAE'!$B:$AY,12,0)=0,"-",VLOOKUP($B$8,'indice de fréquentationAE'!$B:$AY,12,0))</f>
        <v>0.89969652867523808</v>
      </c>
      <c r="M43" s="68">
        <f>IF(VLOOKUP($B$8,'indice de fréquentationAE'!$B:$AY,13,0)=0,"-",VLOOKUP($B$8,'indice de fréquentationAE'!$B:$AY,13,0))</f>
        <v>0.82338885935878736</v>
      </c>
      <c r="N43" s="68">
        <f>IF(VLOOKUP($B$8,'indice de fréquentationAE'!$B:$AY,14,0)=0,"-",VLOOKUP($B$8,'indice de fréquentationAE'!$B:$AY,14,0))</f>
        <v>0.78655114264510839</v>
      </c>
      <c r="O43" s="68">
        <f>IF(VLOOKUP($B$8,'indice de fréquentationAE'!$B:$AY,15,0)=0,"-",VLOOKUP($B$8,'indice de fréquentationAE'!$B:$AY,15,0))</f>
        <v>0.95455062638723076</v>
      </c>
      <c r="P43" s="55"/>
      <c r="Q43" s="55"/>
      <c r="R43" s="55"/>
      <c r="S43" s="55"/>
      <c r="T43" s="55"/>
      <c r="U43" s="55"/>
      <c r="V43" s="55"/>
      <c r="W43" s="55"/>
      <c r="X43" s="55"/>
      <c r="Y43" s="55"/>
      <c r="Z43" s="55"/>
      <c r="AA43" s="55"/>
      <c r="AB43" s="54"/>
      <c r="AC43" s="54"/>
      <c r="AD43" s="54"/>
      <c r="AE43" s="54"/>
      <c r="AF43" s="54"/>
      <c r="AG43" s="54"/>
      <c r="AH43" s="54"/>
      <c r="AI43" s="54"/>
      <c r="AJ43" s="54"/>
      <c r="AK43" s="54"/>
      <c r="AL43" s="54"/>
      <c r="AM43" s="54"/>
      <c r="AN43" s="54"/>
      <c r="AO43" s="54"/>
      <c r="AP43" s="54"/>
      <c r="AQ43" s="54"/>
      <c r="AR43" s="54"/>
      <c r="AS43" s="54"/>
      <c r="AT43" s="54"/>
      <c r="AU43" s="54"/>
      <c r="AV43" s="54"/>
      <c r="AW43" s="54"/>
      <c r="AX43" s="54"/>
    </row>
    <row r="44" spans="1:50">
      <c r="A44" s="54" t="s">
        <v>320</v>
      </c>
      <c r="B44" s="66">
        <f>IF(VLOOKUP($B$8,tmofAE!$B:$AY,2,0)=0,"-",VLOOKUP($B$8,tmofAE!$B:$AY,2,0))</f>
        <v>18.480794005643315</v>
      </c>
      <c r="C44" s="66">
        <f>IF(VLOOKUP($B$8,tmofAE!$B:$AY,3,0)=0,"-",VLOOKUP($B$8,tmofAE!$B:$AY,3,0))</f>
        <v>17.4673823792753</v>
      </c>
      <c r="D44" s="66">
        <f>IF(VLOOKUP($B$8,tmofAE!$B:$AY,4,0)=0,"-",VLOOKUP($B$8,tmofAE!$B:$AY,4,0))</f>
        <v>14.601794109827388</v>
      </c>
      <c r="E44" s="66">
        <f>IF(VLOOKUP($B$8,tmofAE!$B:$AY,5,0)=0,"-",VLOOKUP($B$8,tmofAE!$B:$AY,5,0))</f>
        <v>16.139476427355614</v>
      </c>
      <c r="F44" s="66">
        <f>IF(VLOOKUP($B$8,tmofAE!$B:$AY,6,0)=0,"-",VLOOKUP($B$8,tmofAE!$B:$AY,6,0))</f>
        <v>14.588495446004687</v>
      </c>
      <c r="G44" s="66">
        <f>IF(VLOOKUP($B$8,tmofAE!$B:$AY,7,0)=0,"-",VLOOKUP($B$8,tmofAE!$B:$AY,7,0))</f>
        <v>16.231029622935381</v>
      </c>
      <c r="H44" s="66">
        <f>IF(VLOOKUP($B$8,tmofAE!$B:$AY,8,0)=0,"-",VLOOKUP($B$8,tmofAE!$B:$AY,8,0))</f>
        <v>16.480754799574761</v>
      </c>
      <c r="I44" s="66">
        <f>IF(VLOOKUP($B$8,tmofAE!$B:$AY,9,0)=0,"-",VLOOKUP($B$8,tmofAE!$B:$AY,9,0))</f>
        <v>15.249725588618029</v>
      </c>
      <c r="J44" s="66">
        <f>IF(VLOOKUP($B$8,tmofAE!$B:$AY,10,0)=0,"-",VLOOKUP($B$8,tmofAE!$B:$AY,10,0))</f>
        <v>14.705091635925491</v>
      </c>
      <c r="K44" s="66">
        <f>IF(VLOOKUP($B$8,tmofAE!$B:$AY,11,0)=0,"-",VLOOKUP($B$8,tmofAE!$B:$AY,11,0))</f>
        <v>15.18418509501546</v>
      </c>
      <c r="L44" s="66">
        <f>IF(VLOOKUP($B$8,tmofAE!$B:$AY,12,0)=0,"-",VLOOKUP($B$8,tmofAE!$B:$AY,12,0))</f>
        <v>16.755214765641924</v>
      </c>
      <c r="M44" s="66">
        <f>IF(VLOOKUP($B$8,tmofAE!$B:$AY,13,0)=0,"-",VLOOKUP($B$8,tmofAE!$B:$AY,13,0))</f>
        <v>14.578054098650481</v>
      </c>
      <c r="N44" s="66">
        <f>IF(VLOOKUP($B$8,tmofAE!$B:$AY,14,0)=0,"-",VLOOKUP($B$8,tmofAE!$B:$AY,14,0))</f>
        <v>13.913670672673975</v>
      </c>
      <c r="O44" s="66">
        <f>IF(VLOOKUP($B$8,tmofAE!$B:$AY,15,0)=0,"-",VLOOKUP($B$8,tmofAE!$B:$AY,15,0))</f>
        <v>15.400666944857178</v>
      </c>
      <c r="P44" s="55"/>
      <c r="Q44" s="55"/>
      <c r="R44" s="55"/>
      <c r="S44" s="55"/>
      <c r="T44" s="55"/>
      <c r="U44" s="55"/>
      <c r="V44" s="55"/>
      <c r="W44" s="55"/>
      <c r="X44" s="55"/>
      <c r="Y44" s="55"/>
      <c r="Z44" s="55"/>
      <c r="AA44" s="55"/>
      <c r="AB44" s="54"/>
      <c r="AC44" s="54"/>
      <c r="AD44" s="54"/>
      <c r="AE44" s="54"/>
      <c r="AF44" s="54"/>
      <c r="AG44" s="54"/>
      <c r="AH44" s="54"/>
      <c r="AI44" s="54"/>
      <c r="AJ44" s="54"/>
      <c r="AK44" s="54"/>
      <c r="AL44" s="54"/>
      <c r="AM44" s="54"/>
      <c r="AN44" s="54"/>
      <c r="AO44" s="54"/>
      <c r="AP44" s="54"/>
      <c r="AQ44" s="54"/>
      <c r="AR44" s="54"/>
      <c r="AS44" s="54"/>
      <c r="AT44" s="54"/>
      <c r="AU44" s="54"/>
      <c r="AV44" s="54"/>
      <c r="AW44" s="54"/>
      <c r="AX44" s="54"/>
    </row>
    <row r="47" spans="1:50">
      <c r="A47" s="53" t="s">
        <v>322</v>
      </c>
    </row>
    <row r="48" spans="1:50" ht="3" customHeight="1">
      <c r="A48" s="39"/>
    </row>
    <row r="49" spans="1:47" s="53" customFormat="1">
      <c r="A49" s="57"/>
      <c r="B49" s="63">
        <v>2004</v>
      </c>
      <c r="C49" s="63">
        <v>2005</v>
      </c>
      <c r="D49" s="63">
        <v>2006</v>
      </c>
      <c r="E49" s="63">
        <v>2007</v>
      </c>
      <c r="F49" s="63">
        <v>2008</v>
      </c>
      <c r="G49" s="63">
        <v>2009</v>
      </c>
      <c r="H49" s="63">
        <v>2010</v>
      </c>
      <c r="I49" s="63">
        <v>2011</v>
      </c>
      <c r="J49" s="63">
        <v>2012</v>
      </c>
      <c r="K49" s="63">
        <v>2013</v>
      </c>
      <c r="L49" s="63">
        <v>2014</v>
      </c>
      <c r="M49" s="64"/>
      <c r="N49" s="64"/>
      <c r="O49" s="64"/>
      <c r="P49" s="64"/>
      <c r="Q49" s="64"/>
      <c r="R49" s="64"/>
      <c r="S49" s="64"/>
      <c r="T49" s="64"/>
      <c r="U49" s="64"/>
      <c r="V49" s="64"/>
      <c r="W49" s="64"/>
      <c r="X49" s="64"/>
      <c r="Y49" s="64"/>
      <c r="Z49" s="64"/>
      <c r="AA49" s="64"/>
    </row>
    <row r="50" spans="1:47">
      <c r="A50" s="54" t="s">
        <v>310</v>
      </c>
      <c r="B50" s="55">
        <f>IF(VLOOKUP($B$8,étabP!$B:$AY,3,0)=0,"-",VLOOKUP($B$8,étabP!$B:$AY,3,0))</f>
        <v>17</v>
      </c>
      <c r="C50" s="55">
        <f>IF(VLOOKUP($B$8,étabP!$B:$AY,4,0)=0,"-",VLOOKUP($B$8,étabP!$B:$AY,4,0))</f>
        <v>16</v>
      </c>
      <c r="D50" s="55">
        <f>IF(VLOOKUP($B$8,étabP!$B:$AY,5,0)=0,"-",VLOOKUP($B$8,étabP!$B:$AY,5,0))</f>
        <v>16</v>
      </c>
      <c r="E50" s="55">
        <f>IF(VLOOKUP($B$8,étabP!$B:$AY,6,0)=0,"-",VLOOKUP($B$8,étabP!$B:$AY,6,0))</f>
        <v>16</v>
      </c>
      <c r="F50" s="55">
        <f>IF(VLOOKUP($B$8,étabP!$B:$AY,7,0)=0,"-",VLOOKUP($B$8,étabP!$B:$AY,7,0))</f>
        <v>18</v>
      </c>
      <c r="G50" s="55">
        <f>IF(VLOOKUP($B$8,étabP!$B:$AY,8,0)=0,"-",VLOOKUP($B$8,étabP!$B:$AY,8,0))</f>
        <v>18</v>
      </c>
      <c r="H50" s="55">
        <f>IF(VLOOKUP($B$8,étabP!$B:$AY,9,0)=0,"-",VLOOKUP($B$8,étabP!$B:$AY,9,0))</f>
        <v>17</v>
      </c>
      <c r="I50" s="55">
        <f>IF(VLOOKUP($B$8,étabP!$B:$AY,10,0)=0,"-",VLOOKUP($B$8,étabP!$B:$AY,10,0))</f>
        <v>15</v>
      </c>
      <c r="J50" s="55">
        <f>IF(VLOOKUP($B$8,étabP!$B:$AY,11,0)=0,"-",VLOOKUP($B$8,étabP!$B:$AY,11,0))</f>
        <v>14</v>
      </c>
      <c r="K50" s="55">
        <f>IF(VLOOKUP($B$8,étabP!$B:$AY,12,0)=0,"-",VLOOKUP($B$8,étabP!$B:$AY,12,0))</f>
        <v>15</v>
      </c>
      <c r="L50" s="55">
        <f>IF(VLOOKUP($B$8,étabP!$B:$AY,13,0)=0,"-",VLOOKUP($B$8,étabP!$B:$AY,13,0))</f>
        <v>15</v>
      </c>
      <c r="M50" s="55"/>
      <c r="N50" s="55"/>
      <c r="O50" s="55"/>
      <c r="P50" s="55"/>
      <c r="Q50" s="55"/>
      <c r="R50" s="55"/>
      <c r="S50" s="55"/>
      <c r="T50" s="55"/>
      <c r="U50" s="55"/>
      <c r="V50" s="55"/>
      <c r="W50" s="55"/>
      <c r="X50" s="55"/>
      <c r="Y50" s="55"/>
      <c r="Z50" s="55"/>
      <c r="AA50" s="55"/>
      <c r="AB50" s="54"/>
      <c r="AC50" s="54"/>
      <c r="AD50" s="54"/>
      <c r="AE50" s="54"/>
      <c r="AF50" s="54"/>
      <c r="AG50" s="54"/>
      <c r="AH50" s="54"/>
      <c r="AI50" s="54"/>
      <c r="AJ50" s="54"/>
      <c r="AK50" s="54"/>
      <c r="AL50" s="54"/>
      <c r="AM50" s="54"/>
      <c r="AN50" s="54"/>
      <c r="AO50" s="54"/>
      <c r="AP50" s="54"/>
      <c r="AQ50" s="54"/>
      <c r="AR50" s="54"/>
      <c r="AS50" s="54"/>
      <c r="AT50" s="54"/>
      <c r="AU50" s="54"/>
    </row>
    <row r="51" spans="1:47">
      <c r="A51" s="54" t="s">
        <v>311</v>
      </c>
      <c r="B51" s="55">
        <f>IF(VLOOKUP($B$8,écransP!$B:$AY,3,0)=0,"-",VLOOKUP($B$8,écransP!$B:$AY,3,0))</f>
        <v>23</v>
      </c>
      <c r="C51" s="55">
        <f>IF(VLOOKUP($B$8,écransP!$B:$AY,4,0)=0,"-",VLOOKUP($B$8,écransP!$B:$AY,4,0))</f>
        <v>22</v>
      </c>
      <c r="D51" s="55">
        <f>IF(VLOOKUP($B$8,écransP!$B:$AY,5,0)=0,"-",VLOOKUP($B$8,écransP!$B:$AY,5,0))</f>
        <v>22</v>
      </c>
      <c r="E51" s="55">
        <f>IF(VLOOKUP($B$8,écransP!$B:$AY,6,0)=0,"-",VLOOKUP($B$8,écransP!$B:$AY,6,0))</f>
        <v>22</v>
      </c>
      <c r="F51" s="55">
        <f>IF(VLOOKUP($B$8,écransP!$B:$AY,7,0)=0,"-",VLOOKUP($B$8,écransP!$B:$AY,7,0))</f>
        <v>32</v>
      </c>
      <c r="G51" s="55">
        <f>IF(VLOOKUP($B$8,écransP!$B:$AY,8,0)=0,"-",VLOOKUP($B$8,écransP!$B:$AY,8,0))</f>
        <v>27</v>
      </c>
      <c r="H51" s="55">
        <f>IF(VLOOKUP($B$8,écransP!$B:$AY,9,0)=0,"-",VLOOKUP($B$8,écransP!$B:$AY,9,0))</f>
        <v>26</v>
      </c>
      <c r="I51" s="55">
        <f>IF(VLOOKUP($B$8,écransP!$B:$AY,10,0)=0,"-",VLOOKUP($B$8,écransP!$B:$AY,10,0))</f>
        <v>24</v>
      </c>
      <c r="J51" s="55">
        <f>IF(VLOOKUP($B$8,écransP!$B:$AY,11,0)=0,"-",VLOOKUP($B$8,écransP!$B:$AY,11,0))</f>
        <v>23</v>
      </c>
      <c r="K51" s="55">
        <f>IF(VLOOKUP($B$8,écransP!$B:$AY,12,0)=0,"-",VLOOKUP($B$8,écransP!$B:$AY,12,0))</f>
        <v>24</v>
      </c>
      <c r="L51" s="55">
        <f>IF(VLOOKUP($B$8,écransP!$B:$AY,13,0)=0,"-",VLOOKUP($B$8,écransP!$B:$AY,13,0))</f>
        <v>23</v>
      </c>
      <c r="M51" s="55"/>
      <c r="N51" s="55"/>
      <c r="O51" s="55"/>
      <c r="P51" s="55"/>
      <c r="Q51" s="55"/>
      <c r="R51" s="55"/>
      <c r="S51" s="55"/>
      <c r="T51" s="55"/>
      <c r="U51" s="55"/>
      <c r="V51" s="55"/>
      <c r="W51" s="55"/>
      <c r="X51" s="55"/>
      <c r="Y51" s="55"/>
      <c r="Z51" s="55"/>
      <c r="AA51" s="55"/>
      <c r="AB51" s="54"/>
      <c r="AC51" s="54"/>
      <c r="AD51" s="54"/>
      <c r="AE51" s="54"/>
      <c r="AF51" s="54"/>
      <c r="AG51" s="54"/>
      <c r="AH51" s="54"/>
      <c r="AI51" s="54"/>
      <c r="AJ51" s="54"/>
      <c r="AK51" s="54"/>
      <c r="AL51" s="54"/>
      <c r="AM51" s="54"/>
      <c r="AN51" s="54"/>
      <c r="AO51" s="54"/>
      <c r="AP51" s="54"/>
      <c r="AQ51" s="54"/>
      <c r="AR51" s="54"/>
      <c r="AS51" s="54"/>
      <c r="AT51" s="54"/>
      <c r="AU51" s="54"/>
    </row>
    <row r="52" spans="1:47">
      <c r="A52" s="54" t="s">
        <v>312</v>
      </c>
      <c r="B52" s="65">
        <f>IF(VLOOKUP($B$8,fauteuilsP!$B:$AY,3,0)=0,"-",VLOOKUP($B$8,fauteuilsP!$B:$AY,3,0))</f>
        <v>4133</v>
      </c>
      <c r="C52" s="65">
        <f>IF(VLOOKUP($B$8,fauteuilsP!$B:$AY,4,0)=0,"-",VLOOKUP($B$8,fauteuilsP!$B:$AY,4,0))</f>
        <v>3683</v>
      </c>
      <c r="D52" s="65">
        <f>IF(VLOOKUP($B$8,fauteuilsP!$B:$AY,5,0)=0,"-",VLOOKUP($B$8,fauteuilsP!$B:$AY,5,0))</f>
        <v>3515</v>
      </c>
      <c r="E52" s="65">
        <f>IF(VLOOKUP($B$8,fauteuilsP!$B:$AY,6,0)=0,"-",VLOOKUP($B$8,fauteuilsP!$B:$AY,6,0))</f>
        <v>3545</v>
      </c>
      <c r="F52" s="65">
        <f>IF(VLOOKUP($B$8,fauteuilsP!$B:$AY,7,0)=0,"-",VLOOKUP($B$8,fauteuilsP!$B:$AY,7,0))</f>
        <v>5508</v>
      </c>
      <c r="G52" s="65">
        <f>IF(VLOOKUP($B$8,fauteuilsP!$B:$AY,8,0)=0,"-",VLOOKUP($B$8,fauteuilsP!$B:$AY,8,0))</f>
        <v>4004</v>
      </c>
      <c r="H52" s="65">
        <f>IF(VLOOKUP($B$8,fauteuilsP!$B:$AY,9,0)=0,"-",VLOOKUP($B$8,fauteuilsP!$B:$AY,9,0))</f>
        <v>3979</v>
      </c>
      <c r="I52" s="65">
        <f>IF(VLOOKUP($B$8,fauteuilsP!$B:$AY,10,0)=0,"-",VLOOKUP($B$8,fauteuilsP!$B:$AY,10,0))</f>
        <v>3788</v>
      </c>
      <c r="J52" s="65">
        <f>IF(VLOOKUP($B$8,fauteuilsP!$B:$AY,11,0)=0,"-",VLOOKUP($B$8,fauteuilsP!$B:$AY,11,0))</f>
        <v>3578</v>
      </c>
      <c r="K52" s="65">
        <f>IF(VLOOKUP($B$8,fauteuilsP!$B:$AY,12,0)=0,"-",VLOOKUP($B$8,fauteuilsP!$B:$AY,12,0))</f>
        <v>3759</v>
      </c>
      <c r="L52" s="65">
        <f>IF(VLOOKUP($B$8,fauteuilsP!$B:$AY,13,0)=0,"-",VLOOKUP($B$8,fauteuilsP!$B:$AY,13,0))</f>
        <v>3672</v>
      </c>
      <c r="M52" s="55"/>
      <c r="N52" s="55"/>
      <c r="O52" s="55"/>
      <c r="P52" s="55"/>
      <c r="Q52" s="55"/>
      <c r="R52" s="55"/>
      <c r="S52" s="55"/>
      <c r="T52" s="55"/>
      <c r="U52" s="55"/>
      <c r="V52" s="55"/>
      <c r="W52" s="55"/>
      <c r="X52" s="55"/>
      <c r="Y52" s="55"/>
      <c r="Z52" s="55"/>
      <c r="AA52" s="55"/>
      <c r="AB52" s="54"/>
      <c r="AC52" s="54"/>
      <c r="AD52" s="54"/>
      <c r="AE52" s="54"/>
      <c r="AF52" s="54"/>
      <c r="AG52" s="54"/>
      <c r="AH52" s="54"/>
      <c r="AI52" s="54"/>
      <c r="AJ52" s="54"/>
      <c r="AK52" s="54"/>
      <c r="AL52" s="54"/>
      <c r="AM52" s="54"/>
      <c r="AN52" s="54"/>
      <c r="AO52" s="54"/>
      <c r="AP52" s="54"/>
      <c r="AQ52" s="54"/>
      <c r="AR52" s="54"/>
      <c r="AS52" s="54"/>
      <c r="AT52" s="54"/>
      <c r="AU52" s="54"/>
    </row>
    <row r="53" spans="1:47">
      <c r="A53" s="54" t="s">
        <v>316</v>
      </c>
      <c r="B53" s="67">
        <f>IF(VLOOKUP($B$8,séancesP!$B:$AY,3,0)=0,"-",VLOOKUP($B$8,séancesP!$B:$AY,3,0))</f>
        <v>13062</v>
      </c>
      <c r="C53" s="67">
        <f>IF(VLOOKUP($B$8,séancesP!$B:$AY,4,0)=0,"-",VLOOKUP($B$8,séancesP!$B:$AY,4,0))</f>
        <v>11319</v>
      </c>
      <c r="D53" s="67">
        <f>IF(VLOOKUP($B$8,séancesP!$B:$AY,5,0)=0,"-",VLOOKUP($B$8,séancesP!$B:$AY,5,0))</f>
        <v>11143</v>
      </c>
      <c r="E53" s="67">
        <f>IF(VLOOKUP($B$8,séancesP!$B:$AY,6,0)=0,"-",VLOOKUP($B$8,séancesP!$B:$AY,6,0))</f>
        <v>10306</v>
      </c>
      <c r="F53" s="67">
        <f>IF(VLOOKUP($B$8,séancesP!$B:$AY,7,0)=0,"-",VLOOKUP($B$8,séancesP!$B:$AY,7,0))</f>
        <v>14075</v>
      </c>
      <c r="G53" s="67">
        <f>IF(VLOOKUP($B$8,séancesP!$B:$AY,8,0)=0,"-",VLOOKUP($B$8,séancesP!$B:$AY,8,0))</f>
        <v>15058</v>
      </c>
      <c r="H53" s="67">
        <f>IF(VLOOKUP($B$8,séancesP!$B:$AY,9,0)=0,"-",VLOOKUP($B$8,séancesP!$B:$AY,9,0))</f>
        <v>14829</v>
      </c>
      <c r="I53" s="67">
        <f>IF(VLOOKUP($B$8,séancesP!$B:$AY,10,0)=0,"-",VLOOKUP($B$8,séancesP!$B:$AY,10,0))</f>
        <v>14206</v>
      </c>
      <c r="J53" s="67">
        <f>IF(VLOOKUP($B$8,séancesP!$B:$AY,11,0)=0,"-",VLOOKUP($B$8,séancesP!$B:$AY,11,0))</f>
        <v>14625</v>
      </c>
      <c r="K53" s="67">
        <f>IF(VLOOKUP($B$8,séancesP!$B:$AY,12,0)=0,"-",VLOOKUP($B$8,séancesP!$B:$AY,12,0))</f>
        <v>14427</v>
      </c>
      <c r="L53" s="67">
        <f>IF(VLOOKUP($B$8,séancesP!$B:$AY,13,0)=0,"-",VLOOKUP($B$8,séancesP!$B:$AY,13,0))</f>
        <v>16055</v>
      </c>
      <c r="M53" s="55"/>
      <c r="N53" s="55"/>
      <c r="O53" s="55"/>
      <c r="P53" s="55"/>
      <c r="Q53" s="55"/>
      <c r="R53" s="55"/>
      <c r="S53" s="55"/>
      <c r="T53" s="55"/>
      <c r="U53" s="55"/>
      <c r="V53" s="55"/>
      <c r="W53" s="55"/>
      <c r="X53" s="55"/>
      <c r="Y53" s="55"/>
      <c r="Z53" s="55"/>
      <c r="AA53" s="55"/>
      <c r="AB53" s="54"/>
      <c r="AC53" s="54"/>
      <c r="AD53" s="54"/>
      <c r="AE53" s="54"/>
      <c r="AF53" s="54"/>
      <c r="AG53" s="54"/>
      <c r="AH53" s="54"/>
      <c r="AI53" s="54"/>
      <c r="AJ53" s="54"/>
      <c r="AK53" s="54"/>
      <c r="AL53" s="54"/>
      <c r="AM53" s="54"/>
      <c r="AN53" s="54"/>
      <c r="AO53" s="54"/>
      <c r="AP53" s="54"/>
      <c r="AQ53" s="54"/>
      <c r="AR53" s="54"/>
      <c r="AS53" s="54"/>
      <c r="AT53" s="54"/>
      <c r="AU53" s="54"/>
    </row>
    <row r="54" spans="1:47">
      <c r="A54" s="54" t="s">
        <v>317</v>
      </c>
      <c r="B54" s="69">
        <f>IF(VLOOKUP($B$8,entréesP!$B:$AY,3,0)=0,"-",VLOOKUP($B$8,entréesP!$B:$AY,3,0))</f>
        <v>415482</v>
      </c>
      <c r="C54" s="69">
        <f>IF(VLOOKUP($B$8,entréesP!$B:$AY,4,0)=0,"-",VLOOKUP($B$8,entréesP!$B:$AY,4,0))</f>
        <v>303711</v>
      </c>
      <c r="D54" s="69">
        <f>IF(VLOOKUP($B$8,entréesP!$B:$AY,5,0)=0,"-",VLOOKUP($B$8,entréesP!$B:$AY,5,0))</f>
        <v>324786</v>
      </c>
      <c r="E54" s="69">
        <f>IF(VLOOKUP($B$8,entréesP!$B:$AY,6,0)=0,"-",VLOOKUP($B$8,entréesP!$B:$AY,6,0))</f>
        <v>295535</v>
      </c>
      <c r="F54" s="69">
        <f>IF(VLOOKUP($B$8,entréesP!$B:$AY,7,0)=0,"-",VLOOKUP($B$8,entréesP!$B:$AY,7,0))</f>
        <v>378950</v>
      </c>
      <c r="G54" s="69">
        <f>IF(VLOOKUP($B$8,entréesP!$B:$AY,8,0)=0,"-",VLOOKUP($B$8,entréesP!$B:$AY,8,0))</f>
        <v>338333</v>
      </c>
      <c r="H54" s="69">
        <f>IF(VLOOKUP($B$8,entréesP!$B:$AY,9,0)=0,"-",VLOOKUP($B$8,entréesP!$B:$AY,9,0))</f>
        <v>335662</v>
      </c>
      <c r="I54" s="69">
        <f>IF(VLOOKUP($B$8,entréesP!$B:$AY,10,0)=0,"-",VLOOKUP($B$8,entréesP!$B:$AY,10,0))</f>
        <v>352065</v>
      </c>
      <c r="J54" s="69">
        <f>IF(VLOOKUP($B$8,entréesP!$B:$AY,11,0)=0,"-",VLOOKUP($B$8,entréesP!$B:$AY,11,0))</f>
        <v>312120</v>
      </c>
      <c r="K54" s="69">
        <f>IF(VLOOKUP($B$8,entréesP!$B:$AY,12,0)=0,"-",VLOOKUP($B$8,entréesP!$B:$AY,12,0))</f>
        <v>294989</v>
      </c>
      <c r="L54" s="69">
        <f>IF(VLOOKUP($B$8,entréesP!$B:$AY,13,0)=0,"-",VLOOKUP($B$8,entréesP!$B:$AY,13,0))</f>
        <v>358286</v>
      </c>
      <c r="M54" s="55"/>
      <c r="N54" s="55"/>
      <c r="O54" s="55"/>
      <c r="P54" s="55"/>
      <c r="Q54" s="55"/>
      <c r="R54" s="55"/>
      <c r="S54" s="55"/>
      <c r="T54" s="55"/>
      <c r="U54" s="55"/>
      <c r="V54" s="55"/>
      <c r="W54" s="55"/>
      <c r="X54" s="55"/>
      <c r="Y54" s="55"/>
      <c r="Z54" s="55"/>
      <c r="AA54" s="55"/>
      <c r="AB54" s="54"/>
      <c r="AC54" s="54"/>
      <c r="AD54" s="54"/>
      <c r="AE54" s="54"/>
      <c r="AF54" s="54"/>
      <c r="AG54" s="54"/>
      <c r="AH54" s="54"/>
      <c r="AI54" s="54"/>
      <c r="AJ54" s="54"/>
      <c r="AK54" s="54"/>
      <c r="AL54" s="54"/>
      <c r="AM54" s="54"/>
      <c r="AN54" s="54"/>
      <c r="AO54" s="54"/>
      <c r="AP54" s="54"/>
      <c r="AQ54" s="54"/>
      <c r="AR54" s="54"/>
      <c r="AS54" s="54"/>
      <c r="AT54" s="54"/>
      <c r="AU54" s="54"/>
    </row>
    <row r="55" spans="1:47">
      <c r="A55" s="54" t="s">
        <v>318</v>
      </c>
      <c r="B55" s="69">
        <f>IF(VLOOKUP($B$8,recettesP!$B:$AY,3,0)=0,"-",VLOOKUP($B$8,recettesP!$B:$AY,3,0))</f>
        <v>2036638</v>
      </c>
      <c r="C55" s="69">
        <f>IF(VLOOKUP($B$8,recettesP!$B:$AY,4,0)=0,"-",VLOOKUP($B$8,recettesP!$B:$AY,4,0))</f>
        <v>1444216</v>
      </c>
      <c r="D55" s="69">
        <f>IF(VLOOKUP($B$8,recettesP!$B:$AY,5,0)=0,"-",VLOOKUP($B$8,recettesP!$B:$AY,5,0))</f>
        <v>1585843</v>
      </c>
      <c r="E55" s="69">
        <f>IF(VLOOKUP($B$8,recettesP!$B:$AY,6,0)=0,"-",VLOOKUP($B$8,recettesP!$B:$AY,6,0))</f>
        <v>1452016</v>
      </c>
      <c r="F55" s="69">
        <f>IF(VLOOKUP($B$8,recettesP!$B:$AY,7,0)=0,"-",VLOOKUP($B$8,recettesP!$B:$AY,7,0))</f>
        <v>2015853</v>
      </c>
      <c r="G55" s="69">
        <f>IF(VLOOKUP($B$8,recettesP!$B:$AY,8,0)=0,"-",VLOOKUP($B$8,recettesP!$B:$AY,8,0))</f>
        <v>1708111</v>
      </c>
      <c r="H55" s="69">
        <f>IF(VLOOKUP($B$8,recettesP!$B:$AY,9,0)=0,"-",VLOOKUP($B$8,recettesP!$B:$AY,9,0))</f>
        <v>1711663</v>
      </c>
      <c r="I55" s="69">
        <f>IF(VLOOKUP($B$8,recettesP!$B:$AY,10,0)=0,"-",VLOOKUP($B$8,recettesP!$B:$AY,10,0))</f>
        <v>1870169</v>
      </c>
      <c r="J55" s="69">
        <f>IF(VLOOKUP($B$8,recettesP!$B:$AY,11,0)=0,"-",VLOOKUP($B$8,recettesP!$B:$AY,11,0))</f>
        <v>1675972</v>
      </c>
      <c r="K55" s="69">
        <f>IF(VLOOKUP($B$8,recettesP!$B:$AY,12,0)=0,"-",VLOOKUP($B$8,recettesP!$B:$AY,12,0))</f>
        <v>1565424</v>
      </c>
      <c r="L55" s="69">
        <f>IF(VLOOKUP($B$8,recettesP!$B:$AY,13,0)=0,"-",VLOOKUP($B$8,recettesP!$B:$AY,13,0))</f>
        <v>1893992</v>
      </c>
      <c r="M55" s="55"/>
      <c r="N55" s="55"/>
      <c r="O55" s="55"/>
      <c r="P55" s="55"/>
      <c r="Q55" s="55"/>
      <c r="R55" s="55"/>
      <c r="S55" s="55"/>
      <c r="T55" s="55"/>
      <c r="U55" s="55"/>
      <c r="V55" s="55"/>
      <c r="W55" s="55"/>
      <c r="X55" s="55"/>
      <c r="Y55" s="55"/>
      <c r="Z55" s="55"/>
      <c r="AA55" s="55"/>
      <c r="AB55" s="54"/>
      <c r="AC55" s="54"/>
      <c r="AD55" s="54"/>
      <c r="AE55" s="54"/>
      <c r="AF55" s="54"/>
      <c r="AG55" s="54"/>
      <c r="AH55" s="54"/>
      <c r="AI55" s="54"/>
      <c r="AJ55" s="54"/>
      <c r="AK55" s="54"/>
      <c r="AL55" s="54"/>
      <c r="AM55" s="54"/>
      <c r="AN55" s="54"/>
      <c r="AO55" s="54"/>
      <c r="AP55" s="54"/>
      <c r="AQ55" s="54"/>
      <c r="AR55" s="54"/>
      <c r="AS55" s="54"/>
      <c r="AT55" s="54"/>
      <c r="AU55" s="54"/>
    </row>
    <row r="56" spans="1:47">
      <c r="A56" s="54" t="s">
        <v>319</v>
      </c>
      <c r="B56" s="68">
        <f>IF(VLOOKUP($B$8,RMEP!$B:$AY,3,0)=0,"-",VLOOKUP($B$8,RMEP!$B:$AY,3,0))</f>
        <v>4.9018681916424782</v>
      </c>
      <c r="C56" s="68">
        <f>IF(VLOOKUP($B$8,RMEP!$B:$AY,4,0)=0,"-",VLOOKUP($B$8,RMEP!$B:$AY,4,0))</f>
        <v>4.7552311243254275</v>
      </c>
      <c r="D56" s="68">
        <f>IF(VLOOKUP($B$8,RMEP!$B:$AY,5,0)=0,"-",VLOOKUP($B$8,RMEP!$B:$AY,5,0))</f>
        <v>4.882732014310962</v>
      </c>
      <c r="E56" s="68">
        <f>IF(VLOOKUP($B$8,RMEP!$B:$AY,6,0)=0,"-",VLOOKUP($B$8,RMEP!$B:$AY,6,0))</f>
        <v>4.9131777962001113</v>
      </c>
      <c r="F56" s="68">
        <f>IF(VLOOKUP($B$8,RMEP!$B:$AY,7,0)=0,"-",VLOOKUP($B$8,RMEP!$B:$AY,7,0))</f>
        <v>5.3195751418392927</v>
      </c>
      <c r="G56" s="68">
        <f>IF(VLOOKUP($B$8,RMEP!$B:$AY,8,0)=0,"-",VLOOKUP($B$8,RMEP!$B:$AY,8,0))</f>
        <v>5.0486089148856301</v>
      </c>
      <c r="H56" s="68">
        <f>IF(VLOOKUP($B$8,RMEP!$B:$AY,9,0)=0,"-",VLOOKUP($B$8,RMEP!$B:$AY,9,0))</f>
        <v>5.0993648372469922</v>
      </c>
      <c r="I56" s="68">
        <f>IF(VLOOKUP($B$8,RMEP!$B:$AY,10,0)=0,"-",VLOOKUP($B$8,RMEP!$B:$AY,10,0))</f>
        <v>5.3119992046923157</v>
      </c>
      <c r="J56" s="68">
        <f>IF(VLOOKUP($B$8,RMEP!$B:$AY,11,0)=0,"-",VLOOKUP($B$8,RMEP!$B:$AY,11,0))</f>
        <v>5.3696398820966298</v>
      </c>
      <c r="K56" s="68">
        <f>IF(VLOOKUP($B$8,RMEP!$B:$AY,12,0)=0,"-",VLOOKUP($B$8,RMEP!$B:$AY,12,0))</f>
        <v>5.3067199115899237</v>
      </c>
      <c r="L56" s="68">
        <f>IF(VLOOKUP($B$8,RMEP!$B:$AY,13,0)=0,"-",VLOOKUP($B$8,RMEP!$B:$AY,13,0))</f>
        <v>5.286257347482179</v>
      </c>
      <c r="M56" s="55"/>
      <c r="N56" s="55"/>
      <c r="O56" s="55"/>
      <c r="P56" s="55"/>
      <c r="Q56" s="55"/>
      <c r="R56" s="55"/>
      <c r="S56" s="55"/>
      <c r="T56" s="55"/>
      <c r="U56" s="55"/>
      <c r="V56" s="55"/>
      <c r="W56" s="55"/>
      <c r="X56" s="55"/>
      <c r="Y56" s="55"/>
      <c r="Z56" s="55"/>
      <c r="AA56" s="55"/>
      <c r="AB56" s="54"/>
      <c r="AC56" s="54"/>
      <c r="AD56" s="54"/>
      <c r="AE56" s="54"/>
      <c r="AF56" s="54"/>
      <c r="AG56" s="54"/>
      <c r="AH56" s="54"/>
      <c r="AI56" s="54"/>
      <c r="AJ56" s="54"/>
      <c r="AK56" s="54"/>
      <c r="AL56" s="54"/>
      <c r="AM56" s="54"/>
      <c r="AN56" s="54"/>
      <c r="AO56" s="54"/>
      <c r="AP56" s="54"/>
      <c r="AQ56" s="54"/>
      <c r="AR56" s="54"/>
      <c r="AS56" s="54"/>
      <c r="AT56" s="54"/>
      <c r="AU56" s="54"/>
    </row>
    <row r="57" spans="1:47">
      <c r="A57" s="54" t="s">
        <v>313</v>
      </c>
      <c r="B57" s="68">
        <f>IF(VLOOKUP($B$8,'indice de fréquentationP'!$B:$AY,3,0)=0,"-",VLOOKUP($B$8,'indice de fréquentationP'!$B:$AY,3,0))</f>
        <v>0.73310865652680246</v>
      </c>
      <c r="C57" s="68">
        <f>IF(VLOOKUP($B$8,'indice de fréquentationP'!$B:$AY,4,0)=0,"-",VLOOKUP($B$8,'indice de fréquentationP'!$B:$AY,4,0))</f>
        <v>0.51576709297566625</v>
      </c>
      <c r="D57" s="68">
        <f>IF(VLOOKUP($B$8,'indice de fréquentationP'!$B:$AY,5,0)=0,"-",VLOOKUP($B$8,'indice de fréquentationP'!$B:$AY,5,0))</f>
        <v>0.55155700998381596</v>
      </c>
      <c r="E57" s="68">
        <f>IF(VLOOKUP($B$8,'indice de fréquentationP'!$B:$AY,6,0)=0,"-",VLOOKUP($B$8,'indice de fréquentationP'!$B:$AY,6,0))</f>
        <v>0.50188247321487711</v>
      </c>
      <c r="F57" s="68">
        <f>IF(VLOOKUP($B$8,'indice de fréquentationP'!$B:$AY,7,0)=0,"-",VLOOKUP($B$8,'indice de fréquentationP'!$B:$AY,7,0))</f>
        <v>0.64353921946563908</v>
      </c>
      <c r="G57" s="68">
        <f>IF(VLOOKUP($B$8,'indice de fréquentationP'!$B:$AY,8,0)=0,"-",VLOOKUP($B$8,'indice de fréquentationP'!$B:$AY,8,0))</f>
        <v>0.57456275165448767</v>
      </c>
      <c r="H57" s="68">
        <f>IF(VLOOKUP($B$8,'indice de fréquentationP'!$B:$AY,9,0)=0,"-",VLOOKUP($B$8,'indice de fréquentationP'!$B:$AY,9,0))</f>
        <v>0.57002681484173467</v>
      </c>
      <c r="I57" s="68">
        <f>IF(VLOOKUP($B$8,'indice de fréquentationP'!$B:$AY,10,0)=0,"-",VLOOKUP($B$8,'indice de fréquentationP'!$B:$AY,10,0))</f>
        <v>0.59788266341514773</v>
      </c>
      <c r="J57" s="68">
        <f>IF(VLOOKUP($B$8,'indice de fréquentationP'!$B:$AY,11,0)=0,"-",VLOOKUP($B$8,'indice de fréquentationP'!$B:$AY,11,0))</f>
        <v>0.53004739722817074</v>
      </c>
      <c r="K57" s="68">
        <f>IF(VLOOKUP($B$8,'indice de fréquentationP'!$B:$AY,12,0)=0,"-",VLOOKUP($B$8,'indice de fréquentationP'!$B:$AY,12,0))</f>
        <v>0.5009552468952353</v>
      </c>
      <c r="L57" s="68">
        <f>IF(VLOOKUP($B$8,'indice de fréquentationP'!$B:$AY,13,0)=0,"-",VLOOKUP($B$8,'indice de fréquentationP'!$B:$AY,13,0))</f>
        <v>0.60844726952227468</v>
      </c>
      <c r="M57" s="55"/>
      <c r="N57" s="55"/>
      <c r="O57" s="55"/>
      <c r="P57" s="55"/>
      <c r="Q57" s="55"/>
      <c r="R57" s="55"/>
      <c r="S57" s="55"/>
      <c r="T57" s="55"/>
      <c r="U57" s="55"/>
      <c r="V57" s="55"/>
      <c r="W57" s="55"/>
      <c r="X57" s="55"/>
      <c r="Y57" s="55"/>
      <c r="Z57" s="55"/>
      <c r="AA57" s="55"/>
      <c r="AB57" s="54"/>
      <c r="AC57" s="54"/>
      <c r="AD57" s="54"/>
      <c r="AE57" s="54"/>
      <c r="AF57" s="54"/>
      <c r="AG57" s="54"/>
      <c r="AH57" s="54"/>
      <c r="AI57" s="54"/>
      <c r="AJ57" s="54"/>
      <c r="AK57" s="54"/>
      <c r="AL57" s="54"/>
      <c r="AM57" s="54"/>
      <c r="AN57" s="54"/>
      <c r="AO57" s="54"/>
      <c r="AP57" s="54"/>
      <c r="AQ57" s="54"/>
      <c r="AR57" s="54"/>
      <c r="AS57" s="54"/>
      <c r="AT57" s="54"/>
      <c r="AU57" s="54"/>
    </row>
    <row r="58" spans="1:47">
      <c r="A58" s="54" t="s">
        <v>320</v>
      </c>
      <c r="B58" s="66">
        <f>IF(VLOOKUP($B$8,tmofP!$B:$AY,3,0)=0,"-",VLOOKUP($B$8,tmofP!$B:$AY,3,0))</f>
        <v>17.440116524334321</v>
      </c>
      <c r="C58" s="66">
        <f>IF(VLOOKUP($B$8,tmofP!$B:$AY,4,0)=0,"-",VLOOKUP($B$8,tmofP!$B:$AY,4,0))</f>
        <v>15.440268102893434</v>
      </c>
      <c r="D58" s="66">
        <f>IF(VLOOKUP($B$8,tmofP!$B:$AY,5,0)=0,"-",VLOOKUP($B$8,tmofP!$B:$AY,5,0))</f>
        <v>16.797384708238884</v>
      </c>
      <c r="E58" s="66">
        <f>IF(VLOOKUP($B$8,tmofP!$B:$AY,6,0)=0,"-",VLOOKUP($B$8,tmofP!$B:$AY,6,0))</f>
        <v>16.587415711670207</v>
      </c>
      <c r="F58" s="66">
        <f>IF(VLOOKUP($B$8,tmofP!$B:$AY,7,0)=0,"-",VLOOKUP($B$8,tmofP!$B:$AY,7,0))</f>
        <v>15.190842601704885</v>
      </c>
      <c r="G58" s="66">
        <f>IF(VLOOKUP($B$8,tmofP!$B:$AY,8,0)=0,"-",VLOOKUP($B$8,tmofP!$B:$AY,8,0))</f>
        <v>13.837320394130897</v>
      </c>
      <c r="H58" s="66">
        <f>IF(VLOOKUP($B$8,tmofP!$B:$AY,9,0)=0,"-",VLOOKUP($B$8,tmofP!$B:$AY,9,0))</f>
        <v>13.764503162872559</v>
      </c>
      <c r="I58" s="66">
        <f>IF(VLOOKUP($B$8,tmofP!$B:$AY,10,0)=0,"-",VLOOKUP($B$8,tmofP!$B:$AY,10,0))</f>
        <v>15.169102107555791</v>
      </c>
      <c r="J58" s="66">
        <f>IF(VLOOKUP($B$8,tmofP!$B:$AY,11,0)=0,"-",VLOOKUP($B$8,tmofP!$B:$AY,11,0))</f>
        <v>12.975372898548315</v>
      </c>
      <c r="K58" s="66">
        <f>IF(VLOOKUP($B$8,tmofP!$B:$AY,12,0)=0,"-",VLOOKUP($B$8,tmofP!$B:$AY,12,0))</f>
        <v>12.378741509230478</v>
      </c>
      <c r="L58" s="66">
        <f>IF(VLOOKUP($B$8,tmofP!$B:$AY,13,0)=0,"-",VLOOKUP($B$8,tmofP!$B:$AY,13,0))</f>
        <v>12.940744748553998</v>
      </c>
      <c r="M58" s="55"/>
      <c r="N58" s="55"/>
      <c r="O58" s="55"/>
      <c r="P58" s="55"/>
      <c r="Q58" s="55"/>
      <c r="R58" s="55"/>
      <c r="S58" s="55"/>
      <c r="T58" s="55"/>
      <c r="U58" s="55"/>
      <c r="V58" s="55"/>
      <c r="W58" s="55"/>
      <c r="X58" s="55"/>
      <c r="Y58" s="55"/>
      <c r="Z58" s="55"/>
      <c r="AA58" s="55"/>
      <c r="AB58" s="54"/>
      <c r="AC58" s="54"/>
      <c r="AD58" s="54"/>
      <c r="AE58" s="54"/>
      <c r="AF58" s="54"/>
      <c r="AG58" s="54"/>
      <c r="AH58" s="54"/>
      <c r="AI58" s="54"/>
      <c r="AJ58" s="54"/>
      <c r="AK58" s="54"/>
      <c r="AL58" s="54"/>
      <c r="AM58" s="54"/>
      <c r="AN58" s="54"/>
      <c r="AO58" s="54"/>
      <c r="AP58" s="54"/>
      <c r="AQ58" s="54"/>
      <c r="AR58" s="54"/>
      <c r="AS58" s="54"/>
      <c r="AT58" s="54"/>
      <c r="AU58" s="54"/>
    </row>
    <row r="61" spans="1:47">
      <c r="A61" s="53" t="s">
        <v>323</v>
      </c>
    </row>
    <row r="62" spans="1:47" ht="3" customHeight="1">
      <c r="A62" s="39"/>
    </row>
    <row r="63" spans="1:47" s="53" customFormat="1">
      <c r="A63" s="57"/>
      <c r="B63" s="63">
        <v>2004</v>
      </c>
      <c r="C63" s="63">
        <v>2005</v>
      </c>
      <c r="D63" s="63">
        <v>2006</v>
      </c>
      <c r="E63" s="63">
        <v>2007</v>
      </c>
      <c r="F63" s="63">
        <v>2008</v>
      </c>
      <c r="G63" s="63">
        <v>2009</v>
      </c>
      <c r="H63" s="63">
        <v>2010</v>
      </c>
      <c r="I63" s="63">
        <v>2011</v>
      </c>
      <c r="J63" s="63">
        <v>2012</v>
      </c>
      <c r="K63" s="63">
        <v>2013</v>
      </c>
      <c r="L63" s="63">
        <v>2014</v>
      </c>
      <c r="M63" s="64"/>
      <c r="N63" s="64"/>
      <c r="O63" s="64"/>
      <c r="P63" s="64"/>
      <c r="Q63" s="64"/>
      <c r="R63" s="64"/>
      <c r="S63" s="64"/>
      <c r="T63" s="64"/>
      <c r="U63" s="64"/>
      <c r="V63" s="64"/>
      <c r="W63" s="64"/>
      <c r="X63" s="64"/>
      <c r="Y63" s="64"/>
      <c r="Z63" s="64"/>
      <c r="AA63" s="64"/>
    </row>
    <row r="64" spans="1:47">
      <c r="A64" s="54" t="s">
        <v>310</v>
      </c>
      <c r="B64" s="55">
        <f>IF(VLOOKUP($B$8,étabM!$B:$AY,3,0)=0,"-",VLOOKUP($B$8,étabM!$B:$AY,3,0))</f>
        <v>3</v>
      </c>
      <c r="C64" s="55">
        <f>IF(VLOOKUP($B$8,étabM!$B:$AY,4,0)=0,"-",VLOOKUP($B$8,étabM!$B:$AY,4,0))</f>
        <v>4</v>
      </c>
      <c r="D64" s="55">
        <f>IF(VLOOKUP($B$8,étabM!$B:$AY,5,0)=0,"-",VLOOKUP($B$8,étabM!$B:$AY,5,0))</f>
        <v>4</v>
      </c>
      <c r="E64" s="55">
        <f>IF(VLOOKUP($B$8,étabM!$B:$AY,6,0)=0,"-",VLOOKUP($B$8,étabM!$B:$AY,6,0))</f>
        <v>4</v>
      </c>
      <c r="F64" s="55">
        <f>IF(VLOOKUP($B$8,étabM!$B:$AY,7,0)=0,"-",VLOOKUP($B$8,étabM!$B:$AY,7,0))</f>
        <v>4</v>
      </c>
      <c r="G64" s="55">
        <f>IF(VLOOKUP($B$8,étabM!$B:$AY,8,0)=0,"-",VLOOKUP($B$8,étabM!$B:$AY,8,0))</f>
        <v>3</v>
      </c>
      <c r="H64" s="55">
        <f>IF(VLOOKUP($B$8,étabM!$B:$AY,9,0)=0,"-",VLOOKUP($B$8,étabM!$B:$AY,9,0))</f>
        <v>3</v>
      </c>
      <c r="I64" s="55">
        <f>IF(VLOOKUP($B$8,étabM!$B:$AY,10,0)=0,"-",VLOOKUP($B$8,étabM!$B:$AY,10,0))</f>
        <v>3</v>
      </c>
      <c r="J64" s="55">
        <f>IF(VLOOKUP($B$8,étabM!$B:$AY,11,0)=0,"-",VLOOKUP($B$8,étabM!$B:$AY,11,0))</f>
        <v>3</v>
      </c>
      <c r="K64" s="55">
        <f>IF(VLOOKUP($B$8,étabM!$B:$AY,12,0)=0,"-",VLOOKUP($B$8,étabM!$B:$AY,12,0))</f>
        <v>3</v>
      </c>
      <c r="L64" s="55">
        <f>IF(VLOOKUP($B$8,étabM!$B:$AY,13,0)=0,"-",VLOOKUP($B$8,étabM!$B:$AY,13,0))</f>
        <v>3</v>
      </c>
      <c r="M64" s="55"/>
      <c r="N64" s="55"/>
      <c r="O64" s="55"/>
      <c r="P64" s="55"/>
      <c r="Q64" s="55"/>
      <c r="R64" s="55"/>
      <c r="S64" s="55"/>
      <c r="T64" s="55"/>
      <c r="U64" s="55"/>
      <c r="V64" s="55"/>
      <c r="W64" s="55"/>
      <c r="X64" s="55"/>
      <c r="Y64" s="55"/>
      <c r="Z64" s="55"/>
      <c r="AA64" s="55"/>
      <c r="AB64" s="54"/>
      <c r="AC64" s="54"/>
      <c r="AD64" s="54"/>
      <c r="AE64" s="54"/>
      <c r="AF64" s="54"/>
      <c r="AG64" s="54"/>
      <c r="AH64" s="54"/>
      <c r="AI64" s="54"/>
      <c r="AJ64" s="54"/>
      <c r="AK64" s="54"/>
      <c r="AL64" s="54"/>
      <c r="AM64" s="54"/>
      <c r="AN64" s="54"/>
      <c r="AO64" s="54"/>
      <c r="AP64" s="54"/>
      <c r="AQ64" s="54"/>
      <c r="AR64" s="54"/>
      <c r="AS64" s="54"/>
      <c r="AT64" s="54"/>
      <c r="AU64" s="54"/>
    </row>
    <row r="65" spans="1:47">
      <c r="A65" s="54" t="s">
        <v>311</v>
      </c>
      <c r="B65" s="55">
        <f>IF(VLOOKUP($B$8,écransM!$B:$AY,3,0)=0,"-",VLOOKUP($B$8,écransM!$B:$AY,3,0))</f>
        <v>12</v>
      </c>
      <c r="C65" s="55">
        <f>IF(VLOOKUP($B$8,écransM!$B:$AY,4,0)=0,"-",VLOOKUP($B$8,écransM!$B:$AY,4,0))</f>
        <v>15</v>
      </c>
      <c r="D65" s="55">
        <f>IF(VLOOKUP($B$8,écransM!$B:$AY,5,0)=0,"-",VLOOKUP($B$8,écransM!$B:$AY,5,0))</f>
        <v>15</v>
      </c>
      <c r="E65" s="55">
        <f>IF(VLOOKUP($B$8,écransM!$B:$AY,6,0)=0,"-",VLOOKUP($B$8,écransM!$B:$AY,6,0))</f>
        <v>15</v>
      </c>
      <c r="F65" s="55">
        <f>IF(VLOOKUP($B$8,écransM!$B:$AY,7,0)=0,"-",VLOOKUP($B$8,écransM!$B:$AY,7,0))</f>
        <v>15</v>
      </c>
      <c r="G65" s="55">
        <f>IF(VLOOKUP($B$8,écransM!$B:$AY,8,0)=0,"-",VLOOKUP($B$8,écransM!$B:$AY,8,0))</f>
        <v>15</v>
      </c>
      <c r="H65" s="55">
        <f>IF(VLOOKUP($B$8,écransM!$B:$AY,9,0)=0,"-",VLOOKUP($B$8,écransM!$B:$AY,9,0))</f>
        <v>15</v>
      </c>
      <c r="I65" s="55">
        <f>IF(VLOOKUP($B$8,écransM!$B:$AY,10,0)=0,"-",VLOOKUP($B$8,écransM!$B:$AY,10,0))</f>
        <v>15</v>
      </c>
      <c r="J65" s="55">
        <f>IF(VLOOKUP($B$8,écransM!$B:$AY,11,0)=0,"-",VLOOKUP($B$8,écransM!$B:$AY,11,0))</f>
        <v>15</v>
      </c>
      <c r="K65" s="55">
        <f>IF(VLOOKUP($B$8,écransM!$B:$AY,12,0)=0,"-",VLOOKUP($B$8,écransM!$B:$AY,12,0))</f>
        <v>15</v>
      </c>
      <c r="L65" s="55">
        <f>IF(VLOOKUP($B$8,écransM!$B:$AY,13,0)=0,"-",VLOOKUP($B$8,écransM!$B:$AY,13,0))</f>
        <v>15</v>
      </c>
      <c r="M65" s="55"/>
      <c r="N65" s="55"/>
      <c r="O65" s="55"/>
      <c r="P65" s="55"/>
      <c r="Q65" s="55"/>
      <c r="R65" s="55"/>
      <c r="S65" s="55"/>
      <c r="T65" s="55"/>
      <c r="U65" s="55"/>
      <c r="V65" s="55"/>
      <c r="W65" s="55"/>
      <c r="X65" s="55"/>
      <c r="Y65" s="55"/>
      <c r="Z65" s="55"/>
      <c r="AA65" s="55"/>
      <c r="AB65" s="54"/>
      <c r="AC65" s="54"/>
      <c r="AD65" s="54"/>
      <c r="AE65" s="54"/>
      <c r="AF65" s="54"/>
      <c r="AG65" s="54"/>
      <c r="AH65" s="54"/>
      <c r="AI65" s="54"/>
      <c r="AJ65" s="54"/>
      <c r="AK65" s="54"/>
      <c r="AL65" s="54"/>
      <c r="AM65" s="54"/>
      <c r="AN65" s="54"/>
      <c r="AO65" s="54"/>
      <c r="AP65" s="54"/>
      <c r="AQ65" s="54"/>
      <c r="AR65" s="54"/>
      <c r="AS65" s="54"/>
      <c r="AT65" s="54"/>
      <c r="AU65" s="54"/>
    </row>
    <row r="66" spans="1:47">
      <c r="A66" s="54" t="s">
        <v>312</v>
      </c>
      <c r="B66" s="65">
        <f>IF(VLOOKUP($B$8,fauteuilsM!$B:$AY,3,0)=0,"-",VLOOKUP($B$8,fauteuilsM!$B:$AY,3,0))</f>
        <v>2155</v>
      </c>
      <c r="C66" s="65">
        <f>IF(VLOOKUP($B$8,fauteuilsM!$B:$AY,4,0)=0,"-",VLOOKUP($B$8,fauteuilsM!$B:$AY,4,0))</f>
        <v>2647</v>
      </c>
      <c r="D66" s="65">
        <f>IF(VLOOKUP($B$8,fauteuilsM!$B:$AY,5,0)=0,"-",VLOOKUP($B$8,fauteuilsM!$B:$AY,5,0))</f>
        <v>2647</v>
      </c>
      <c r="E66" s="65">
        <f>IF(VLOOKUP($B$8,fauteuilsM!$B:$AY,6,0)=0,"-",VLOOKUP($B$8,fauteuilsM!$B:$AY,6,0))</f>
        <v>2647</v>
      </c>
      <c r="F66" s="65">
        <f>IF(VLOOKUP($B$8,fauteuilsM!$B:$AY,7,0)=0,"-",VLOOKUP($B$8,fauteuilsM!$B:$AY,7,0))</f>
        <v>2647</v>
      </c>
      <c r="G66" s="65">
        <f>IF(VLOOKUP($B$8,fauteuilsM!$B:$AY,8,0)=0,"-",VLOOKUP($B$8,fauteuilsM!$B:$AY,8,0))</f>
        <v>2968</v>
      </c>
      <c r="H66" s="65">
        <f>IF(VLOOKUP($B$8,fauteuilsM!$B:$AY,9,0)=0,"-",VLOOKUP($B$8,fauteuilsM!$B:$AY,9,0))</f>
        <v>2968</v>
      </c>
      <c r="I66" s="65">
        <f>IF(VLOOKUP($B$8,fauteuilsM!$B:$AY,10,0)=0,"-",VLOOKUP($B$8,fauteuilsM!$B:$AY,10,0))</f>
        <v>2968</v>
      </c>
      <c r="J66" s="65">
        <f>IF(VLOOKUP($B$8,fauteuilsM!$B:$AY,11,0)=0,"-",VLOOKUP($B$8,fauteuilsM!$B:$AY,11,0))</f>
        <v>2968</v>
      </c>
      <c r="K66" s="65">
        <f>IF(VLOOKUP($B$8,fauteuilsM!$B:$AY,12,0)=0,"-",VLOOKUP($B$8,fauteuilsM!$B:$AY,12,0))</f>
        <v>2968</v>
      </c>
      <c r="L66" s="65">
        <f>IF(VLOOKUP($B$8,fauteuilsM!$B:$AY,13,0)=0,"-",VLOOKUP($B$8,fauteuilsM!$B:$AY,13,0))</f>
        <v>2968</v>
      </c>
      <c r="M66" s="55"/>
      <c r="N66" s="55"/>
      <c r="O66" s="55"/>
      <c r="P66" s="55"/>
      <c r="Q66" s="55"/>
      <c r="R66" s="55"/>
      <c r="S66" s="55"/>
      <c r="T66" s="55"/>
      <c r="U66" s="55"/>
      <c r="V66" s="55"/>
      <c r="W66" s="55"/>
      <c r="X66" s="55"/>
      <c r="Y66" s="55"/>
      <c r="Z66" s="55"/>
      <c r="AA66" s="55"/>
      <c r="AB66" s="54"/>
      <c r="AC66" s="54"/>
      <c r="AD66" s="54"/>
      <c r="AE66" s="54"/>
      <c r="AF66" s="54"/>
      <c r="AG66" s="54"/>
      <c r="AH66" s="54"/>
      <c r="AI66" s="54"/>
      <c r="AJ66" s="54"/>
      <c r="AK66" s="54"/>
      <c r="AL66" s="54"/>
      <c r="AM66" s="54"/>
      <c r="AN66" s="54"/>
      <c r="AO66" s="54"/>
      <c r="AP66" s="54"/>
      <c r="AQ66" s="54"/>
      <c r="AR66" s="54"/>
      <c r="AS66" s="54"/>
      <c r="AT66" s="54"/>
      <c r="AU66" s="54"/>
    </row>
    <row r="67" spans="1:47">
      <c r="A67" s="54" t="s">
        <v>316</v>
      </c>
      <c r="B67" s="67">
        <f>IF(VLOOKUP($B$8,séancesM!$B:$AY,3,0)=0,"-",VLOOKUP($B$8,séancesM!$B:$AY,3,0))</f>
        <v>14861</v>
      </c>
      <c r="C67" s="67">
        <f>IF(VLOOKUP($B$8,séancesM!$B:$AY,4,0)=0,"-",VLOOKUP($B$8,séancesM!$B:$AY,4,0))</f>
        <v>18020</v>
      </c>
      <c r="D67" s="67">
        <f>IF(VLOOKUP($B$8,séancesM!$B:$AY,5,0)=0,"-",VLOOKUP($B$8,séancesM!$B:$AY,5,0))</f>
        <v>18095</v>
      </c>
      <c r="E67" s="67">
        <f>IF(VLOOKUP($B$8,séancesM!$B:$AY,6,0)=0,"-",VLOOKUP($B$8,séancesM!$B:$AY,6,0))</f>
        <v>17757</v>
      </c>
      <c r="F67" s="67">
        <f>IF(VLOOKUP($B$8,séancesM!$B:$AY,7,0)=0,"-",VLOOKUP($B$8,séancesM!$B:$AY,7,0))</f>
        <v>16359</v>
      </c>
      <c r="G67" s="67">
        <f>IF(VLOOKUP($B$8,séancesM!$B:$AY,8,0)=0,"-",VLOOKUP($B$8,séancesM!$B:$AY,8,0))</f>
        <v>19823</v>
      </c>
      <c r="H67" s="67">
        <f>IF(VLOOKUP($B$8,séancesM!$B:$AY,9,0)=0,"-",VLOOKUP($B$8,séancesM!$B:$AY,9,0))</f>
        <v>19957</v>
      </c>
      <c r="I67" s="67">
        <f>IF(VLOOKUP($B$8,séancesM!$B:$AY,10,0)=0,"-",VLOOKUP($B$8,séancesM!$B:$AY,10,0))</f>
        <v>20420</v>
      </c>
      <c r="J67" s="67">
        <f>IF(VLOOKUP($B$8,séancesM!$B:$AY,11,0)=0,"-",VLOOKUP($B$8,séancesM!$B:$AY,11,0))</f>
        <v>20604</v>
      </c>
      <c r="K67" s="67">
        <f>IF(VLOOKUP($B$8,séancesM!$B:$AY,12,0)=0,"-",VLOOKUP($B$8,séancesM!$B:$AY,12,0))</f>
        <v>20867</v>
      </c>
      <c r="L67" s="67">
        <f>IF(VLOOKUP($B$8,séancesM!$B:$AY,13,0)=0,"-",VLOOKUP($B$8,séancesM!$B:$AY,13,0))</f>
        <v>20773</v>
      </c>
      <c r="M67" s="55"/>
      <c r="N67" s="55"/>
      <c r="O67" s="55"/>
      <c r="P67" s="55"/>
      <c r="Q67" s="55"/>
      <c r="R67" s="55"/>
      <c r="S67" s="55"/>
      <c r="T67" s="55"/>
      <c r="U67" s="55"/>
      <c r="V67" s="55"/>
      <c r="W67" s="55"/>
      <c r="X67" s="55"/>
      <c r="Y67" s="55"/>
      <c r="Z67" s="55"/>
      <c r="AA67" s="55"/>
      <c r="AB67" s="54"/>
      <c r="AC67" s="54"/>
      <c r="AD67" s="54"/>
      <c r="AE67" s="54"/>
      <c r="AF67" s="54"/>
      <c r="AG67" s="54"/>
      <c r="AH67" s="54"/>
      <c r="AI67" s="54"/>
      <c r="AJ67" s="54"/>
      <c r="AK67" s="54"/>
      <c r="AL67" s="54"/>
      <c r="AM67" s="54"/>
      <c r="AN67" s="54"/>
      <c r="AO67" s="54"/>
      <c r="AP67" s="54"/>
      <c r="AQ67" s="54"/>
      <c r="AR67" s="54"/>
      <c r="AS67" s="54"/>
      <c r="AT67" s="54"/>
      <c r="AU67" s="54"/>
    </row>
    <row r="68" spans="1:47">
      <c r="A68" s="54" t="s">
        <v>317</v>
      </c>
      <c r="B68" s="69">
        <f>IF(VLOOKUP($B$8,entréesM!$B:$AY,3,0)=0,"-",VLOOKUP($B$8,entréesM!$B:$AY,3,0))</f>
        <v>372503</v>
      </c>
      <c r="C68" s="69">
        <f>IF(VLOOKUP($B$8,entréesM!$B:$AY,4,0)=0,"-",VLOOKUP($B$8,entréesM!$B:$AY,4,0))</f>
        <v>401924</v>
      </c>
      <c r="D68" s="69">
        <f>IF(VLOOKUP($B$8,entréesM!$B:$AY,5,0)=0,"-",VLOOKUP($B$8,entréesM!$B:$AY,5,0))</f>
        <v>451588</v>
      </c>
      <c r="E68" s="69">
        <f>IF(VLOOKUP($B$8,entréesM!$B:$AY,6,0)=0,"-",VLOOKUP($B$8,entréesM!$B:$AY,6,0))</f>
        <v>433945</v>
      </c>
      <c r="F68" s="69">
        <f>IF(VLOOKUP($B$8,entréesM!$B:$AY,7,0)=0,"-",VLOOKUP($B$8,entréesM!$B:$AY,7,0))</f>
        <v>410592</v>
      </c>
      <c r="G68" s="69">
        <f>IF(VLOOKUP($B$8,entréesM!$B:$AY,8,0)=0,"-",VLOOKUP($B$8,entréesM!$B:$AY,8,0))</f>
        <v>595947</v>
      </c>
      <c r="H68" s="69">
        <f>IF(VLOOKUP($B$8,entréesM!$B:$AY,9,0)=0,"-",VLOOKUP($B$8,entréesM!$B:$AY,9,0))</f>
        <v>652459</v>
      </c>
      <c r="I68" s="69">
        <f>IF(VLOOKUP($B$8,entréesM!$B:$AY,10,0)=0,"-",VLOOKUP($B$8,entréesM!$B:$AY,10,0))</f>
        <v>706469</v>
      </c>
      <c r="J68" s="69">
        <f>IF(VLOOKUP($B$8,entréesM!$B:$AY,11,0)=0,"-",VLOOKUP($B$8,entréesM!$B:$AY,11,0))</f>
        <v>680606</v>
      </c>
      <c r="K68" s="69">
        <f>IF(VLOOKUP($B$8,entréesM!$B:$AY,12,0)=0,"-",VLOOKUP($B$8,entréesM!$B:$AY,12,0))</f>
        <v>655192</v>
      </c>
      <c r="L68" s="69">
        <f>IF(VLOOKUP($B$8,entréesM!$B:$AY,13,0)=0,"-",VLOOKUP($B$8,entréesM!$B:$AY,13,0))</f>
        <v>712519</v>
      </c>
      <c r="M68" s="55"/>
      <c r="N68" s="55"/>
      <c r="O68" s="55"/>
      <c r="P68" s="55"/>
      <c r="Q68" s="55"/>
      <c r="R68" s="55"/>
      <c r="S68" s="55"/>
      <c r="T68" s="55"/>
      <c r="U68" s="55"/>
      <c r="V68" s="55"/>
      <c r="W68" s="55"/>
      <c r="X68" s="55"/>
      <c r="Y68" s="55"/>
      <c r="Z68" s="55"/>
      <c r="AA68" s="55"/>
      <c r="AB68" s="54"/>
      <c r="AC68" s="54"/>
      <c r="AD68" s="54"/>
      <c r="AE68" s="54"/>
      <c r="AF68" s="54"/>
      <c r="AG68" s="54"/>
      <c r="AH68" s="54"/>
      <c r="AI68" s="54"/>
      <c r="AJ68" s="54"/>
      <c r="AK68" s="54"/>
      <c r="AL68" s="54"/>
      <c r="AM68" s="54"/>
      <c r="AN68" s="54"/>
      <c r="AO68" s="54"/>
      <c r="AP68" s="54"/>
      <c r="AQ68" s="54"/>
      <c r="AR68" s="54"/>
      <c r="AS68" s="54"/>
      <c r="AT68" s="54"/>
      <c r="AU68" s="54"/>
    </row>
    <row r="69" spans="1:47">
      <c r="A69" s="54" t="s">
        <v>318</v>
      </c>
      <c r="B69" s="69">
        <f>IF(VLOOKUP($B$8,recettesM!$B:$AY,3,0)=0,"-",VLOOKUP($B$8,recettesM!$B:$AY,3,0))</f>
        <v>2193232</v>
      </c>
      <c r="C69" s="69">
        <f>IF(VLOOKUP($B$8,recettesM!$B:$AY,4,0)=0,"-",VLOOKUP($B$8,recettesM!$B:$AY,4,0))</f>
        <v>2371514</v>
      </c>
      <c r="D69" s="69">
        <f>IF(VLOOKUP($B$8,recettesM!$B:$AY,5,0)=0,"-",VLOOKUP($B$8,recettesM!$B:$AY,5,0))</f>
        <v>2702380</v>
      </c>
      <c r="E69" s="69">
        <f>IF(VLOOKUP($B$8,recettesM!$B:$AY,6,0)=0,"-",VLOOKUP($B$8,recettesM!$B:$AY,6,0))</f>
        <v>2603431</v>
      </c>
      <c r="F69" s="69">
        <f>IF(VLOOKUP($B$8,recettesM!$B:$AY,7,0)=0,"-",VLOOKUP($B$8,recettesM!$B:$AY,7,0))</f>
        <v>2473182</v>
      </c>
      <c r="G69" s="69">
        <f>IF(VLOOKUP($B$8,recettesM!$B:$AY,8,0)=0,"-",VLOOKUP($B$8,recettesM!$B:$AY,8,0))</f>
        <v>4011625</v>
      </c>
      <c r="H69" s="69">
        <f>IF(VLOOKUP($B$8,recettesM!$B:$AY,9,0)=0,"-",VLOOKUP($B$8,recettesM!$B:$AY,9,0))</f>
        <v>4544014</v>
      </c>
      <c r="I69" s="69">
        <f>IF(VLOOKUP($B$8,recettesM!$B:$AY,10,0)=0,"-",VLOOKUP($B$8,recettesM!$B:$AY,10,0))</f>
        <v>4872373</v>
      </c>
      <c r="J69" s="69">
        <f>IF(VLOOKUP($B$8,recettesM!$B:$AY,11,0)=0,"-",VLOOKUP($B$8,recettesM!$B:$AY,11,0))</f>
        <v>4705283</v>
      </c>
      <c r="K69" s="69">
        <f>IF(VLOOKUP($B$8,recettesM!$B:$AY,12,0)=0,"-",VLOOKUP($B$8,recettesM!$B:$AY,12,0))</f>
        <v>4530276</v>
      </c>
      <c r="L69" s="69">
        <f>IF(VLOOKUP($B$8,recettesM!$B:$AY,13,0)=0,"-",VLOOKUP($B$8,recettesM!$B:$AY,13,0))</f>
        <v>4674142</v>
      </c>
      <c r="M69" s="55"/>
      <c r="N69" s="55"/>
      <c r="O69" s="55"/>
      <c r="P69" s="55"/>
      <c r="Q69" s="55"/>
      <c r="R69" s="55"/>
      <c r="S69" s="55"/>
      <c r="T69" s="55"/>
      <c r="U69" s="55"/>
      <c r="V69" s="55"/>
      <c r="W69" s="55"/>
      <c r="X69" s="55"/>
      <c r="Y69" s="55"/>
      <c r="Z69" s="55"/>
      <c r="AA69" s="55"/>
      <c r="AB69" s="54"/>
      <c r="AC69" s="54"/>
      <c r="AD69" s="54"/>
      <c r="AE69" s="54"/>
      <c r="AF69" s="54"/>
      <c r="AG69" s="54"/>
      <c r="AH69" s="54"/>
      <c r="AI69" s="54"/>
      <c r="AJ69" s="54"/>
      <c r="AK69" s="54"/>
      <c r="AL69" s="54"/>
      <c r="AM69" s="54"/>
      <c r="AN69" s="54"/>
      <c r="AO69" s="54"/>
      <c r="AP69" s="54"/>
      <c r="AQ69" s="54"/>
      <c r="AR69" s="54"/>
      <c r="AS69" s="54"/>
      <c r="AT69" s="54"/>
      <c r="AU69" s="54"/>
    </row>
    <row r="70" spans="1:47">
      <c r="A70" s="54" t="s">
        <v>319</v>
      </c>
      <c r="B70" s="68">
        <f>IF(VLOOKUP($B$8,RMEM!$B:$AY,3,0)=0,"-",VLOOKUP($B$8,RMEM!$B:$AY,3,0))</f>
        <v>5.8878237222250558</v>
      </c>
      <c r="C70" s="68">
        <f>IF(VLOOKUP($B$8,RMEM!$B:$AY,4,0)=0,"-",VLOOKUP($B$8,RMEM!$B:$AY,4,0))</f>
        <v>5.9004040564882914</v>
      </c>
      <c r="D70" s="68">
        <f>IF(VLOOKUP($B$8,RMEM!$B:$AY,5,0)=0,"-",VLOOKUP($B$8,RMEM!$B:$AY,5,0))</f>
        <v>5.9841714128807677</v>
      </c>
      <c r="E70" s="68">
        <f>IF(VLOOKUP($B$8,RMEM!$B:$AY,6,0)=0,"-",VLOOKUP($B$8,RMEM!$B:$AY,6,0))</f>
        <v>5.9994492389588538</v>
      </c>
      <c r="F70" s="68">
        <f>IF(VLOOKUP($B$8,RMEM!$B:$AY,7,0)=0,"-",VLOOKUP($B$8,RMEM!$B:$AY,7,0))</f>
        <v>6.0234539396773439</v>
      </c>
      <c r="G70" s="68">
        <f>IF(VLOOKUP($B$8,RMEM!$B:$AY,8,0)=0,"-",VLOOKUP($B$8,RMEM!$B:$AY,8,0))</f>
        <v>6.7315130372331771</v>
      </c>
      <c r="H70" s="68">
        <f>IF(VLOOKUP($B$8,RMEM!$B:$AY,9,0)=0,"-",VLOOKUP($B$8,RMEM!$B:$AY,9,0))</f>
        <v>6.9644437428252193</v>
      </c>
      <c r="I70" s="68">
        <f>IF(VLOOKUP($B$8,RMEM!$B:$AY,10,0)=0,"-",VLOOKUP($B$8,RMEM!$B:$AY,10,0))</f>
        <v>6.8967966039557291</v>
      </c>
      <c r="J70" s="68">
        <f>IF(VLOOKUP($B$8,RMEM!$B:$AY,11,0)=0,"-",VLOOKUP($B$8,RMEM!$B:$AY,11,0))</f>
        <v>6.9133727883680134</v>
      </c>
      <c r="K70" s="68">
        <f>IF(VLOOKUP($B$8,RMEM!$B:$AY,12,0)=0,"-",VLOOKUP($B$8,RMEM!$B:$AY,12,0))</f>
        <v>6.9144250845553668</v>
      </c>
      <c r="L70" s="68">
        <f>IF(VLOOKUP($B$8,RMEM!$B:$AY,13,0)=0,"-",VLOOKUP($B$8,RMEM!$B:$AY,13,0))</f>
        <v>6.5600243642625671</v>
      </c>
      <c r="M70" s="55"/>
      <c r="N70" s="55"/>
      <c r="O70" s="55"/>
      <c r="P70" s="55"/>
      <c r="Q70" s="55"/>
      <c r="R70" s="55"/>
      <c r="S70" s="55"/>
      <c r="T70" s="55"/>
      <c r="U70" s="55"/>
      <c r="V70" s="55"/>
      <c r="W70" s="55"/>
      <c r="X70" s="55"/>
      <c r="Y70" s="55"/>
      <c r="Z70" s="55"/>
      <c r="AA70" s="55"/>
      <c r="AB70" s="54"/>
      <c r="AC70" s="54"/>
      <c r="AD70" s="54"/>
      <c r="AE70" s="54"/>
      <c r="AF70" s="54"/>
      <c r="AG70" s="54"/>
      <c r="AH70" s="54"/>
      <c r="AI70" s="54"/>
      <c r="AJ70" s="54"/>
      <c r="AK70" s="54"/>
      <c r="AL70" s="54"/>
      <c r="AM70" s="54"/>
      <c r="AN70" s="54"/>
      <c r="AO70" s="54"/>
      <c r="AP70" s="54"/>
      <c r="AQ70" s="54"/>
      <c r="AR70" s="54"/>
      <c r="AS70" s="54"/>
      <c r="AT70" s="54"/>
      <c r="AU70" s="54"/>
    </row>
    <row r="71" spans="1:47">
      <c r="A71" s="54" t="s">
        <v>313</v>
      </c>
      <c r="B71" s="68">
        <f>IF(VLOOKUP($B$8,'indice de fréquentationM'!$B:$AY,3,0)=0,"-",VLOOKUP($B$8,'indice de fréquentationM'!$B:$AY,3,0))</f>
        <v>0.6572731764124643</v>
      </c>
      <c r="C71" s="68">
        <f>IF(VLOOKUP($B$8,'indice de fréquentationM'!$B:$AY,4,0)=0,"-",VLOOKUP($B$8,'indice de fréquentationM'!$B:$AY,4,0))</f>
        <v>0.68255404999210334</v>
      </c>
      <c r="D71" s="68">
        <f>IF(VLOOKUP($B$8,'indice de fréquentationM'!$B:$AY,5,0)=0,"-",VLOOKUP($B$8,'indice de fréquentationM'!$B:$AY,5,0))</f>
        <v>0.76689428431204387</v>
      </c>
      <c r="E71" s="68">
        <f>IF(VLOOKUP($B$8,'indice de fréquentationM'!$B:$AY,6,0)=0,"-",VLOOKUP($B$8,'indice de fréquentationM'!$B:$AY,6,0))</f>
        <v>0.73693264702735661</v>
      </c>
      <c r="F71" s="68">
        <f>IF(VLOOKUP($B$8,'indice de fréquentationM'!$B:$AY,7,0)=0,"-",VLOOKUP($B$8,'indice de fréquentationM'!$B:$AY,7,0))</f>
        <v>0.69727419237059163</v>
      </c>
      <c r="G71" s="68">
        <f>IF(VLOOKUP($B$8,'indice de fréquentationM'!$B:$AY,8,0)=0,"-",VLOOKUP($B$8,'indice de fréquentationM'!$B:$AY,8,0))</f>
        <v>1.0120471492885321</v>
      </c>
      <c r="H71" s="68">
        <f>IF(VLOOKUP($B$8,'indice de fréquentationM'!$B:$AY,9,0)=0,"-",VLOOKUP($B$8,'indice de fréquentationM'!$B:$AY,9,0))</f>
        <v>1.1080167715881553</v>
      </c>
      <c r="I71" s="68">
        <f>IF(VLOOKUP($B$8,'indice de fréquentationM'!$B:$AY,10,0)=0,"-",VLOOKUP($B$8,'indice de fréquentationM'!$B:$AY,10,0))</f>
        <v>1.1997374556977718</v>
      </c>
      <c r="J71" s="68">
        <f>IF(VLOOKUP($B$8,'indice de fréquentationM'!$B:$AY,11,0)=0,"-",VLOOKUP($B$8,'indice de fréquentationM'!$B:$AY,11,0))</f>
        <v>1.1558164771173791</v>
      </c>
      <c r="K71" s="68">
        <f>IF(VLOOKUP($B$8,'indice de fréquentationM'!$B:$AY,12,0)=0,"-",VLOOKUP($B$8,'indice de fréquentationM'!$B:$AY,12,0))</f>
        <v>1.1126579978364719</v>
      </c>
      <c r="L71" s="68">
        <f>IF(VLOOKUP($B$8,'indice de fréquentationM'!$B:$AY,13,0)=0,"-",VLOOKUP($B$8,'indice de fréquentationM'!$B:$AY,13,0))</f>
        <v>1.2100116667487471</v>
      </c>
      <c r="M71" s="55"/>
      <c r="N71" s="55"/>
      <c r="O71" s="55"/>
      <c r="P71" s="55"/>
      <c r="Q71" s="55"/>
      <c r="R71" s="55"/>
      <c r="S71" s="55"/>
      <c r="T71" s="55"/>
      <c r="U71" s="55"/>
      <c r="V71" s="55"/>
      <c r="W71" s="55"/>
      <c r="X71" s="55"/>
      <c r="Y71" s="55"/>
      <c r="Z71" s="55"/>
      <c r="AA71" s="55"/>
      <c r="AB71" s="54"/>
      <c r="AC71" s="54"/>
      <c r="AD71" s="54"/>
      <c r="AE71" s="54"/>
      <c r="AF71" s="54"/>
      <c r="AG71" s="54"/>
      <c r="AH71" s="54"/>
      <c r="AI71" s="54"/>
      <c r="AJ71" s="54"/>
      <c r="AK71" s="54"/>
      <c r="AL71" s="54"/>
      <c r="AM71" s="54"/>
      <c r="AN71" s="54"/>
      <c r="AO71" s="54"/>
      <c r="AP71" s="54"/>
      <c r="AQ71" s="54"/>
      <c r="AR71" s="54"/>
      <c r="AS71" s="54"/>
      <c r="AT71" s="54"/>
      <c r="AU71" s="54"/>
    </row>
    <row r="72" spans="1:47">
      <c r="A72" s="54" t="s">
        <v>320</v>
      </c>
      <c r="B72" s="66">
        <f>IF(VLOOKUP($B$8,tmofM!$B:$AY,3,0)=0,"-",VLOOKUP($B$8,tmofM!$B:$AY,3,0))</f>
        <v>14.194310737442803</v>
      </c>
      <c r="C72" s="66">
        <f>IF(VLOOKUP($B$8,tmofM!$B:$AY,4,0)=0,"-",VLOOKUP($B$8,tmofM!$B:$AY,4,0))</f>
        <v>12.944683222032024</v>
      </c>
      <c r="D72" s="66">
        <f>IF(VLOOKUP($B$8,tmofM!$B:$AY,5,0)=0,"-",VLOOKUP($B$8,tmofM!$B:$AY,5,0))</f>
        <v>14.427150855908035</v>
      </c>
      <c r="E72" s="66">
        <f>IF(VLOOKUP($B$8,tmofM!$B:$AY,6,0)=0,"-",VLOOKUP($B$8,tmofM!$B:$AY,6,0))</f>
        <v>14.116522263015685</v>
      </c>
      <c r="F72" s="66">
        <f>IF(VLOOKUP($B$8,tmofM!$B:$AY,7,0)=0,"-",VLOOKUP($B$8,tmofM!$B:$AY,7,0))</f>
        <v>14.480342710472497</v>
      </c>
      <c r="G72" s="66">
        <f>IF(VLOOKUP($B$8,tmofM!$B:$AY,8,0)=0,"-",VLOOKUP($B$8,tmofM!$B:$AY,8,0))</f>
        <v>15.381901273997963</v>
      </c>
      <c r="H72" s="66">
        <f>IF(VLOOKUP($B$8,tmofM!$B:$AY,9,0)=0,"-",VLOOKUP($B$8,tmofM!$B:$AY,9,0))</f>
        <v>16.763808658068495</v>
      </c>
      <c r="I72" s="66">
        <f>IF(VLOOKUP($B$8,tmofM!$B:$AY,10,0)=0,"-",VLOOKUP($B$8,tmofM!$B:$AY,10,0))</f>
        <v>17.599273976295116</v>
      </c>
      <c r="J72" s="66">
        <f>IF(VLOOKUP($B$8,tmofM!$B:$AY,11,0)=0,"-",VLOOKUP($B$8,tmofM!$B:$AY,11,0))</f>
        <v>17.009328557301266</v>
      </c>
      <c r="K72" s="66">
        <f>IF(VLOOKUP($B$8,tmofM!$B:$AY,12,0)=0,"-",VLOOKUP($B$8,tmofM!$B:$AY,12,0))</f>
        <v>16.159653007170071</v>
      </c>
      <c r="L72" s="66">
        <f>IF(VLOOKUP($B$8,tmofM!$B:$AY,13,0)=0,"-",VLOOKUP($B$8,tmofM!$B:$AY,13,0))</f>
        <v>17.647594975585047</v>
      </c>
      <c r="M72" s="55"/>
      <c r="N72" s="55"/>
      <c r="O72" s="55"/>
      <c r="P72" s="55"/>
      <c r="Q72" s="55"/>
      <c r="R72" s="55"/>
      <c r="S72" s="55"/>
      <c r="T72" s="55"/>
      <c r="U72" s="55"/>
      <c r="V72" s="55"/>
      <c r="W72" s="55"/>
      <c r="X72" s="55"/>
      <c r="Y72" s="55"/>
      <c r="Z72" s="55"/>
      <c r="AA72" s="55"/>
      <c r="AB72" s="54"/>
      <c r="AC72" s="54"/>
      <c r="AD72" s="54"/>
      <c r="AE72" s="54"/>
      <c r="AF72" s="54"/>
      <c r="AG72" s="54"/>
      <c r="AH72" s="54"/>
      <c r="AI72" s="54"/>
      <c r="AJ72" s="54"/>
      <c r="AK72" s="54"/>
      <c r="AL72" s="54"/>
      <c r="AM72" s="54"/>
      <c r="AN72" s="54"/>
      <c r="AO72" s="54"/>
      <c r="AP72" s="54"/>
      <c r="AQ72" s="54"/>
      <c r="AR72" s="54"/>
      <c r="AS72" s="54"/>
      <c r="AT72" s="54"/>
      <c r="AU72" s="54"/>
    </row>
    <row r="75" spans="1:47">
      <c r="A75" s="53" t="s">
        <v>324</v>
      </c>
    </row>
    <row r="76" spans="1:47" ht="3" customHeight="1">
      <c r="A76" s="39"/>
    </row>
    <row r="77" spans="1:47" s="53" customFormat="1">
      <c r="A77" s="57"/>
      <c r="B77" s="63">
        <v>2004</v>
      </c>
      <c r="C77" s="63">
        <v>2005</v>
      </c>
      <c r="D77" s="63">
        <v>2006</v>
      </c>
      <c r="E77" s="63">
        <v>2007</v>
      </c>
      <c r="F77" s="63">
        <v>2008</v>
      </c>
      <c r="G77" s="63">
        <v>2009</v>
      </c>
      <c r="H77" s="63">
        <v>2010</v>
      </c>
      <c r="I77" s="63">
        <v>2011</v>
      </c>
      <c r="J77" s="63">
        <v>2012</v>
      </c>
      <c r="K77" s="63">
        <v>2013</v>
      </c>
      <c r="L77" s="63">
        <v>2014</v>
      </c>
      <c r="M77" s="64"/>
      <c r="N77" s="64"/>
      <c r="O77" s="64"/>
      <c r="P77" s="64"/>
      <c r="Q77" s="64"/>
      <c r="R77" s="64"/>
      <c r="S77" s="64"/>
      <c r="T77" s="64"/>
      <c r="U77" s="64"/>
      <c r="V77" s="64"/>
      <c r="W77" s="64"/>
      <c r="X77" s="64"/>
      <c r="Y77" s="64"/>
      <c r="Z77" s="64"/>
      <c r="AA77" s="64"/>
    </row>
    <row r="78" spans="1:47">
      <c r="A78" s="54" t="s">
        <v>310</v>
      </c>
      <c r="B78" s="55" t="str">
        <f>IF(VLOOKUP($B$8,étabG!$B:$AY,3,0)=0,"-",VLOOKUP($B$8,étabG!$B:$AY,3,0))</f>
        <v/>
      </c>
      <c r="C78" s="55" t="str">
        <f>IF(VLOOKUP($B$8,étabG!$B:$AY,4,0)=0,"-",VLOOKUP($B$8,étabG!$B:$AY,4,0))</f>
        <v/>
      </c>
      <c r="D78" s="55" t="str">
        <f>IF(VLOOKUP($B$8,étabG!$B:$AY,5,0)=0,"-",VLOOKUP($B$8,étabG!$B:$AY,5,0))</f>
        <v/>
      </c>
      <c r="E78" s="55" t="str">
        <f>IF(VLOOKUP($B$8,étabG!$B:$AY,6,0)=0,"-",VLOOKUP($B$8,étabG!$B:$AY,6,0))</f>
        <v/>
      </c>
      <c r="F78" s="55" t="str">
        <f>IF(VLOOKUP($B$8,étabG!$B:$AY,7,0)=0,"-",VLOOKUP($B$8,étabG!$B:$AY,7,0))</f>
        <v/>
      </c>
      <c r="G78" s="55" t="str">
        <f>IF(VLOOKUP($B$8,étabG!$B:$AY,8,0)=0,"-",VLOOKUP($B$8,étabG!$B:$AY,8,0))</f>
        <v/>
      </c>
      <c r="H78" s="55" t="str">
        <f>IF(VLOOKUP($B$8,étabG!$B:$AY,9,0)=0,"-",VLOOKUP($B$8,étabG!$B:$AY,9,0))</f>
        <v/>
      </c>
      <c r="I78" s="55" t="str">
        <f>IF(VLOOKUP($B$8,étabG!$B:$AY,10,0)=0,"-",VLOOKUP($B$8,étabG!$B:$AY,10,0))</f>
        <v/>
      </c>
      <c r="J78" s="55" t="str">
        <f>IF(VLOOKUP($B$8,étabG!$B:$AY,11,0)=0,"-",VLOOKUP($B$8,étabG!$B:$AY,11,0))</f>
        <v/>
      </c>
      <c r="K78" s="55" t="str">
        <f>IF(VLOOKUP($B$8,étabG!$B:$AY,12,0)=0,"-",VLOOKUP($B$8,étabG!$B:$AY,12,0))</f>
        <v/>
      </c>
      <c r="L78" s="55" t="str">
        <f>IF(VLOOKUP($B$8,étabG!$B:$AY,13,0)=0,"-",VLOOKUP($B$8,étabG!$B:$AY,13,0))</f>
        <v/>
      </c>
      <c r="M78" s="55"/>
      <c r="N78" s="55"/>
      <c r="O78" s="55"/>
      <c r="P78" s="55"/>
      <c r="Q78" s="55"/>
      <c r="R78" s="55"/>
      <c r="S78" s="55"/>
      <c r="T78" s="55"/>
      <c r="U78" s="55"/>
      <c r="V78" s="55"/>
      <c r="W78" s="55"/>
      <c r="X78" s="55"/>
      <c r="Y78" s="55"/>
      <c r="Z78" s="55"/>
      <c r="AA78" s="55"/>
      <c r="AB78" s="54"/>
      <c r="AC78" s="54"/>
      <c r="AD78" s="54"/>
      <c r="AE78" s="54"/>
      <c r="AF78" s="54"/>
      <c r="AG78" s="54"/>
      <c r="AH78" s="54"/>
      <c r="AI78" s="54"/>
      <c r="AJ78" s="54"/>
      <c r="AK78" s="54"/>
      <c r="AL78" s="54"/>
      <c r="AM78" s="54"/>
      <c r="AN78" s="54"/>
      <c r="AO78" s="54"/>
      <c r="AP78" s="54"/>
      <c r="AQ78" s="54"/>
      <c r="AR78" s="54"/>
      <c r="AS78" s="54"/>
      <c r="AT78" s="54"/>
      <c r="AU78" s="54"/>
    </row>
    <row r="79" spans="1:47">
      <c r="A79" s="54" t="s">
        <v>311</v>
      </c>
      <c r="B79" s="55" t="str">
        <f>IF(VLOOKUP($B$8,écransG!$B:$AY,3,0)=0,"-",VLOOKUP($B$8,écransG!$B:$AY,3,0))</f>
        <v/>
      </c>
      <c r="C79" s="55" t="str">
        <f>IF(VLOOKUP($B$8,écransG!$B:$AY,4,0)=0,"-",VLOOKUP($B$8,écransG!$B:$AY,4,0))</f>
        <v/>
      </c>
      <c r="D79" s="55" t="str">
        <f>IF(VLOOKUP($B$8,écransG!$B:$AY,5,0)=0,"-",VLOOKUP($B$8,écransG!$B:$AY,5,0))</f>
        <v/>
      </c>
      <c r="E79" s="55" t="str">
        <f>IF(VLOOKUP($B$8,écransG!$B:$AY,6,0)=0,"-",VLOOKUP($B$8,écransG!$B:$AY,6,0))</f>
        <v/>
      </c>
      <c r="F79" s="55" t="str">
        <f>IF(VLOOKUP($B$8,écransG!$B:$AY,7,0)=0,"-",VLOOKUP($B$8,écransG!$B:$AY,7,0))</f>
        <v/>
      </c>
      <c r="G79" s="55" t="str">
        <f>IF(VLOOKUP($B$8,écransG!$B:$AY,8,0)=0,"-",VLOOKUP($B$8,écransG!$B:$AY,8,0))</f>
        <v/>
      </c>
      <c r="H79" s="55" t="str">
        <f>IF(VLOOKUP($B$8,écransG!$B:$AY,9,0)=0,"-",VLOOKUP($B$8,écransG!$B:$AY,9,0))</f>
        <v/>
      </c>
      <c r="I79" s="55" t="str">
        <f>IF(VLOOKUP($B$8,écransG!$B:$AY,10,0)=0,"-",VLOOKUP($B$8,écransG!$B:$AY,10,0))</f>
        <v/>
      </c>
      <c r="J79" s="55" t="str">
        <f>IF(VLOOKUP($B$8,écransG!$B:$AY,11,0)=0,"-",VLOOKUP($B$8,écransG!$B:$AY,11,0))</f>
        <v/>
      </c>
      <c r="K79" s="55" t="str">
        <f>IF(VLOOKUP($B$8,écransG!$B:$AY,12,0)=0,"-",VLOOKUP($B$8,écransG!$B:$AY,12,0))</f>
        <v/>
      </c>
      <c r="L79" s="55" t="str">
        <f>IF(VLOOKUP($B$8,écransG!$B:$AY,13,0)=0,"-",VLOOKUP($B$8,écransG!$B:$AY,13,0))</f>
        <v/>
      </c>
      <c r="M79" s="55"/>
      <c r="N79" s="55"/>
      <c r="O79" s="55"/>
      <c r="P79" s="55"/>
      <c r="Q79" s="55"/>
      <c r="R79" s="55"/>
      <c r="S79" s="55"/>
      <c r="T79" s="55"/>
      <c r="U79" s="55"/>
      <c r="V79" s="55"/>
      <c r="W79" s="55"/>
      <c r="X79" s="55"/>
      <c r="Y79" s="55"/>
      <c r="Z79" s="55"/>
      <c r="AA79" s="55"/>
      <c r="AB79" s="54"/>
      <c r="AC79" s="54"/>
      <c r="AD79" s="54"/>
      <c r="AE79" s="54"/>
      <c r="AF79" s="54"/>
      <c r="AG79" s="54"/>
      <c r="AH79" s="54"/>
      <c r="AI79" s="54"/>
      <c r="AJ79" s="54"/>
      <c r="AK79" s="54"/>
      <c r="AL79" s="54"/>
      <c r="AM79" s="54"/>
      <c r="AN79" s="54"/>
      <c r="AO79" s="54"/>
      <c r="AP79" s="54"/>
      <c r="AQ79" s="54"/>
      <c r="AR79" s="54"/>
      <c r="AS79" s="54"/>
      <c r="AT79" s="54"/>
      <c r="AU79" s="54"/>
    </row>
    <row r="80" spans="1:47">
      <c r="A80" s="54" t="s">
        <v>312</v>
      </c>
      <c r="B80" s="65" t="str">
        <f>IF(VLOOKUP($B$8,fauteuilsG!$B:$AY,3,0)=0,"-",VLOOKUP($B$8,fauteuilsG!$B:$AY,3,0))</f>
        <v/>
      </c>
      <c r="C80" s="65" t="str">
        <f>IF(VLOOKUP($B$8,fauteuilsG!$B:$AY,4,0)=0,"-",VLOOKUP($B$8,fauteuilsG!$B:$AY,4,0))</f>
        <v/>
      </c>
      <c r="D80" s="65" t="str">
        <f>IF(VLOOKUP($B$8,fauteuilsG!$B:$AY,5,0)=0,"-",VLOOKUP($B$8,fauteuilsG!$B:$AY,5,0))</f>
        <v/>
      </c>
      <c r="E80" s="65" t="str">
        <f>IF(VLOOKUP($B$8,fauteuilsG!$B:$AY,6,0)=0,"-",VLOOKUP($B$8,fauteuilsG!$B:$AY,6,0))</f>
        <v/>
      </c>
      <c r="F80" s="65" t="str">
        <f>IF(VLOOKUP($B$8,fauteuilsG!$B:$AY,7,0)=0,"-",VLOOKUP($B$8,fauteuilsG!$B:$AY,7,0))</f>
        <v/>
      </c>
      <c r="G80" s="65" t="str">
        <f>IF(VLOOKUP($B$8,fauteuilsG!$B:$AY,8,0)=0,"-",VLOOKUP($B$8,fauteuilsG!$B:$AY,8,0))</f>
        <v/>
      </c>
      <c r="H80" s="65" t="str">
        <f>IF(VLOOKUP($B$8,fauteuilsG!$B:$AY,9,0)=0,"-",VLOOKUP($B$8,fauteuilsG!$B:$AY,9,0))</f>
        <v/>
      </c>
      <c r="I80" s="65" t="str">
        <f>IF(VLOOKUP($B$8,fauteuilsG!$B:$AY,10,0)=0,"-",VLOOKUP($B$8,fauteuilsG!$B:$AY,10,0))</f>
        <v/>
      </c>
      <c r="J80" s="65" t="str">
        <f>IF(VLOOKUP($B$8,fauteuilsG!$B:$AY,11,0)=0,"-",VLOOKUP($B$8,fauteuilsG!$B:$AY,11,0))</f>
        <v/>
      </c>
      <c r="K80" s="65" t="str">
        <f>IF(VLOOKUP($B$8,fauteuilsG!$B:$AY,12,0)=0,"-",VLOOKUP($B$8,fauteuilsG!$B:$AY,12,0))</f>
        <v/>
      </c>
      <c r="L80" s="65" t="str">
        <f>IF(VLOOKUP($B$8,fauteuilsG!$B:$AY,13,0)=0,"-",VLOOKUP($B$8,fauteuilsG!$B:$AY,13,0))</f>
        <v/>
      </c>
      <c r="M80" s="55"/>
      <c r="N80" s="55"/>
      <c r="O80" s="55"/>
      <c r="P80" s="55"/>
      <c r="Q80" s="55"/>
      <c r="R80" s="55"/>
      <c r="S80" s="55"/>
      <c r="T80" s="55"/>
      <c r="U80" s="55"/>
      <c r="V80" s="55"/>
      <c r="W80" s="55"/>
      <c r="X80" s="55"/>
      <c r="Y80" s="55"/>
      <c r="Z80" s="55"/>
      <c r="AA80" s="55"/>
      <c r="AB80" s="54"/>
      <c r="AC80" s="54"/>
      <c r="AD80" s="54"/>
      <c r="AE80" s="54"/>
      <c r="AF80" s="54"/>
      <c r="AG80" s="54"/>
      <c r="AH80" s="54"/>
      <c r="AI80" s="54"/>
      <c r="AJ80" s="54"/>
      <c r="AK80" s="54"/>
      <c r="AL80" s="54"/>
      <c r="AM80" s="54"/>
      <c r="AN80" s="54"/>
      <c r="AO80" s="54"/>
      <c r="AP80" s="54"/>
      <c r="AQ80" s="54"/>
      <c r="AR80" s="54"/>
      <c r="AS80" s="54"/>
      <c r="AT80" s="54"/>
      <c r="AU80" s="54"/>
    </row>
    <row r="81" spans="1:47">
      <c r="A81" s="54" t="s">
        <v>316</v>
      </c>
      <c r="B81" s="67" t="str">
        <f>IF(VLOOKUP($B$8,séancesG!$B:$AY,3,0)=0,"-",VLOOKUP($B$8,séancesG!$B:$AY,3,0))</f>
        <v/>
      </c>
      <c r="C81" s="67" t="str">
        <f>IF(VLOOKUP($B$8,séancesG!$B:$AY,4,0)=0,"-",VLOOKUP($B$8,séancesG!$B:$AY,4,0))</f>
        <v/>
      </c>
      <c r="D81" s="67" t="str">
        <f>IF(VLOOKUP($B$8,séancesG!$B:$AY,5,0)=0,"-",VLOOKUP($B$8,séancesG!$B:$AY,5,0))</f>
        <v/>
      </c>
      <c r="E81" s="67" t="str">
        <f>IF(VLOOKUP($B$8,séancesG!$B:$AY,6,0)=0,"-",VLOOKUP($B$8,séancesG!$B:$AY,6,0))</f>
        <v/>
      </c>
      <c r="F81" s="67" t="str">
        <f>IF(VLOOKUP($B$8,séancesG!$B:$AY,7,0)=0,"-",VLOOKUP($B$8,séancesG!$B:$AY,7,0))</f>
        <v/>
      </c>
      <c r="G81" s="67" t="str">
        <f>IF(VLOOKUP($B$8,séancesG!$B:$AY,8,0)=0,"-",VLOOKUP($B$8,séancesG!$B:$AY,8,0))</f>
        <v/>
      </c>
      <c r="H81" s="67" t="str">
        <f>IF(VLOOKUP($B$8,séancesG!$B:$AY,9,0)=0,"-",VLOOKUP($B$8,séancesG!$B:$AY,9,0))</f>
        <v/>
      </c>
      <c r="I81" s="67" t="str">
        <f>IF(VLOOKUP($B$8,séancesG!$B:$AY,10,0)=0,"-",VLOOKUP($B$8,séancesG!$B:$AY,10,0))</f>
        <v/>
      </c>
      <c r="J81" s="67" t="str">
        <f>IF(VLOOKUP($B$8,séancesG!$B:$AY,11,0)=0,"-",VLOOKUP($B$8,séancesG!$B:$AY,11,0))</f>
        <v/>
      </c>
      <c r="K81" s="67" t="str">
        <f>IF(VLOOKUP($B$8,séancesG!$B:$AY,12,0)=0,"-",VLOOKUP($B$8,séancesG!$B:$AY,12,0))</f>
        <v/>
      </c>
      <c r="L81" s="67" t="str">
        <f>IF(VLOOKUP($B$8,séancesG!$B:$AY,13,0)=0,"-",VLOOKUP($B$8,séancesG!$B:$AY,13,0))</f>
        <v/>
      </c>
      <c r="M81" s="55"/>
      <c r="N81" s="55"/>
      <c r="O81" s="55"/>
      <c r="P81" s="55"/>
      <c r="Q81" s="55"/>
      <c r="R81" s="55"/>
      <c r="S81" s="55"/>
      <c r="T81" s="55"/>
      <c r="U81" s="55"/>
      <c r="V81" s="55"/>
      <c r="W81" s="55"/>
      <c r="X81" s="55"/>
      <c r="Y81" s="55"/>
      <c r="Z81" s="55"/>
      <c r="AA81" s="55"/>
      <c r="AB81" s="54"/>
      <c r="AC81" s="54"/>
      <c r="AD81" s="54"/>
      <c r="AE81" s="54"/>
      <c r="AF81" s="54"/>
      <c r="AG81" s="54"/>
      <c r="AH81" s="54"/>
      <c r="AI81" s="54"/>
      <c r="AJ81" s="54"/>
      <c r="AK81" s="54"/>
      <c r="AL81" s="54"/>
      <c r="AM81" s="54"/>
      <c r="AN81" s="54"/>
      <c r="AO81" s="54"/>
      <c r="AP81" s="54"/>
      <c r="AQ81" s="54"/>
      <c r="AR81" s="54"/>
      <c r="AS81" s="54"/>
      <c r="AT81" s="54"/>
      <c r="AU81" s="54"/>
    </row>
    <row r="82" spans="1:47">
      <c r="A82" s="54" t="s">
        <v>317</v>
      </c>
      <c r="B82" s="69" t="str">
        <f>IF(VLOOKUP($B$8,entréesG!$B:$AY,3,0)=0,"-",VLOOKUP($B$8,entréesG!$B:$AY,3,0))</f>
        <v/>
      </c>
      <c r="C82" s="69" t="str">
        <f>IF(VLOOKUP($B$8,entréesG!$B:$AY,4,0)=0,"-",VLOOKUP($B$8,entréesG!$B:$AY,4,0))</f>
        <v/>
      </c>
      <c r="D82" s="69" t="str">
        <f>IF(VLOOKUP($B$8,entréesG!$B:$AY,5,0)=0,"-",VLOOKUP($B$8,entréesG!$B:$AY,5,0))</f>
        <v/>
      </c>
      <c r="E82" s="69" t="str">
        <f>IF(VLOOKUP($B$8,entréesG!$B:$AY,6,0)=0,"-",VLOOKUP($B$8,entréesG!$B:$AY,6,0))</f>
        <v/>
      </c>
      <c r="F82" s="69" t="str">
        <f>IF(VLOOKUP($B$8,entréesG!$B:$AY,7,0)=0,"-",VLOOKUP($B$8,entréesG!$B:$AY,7,0))</f>
        <v/>
      </c>
      <c r="G82" s="69" t="str">
        <f>IF(VLOOKUP($B$8,entréesG!$B:$AY,8,0)=0,"-",VLOOKUP($B$8,entréesG!$B:$AY,8,0))</f>
        <v/>
      </c>
      <c r="H82" s="69" t="str">
        <f>IF(VLOOKUP($B$8,entréesG!$B:$AY,9,0)=0,"-",VLOOKUP($B$8,entréesG!$B:$AY,9,0))</f>
        <v/>
      </c>
      <c r="I82" s="69" t="str">
        <f>IF(VLOOKUP($B$8,entréesG!$B:$AY,10,0)=0,"-",VLOOKUP($B$8,entréesG!$B:$AY,10,0))</f>
        <v/>
      </c>
      <c r="J82" s="69" t="str">
        <f>IF(VLOOKUP($B$8,entréesG!$B:$AY,11,0)=0,"-",VLOOKUP($B$8,entréesG!$B:$AY,11,0))</f>
        <v/>
      </c>
      <c r="K82" s="69" t="str">
        <f>IF(VLOOKUP($B$8,entréesG!$B:$AY,12,0)=0,"-",VLOOKUP($B$8,entréesG!$B:$AY,12,0))</f>
        <v/>
      </c>
      <c r="L82" s="69" t="str">
        <f>IF(VLOOKUP($B$8,entréesG!$B:$AY,13,0)=0,"-",VLOOKUP($B$8,entréesG!$B:$AY,13,0))</f>
        <v/>
      </c>
      <c r="M82" s="55"/>
      <c r="N82" s="55"/>
      <c r="O82" s="55"/>
      <c r="P82" s="55"/>
      <c r="Q82" s="55"/>
      <c r="R82" s="55"/>
      <c r="S82" s="55"/>
      <c r="T82" s="55"/>
      <c r="U82" s="55"/>
      <c r="V82" s="55"/>
      <c r="W82" s="55"/>
      <c r="X82" s="55"/>
      <c r="Y82" s="55"/>
      <c r="Z82" s="55"/>
      <c r="AA82" s="55"/>
      <c r="AB82" s="54"/>
      <c r="AC82" s="54"/>
      <c r="AD82" s="54"/>
      <c r="AE82" s="54"/>
      <c r="AF82" s="54"/>
      <c r="AG82" s="54"/>
      <c r="AH82" s="54"/>
      <c r="AI82" s="54"/>
      <c r="AJ82" s="54"/>
      <c r="AK82" s="54"/>
      <c r="AL82" s="54"/>
      <c r="AM82" s="54"/>
      <c r="AN82" s="54"/>
      <c r="AO82" s="54"/>
      <c r="AP82" s="54"/>
      <c r="AQ82" s="54"/>
      <c r="AR82" s="54"/>
      <c r="AS82" s="54"/>
      <c r="AT82" s="54"/>
      <c r="AU82" s="54"/>
    </row>
    <row r="83" spans="1:47">
      <c r="A83" s="54" t="s">
        <v>318</v>
      </c>
      <c r="B83" s="69" t="str">
        <f>IF(VLOOKUP($B$8,recettesG!$B:$AY,3,0)=0,"-",VLOOKUP($B$8,recettesG!$B:$AY,3,0))</f>
        <v/>
      </c>
      <c r="C83" s="69" t="str">
        <f>IF(VLOOKUP($B$8,recettesG!$B:$AY,4,0)=0,"-",VLOOKUP($B$8,recettesG!$B:$AY,4,0))</f>
        <v/>
      </c>
      <c r="D83" s="69" t="str">
        <f>IF(VLOOKUP($B$8,recettesG!$B:$AY,5,0)=0,"-",VLOOKUP($B$8,recettesG!$B:$AY,5,0))</f>
        <v/>
      </c>
      <c r="E83" s="69" t="str">
        <f>IF(VLOOKUP($B$8,recettesG!$B:$AY,6,0)=0,"-",VLOOKUP($B$8,recettesG!$B:$AY,6,0))</f>
        <v/>
      </c>
      <c r="F83" s="69" t="str">
        <f>IF(VLOOKUP($B$8,recettesG!$B:$AY,7,0)=0,"-",VLOOKUP($B$8,recettesG!$B:$AY,7,0))</f>
        <v/>
      </c>
      <c r="G83" s="69" t="str">
        <f>IF(VLOOKUP($B$8,recettesG!$B:$AY,8,0)=0,"-",VLOOKUP($B$8,recettesG!$B:$AY,8,0))</f>
        <v/>
      </c>
      <c r="H83" s="69" t="str">
        <f>IF(VLOOKUP($B$8,recettesG!$B:$AY,9,0)=0,"-",VLOOKUP($B$8,recettesG!$B:$AY,9,0))</f>
        <v/>
      </c>
      <c r="I83" s="69" t="str">
        <f>IF(VLOOKUP($B$8,recettesG!$B:$AY,10,0)=0,"-",VLOOKUP($B$8,recettesG!$B:$AY,10,0))</f>
        <v/>
      </c>
      <c r="J83" s="69" t="str">
        <f>IF(VLOOKUP($B$8,recettesG!$B:$AY,11,0)=0,"-",VLOOKUP($B$8,recettesG!$B:$AY,11,0))</f>
        <v/>
      </c>
      <c r="K83" s="69" t="str">
        <f>IF(VLOOKUP($B$8,recettesG!$B:$AY,12,0)=0,"-",VLOOKUP($B$8,recettesG!$B:$AY,12,0))</f>
        <v/>
      </c>
      <c r="L83" s="69" t="str">
        <f>IF(VLOOKUP($B$8,recettesG!$B:$AY,13,0)=0,"-",VLOOKUP($B$8,recettesG!$B:$AY,13,0))</f>
        <v/>
      </c>
      <c r="M83" s="55"/>
      <c r="N83" s="55"/>
      <c r="O83" s="55"/>
      <c r="P83" s="55"/>
      <c r="Q83" s="55"/>
      <c r="R83" s="55"/>
      <c r="S83" s="55"/>
      <c r="T83" s="55"/>
      <c r="U83" s="55"/>
      <c r="V83" s="55"/>
      <c r="W83" s="55"/>
      <c r="X83" s="55"/>
      <c r="Y83" s="55"/>
      <c r="Z83" s="55"/>
      <c r="AA83" s="55"/>
      <c r="AB83" s="54"/>
      <c r="AC83" s="54"/>
      <c r="AD83" s="54"/>
      <c r="AE83" s="54"/>
      <c r="AF83" s="54"/>
      <c r="AG83" s="54"/>
      <c r="AH83" s="54"/>
      <c r="AI83" s="54"/>
      <c r="AJ83" s="54"/>
      <c r="AK83" s="54"/>
      <c r="AL83" s="54"/>
      <c r="AM83" s="54"/>
      <c r="AN83" s="54"/>
      <c r="AO83" s="54"/>
      <c r="AP83" s="54"/>
      <c r="AQ83" s="54"/>
      <c r="AR83" s="54"/>
      <c r="AS83" s="54"/>
      <c r="AT83" s="54"/>
      <c r="AU83" s="54"/>
    </row>
    <row r="84" spans="1:47">
      <c r="A84" s="54" t="s">
        <v>319</v>
      </c>
      <c r="B84" s="68" t="str">
        <f>IF(VLOOKUP($B$8,RMEG!$B:$AY,3,0)=0,"-",VLOOKUP($B$8,RMEG!$B:$AY,3,0))</f>
        <v/>
      </c>
      <c r="C84" s="68" t="str">
        <f>IF(VLOOKUP($B$8,RMEG!$B:$AY,4,0)=0,"-",VLOOKUP($B$8,RMEG!$B:$AY,4,0))</f>
        <v/>
      </c>
      <c r="D84" s="68" t="str">
        <f>IF(VLOOKUP($B$8,RMEG!$B:$AY,5,0)=0,"-",VLOOKUP($B$8,RMEG!$B:$AY,5,0))</f>
        <v/>
      </c>
      <c r="E84" s="68" t="str">
        <f>IF(VLOOKUP($B$8,RMEG!$B:$AY,6,0)=0,"-",VLOOKUP($B$8,RMEG!$B:$AY,6,0))</f>
        <v/>
      </c>
      <c r="F84" s="68" t="str">
        <f>IF(VLOOKUP($B$8,RMEG!$B:$AY,7,0)=0,"-",VLOOKUP($B$8,RMEG!$B:$AY,7,0))</f>
        <v/>
      </c>
      <c r="G84" s="68" t="str">
        <f>IF(VLOOKUP($B$8,RMEG!$B:$AY,8,0)=0,"-",VLOOKUP($B$8,RMEG!$B:$AY,8,0))</f>
        <v/>
      </c>
      <c r="H84" s="68" t="str">
        <f>IF(VLOOKUP($B$8,RMEG!$B:$AY,9,0)=0,"-",VLOOKUP($B$8,RMEG!$B:$AY,9,0))</f>
        <v/>
      </c>
      <c r="I84" s="68" t="str">
        <f>IF(VLOOKUP($B$8,RMEG!$B:$AY,10,0)=0,"-",VLOOKUP($B$8,RMEG!$B:$AY,10,0))</f>
        <v/>
      </c>
      <c r="J84" s="68" t="str">
        <f>IF(VLOOKUP($B$8,RMEG!$B:$AY,11,0)=0,"-",VLOOKUP($B$8,RMEG!$B:$AY,11,0))</f>
        <v/>
      </c>
      <c r="K84" s="68" t="str">
        <f>IF(VLOOKUP($B$8,RMEG!$B:$AY,12,0)=0,"-",VLOOKUP($B$8,RMEG!$B:$AY,12,0))</f>
        <v/>
      </c>
      <c r="L84" s="68" t="str">
        <f>IF(VLOOKUP($B$8,RMEG!$B:$AY,13,0)=0,"-",VLOOKUP($B$8,RMEG!$B:$AY,13,0))</f>
        <v/>
      </c>
      <c r="M84" s="55"/>
      <c r="N84" s="55"/>
      <c r="O84" s="55"/>
      <c r="P84" s="55"/>
      <c r="Q84" s="55"/>
      <c r="R84" s="55"/>
      <c r="S84" s="55"/>
      <c r="T84" s="55"/>
      <c r="U84" s="55"/>
      <c r="V84" s="55"/>
      <c r="W84" s="55"/>
      <c r="X84" s="55"/>
      <c r="Y84" s="55"/>
      <c r="Z84" s="55"/>
      <c r="AA84" s="55"/>
      <c r="AB84" s="54"/>
      <c r="AC84" s="54"/>
      <c r="AD84" s="54"/>
      <c r="AE84" s="54"/>
      <c r="AF84" s="54"/>
      <c r="AG84" s="54"/>
      <c r="AH84" s="54"/>
      <c r="AI84" s="54"/>
      <c r="AJ84" s="54"/>
      <c r="AK84" s="54"/>
      <c r="AL84" s="54"/>
      <c r="AM84" s="54"/>
      <c r="AN84" s="54"/>
      <c r="AO84" s="54"/>
      <c r="AP84" s="54"/>
      <c r="AQ84" s="54"/>
      <c r="AR84" s="54"/>
      <c r="AS84" s="54"/>
      <c r="AT84" s="54"/>
      <c r="AU84" s="54"/>
    </row>
    <row r="85" spans="1:47">
      <c r="A85" s="54" t="s">
        <v>313</v>
      </c>
      <c r="B85" s="68" t="str">
        <f>IF(VLOOKUP($B$8,'indice de fréquentationG'!$B:$AY,3,0)=0,"-",VLOOKUP($B$8,'indice de fréquentationG'!$B:$AY,3,0))</f>
        <v/>
      </c>
      <c r="C85" s="68" t="str">
        <f>IF(VLOOKUP($B$8,'indice de fréquentationG'!$B:$AY,4,0)=0,"-",VLOOKUP($B$8,'indice de fréquentationG'!$B:$AY,4,0))</f>
        <v/>
      </c>
      <c r="D85" s="68" t="str">
        <f>IF(VLOOKUP($B$8,'indice de fréquentationG'!$B:$AY,5,0)=0,"-",VLOOKUP($B$8,'indice de fréquentationG'!$B:$AY,5,0))</f>
        <v/>
      </c>
      <c r="E85" s="68" t="str">
        <f>IF(VLOOKUP($B$8,'indice de fréquentationG'!$B:$AY,6,0)=0,"-",VLOOKUP($B$8,'indice de fréquentationG'!$B:$AY,6,0))</f>
        <v/>
      </c>
      <c r="F85" s="68" t="str">
        <f>IF(VLOOKUP($B$8,'indice de fréquentationG'!$B:$AY,7,0)=0,"-",VLOOKUP($B$8,'indice de fréquentationG'!$B:$AY,7,0))</f>
        <v/>
      </c>
      <c r="G85" s="68" t="str">
        <f>IF(VLOOKUP($B$8,'indice de fréquentationG'!$B:$AY,8,0)=0,"-",VLOOKUP($B$8,'indice de fréquentationG'!$B:$AY,8,0))</f>
        <v/>
      </c>
      <c r="H85" s="68" t="str">
        <f>IF(VLOOKUP($B$8,'indice de fréquentationG'!$B:$AY,9,0)=0,"-",VLOOKUP($B$8,'indice de fréquentationG'!$B:$AY,9,0))</f>
        <v/>
      </c>
      <c r="I85" s="68" t="str">
        <f>IF(VLOOKUP($B$8,'indice de fréquentationG'!$B:$AY,10,0)=0,"-",VLOOKUP($B$8,'indice de fréquentationG'!$B:$AY,10,0))</f>
        <v/>
      </c>
      <c r="J85" s="68" t="str">
        <f>IF(VLOOKUP($B$8,'indice de fréquentationG'!$B:$AY,11,0)=0,"-",VLOOKUP($B$8,'indice de fréquentationG'!$B:$AY,11,0))</f>
        <v/>
      </c>
      <c r="K85" s="68" t="str">
        <f>IF(VLOOKUP($B$8,'indice de fréquentationG'!$B:$AY,12,0)=0,"-",VLOOKUP($B$8,'indice de fréquentationG'!$B:$AY,12,0))</f>
        <v/>
      </c>
      <c r="L85" s="68" t="str">
        <f>IF(VLOOKUP($B$8,'indice de fréquentationG'!$B:$AY,13,0)=0,"-",VLOOKUP($B$8,'indice de fréquentationG'!$B:$AY,13,0))</f>
        <v/>
      </c>
      <c r="M85" s="55"/>
      <c r="N85" s="55"/>
      <c r="O85" s="55"/>
      <c r="P85" s="55"/>
      <c r="Q85" s="55"/>
      <c r="R85" s="55"/>
      <c r="S85" s="55"/>
      <c r="T85" s="55"/>
      <c r="U85" s="55"/>
      <c r="V85" s="55"/>
      <c r="W85" s="55"/>
      <c r="X85" s="55"/>
      <c r="Y85" s="55"/>
      <c r="Z85" s="55"/>
      <c r="AA85" s="55"/>
      <c r="AB85" s="54"/>
      <c r="AC85" s="54"/>
      <c r="AD85" s="54"/>
      <c r="AE85" s="54"/>
      <c r="AF85" s="54"/>
      <c r="AG85" s="54"/>
      <c r="AH85" s="54"/>
      <c r="AI85" s="54"/>
      <c r="AJ85" s="54"/>
      <c r="AK85" s="54"/>
      <c r="AL85" s="54"/>
      <c r="AM85" s="54"/>
      <c r="AN85" s="54"/>
      <c r="AO85" s="54"/>
      <c r="AP85" s="54"/>
      <c r="AQ85" s="54"/>
      <c r="AR85" s="54"/>
      <c r="AS85" s="54"/>
      <c r="AT85" s="54"/>
      <c r="AU85" s="54"/>
    </row>
    <row r="86" spans="1:47">
      <c r="A86" s="54" t="s">
        <v>320</v>
      </c>
      <c r="B86" s="66" t="str">
        <f>IF(VLOOKUP($B$8,tmofG!$B:$AY,3,0)=0,"-",VLOOKUP($B$8,tmofG!$B:$AY,3,0))</f>
        <v/>
      </c>
      <c r="C86" s="66" t="str">
        <f>IF(VLOOKUP($B$8,tmofG!$B:$AY,4,0)=0,"-",VLOOKUP($B$8,tmofG!$B:$AY,4,0))</f>
        <v/>
      </c>
      <c r="D86" s="66" t="str">
        <f>IF(VLOOKUP($B$8,tmofG!$B:$AY,5,0)=0,"-",VLOOKUP($B$8,tmofG!$B:$AY,5,0))</f>
        <v/>
      </c>
      <c r="E86" s="66" t="str">
        <f>IF(VLOOKUP($B$8,tmofG!$B:$AY,6,0)=0,"-",VLOOKUP($B$8,tmofG!$B:$AY,6,0))</f>
        <v/>
      </c>
      <c r="F86" s="66" t="str">
        <f>IF(VLOOKUP($B$8,tmofG!$B:$AY,7,0)=0,"-",VLOOKUP($B$8,tmofG!$B:$AY,7,0))</f>
        <v/>
      </c>
      <c r="G86" s="66" t="str">
        <f>IF(VLOOKUP($B$8,tmofG!$B:$AY,8,0)=0,"-",VLOOKUP($B$8,tmofG!$B:$AY,8,0))</f>
        <v/>
      </c>
      <c r="H86" s="66" t="str">
        <f>IF(VLOOKUP($B$8,tmofG!$B:$AY,9,0)=0,"-",VLOOKUP($B$8,tmofG!$B:$AY,9,0))</f>
        <v/>
      </c>
      <c r="I86" s="66" t="str">
        <f>IF(VLOOKUP($B$8,tmofG!$B:$AY,10,0)=0,"-",VLOOKUP($B$8,tmofG!$B:$AY,10,0))</f>
        <v/>
      </c>
      <c r="J86" s="66" t="str">
        <f>IF(VLOOKUP($B$8,tmofG!$B:$AY,11,0)=0,"-",VLOOKUP($B$8,tmofG!$B:$AY,11,0))</f>
        <v/>
      </c>
      <c r="K86" s="66" t="str">
        <f>IF(VLOOKUP($B$8,tmofG!$B:$AY,12,0)=0,"-",VLOOKUP($B$8,tmofG!$B:$AY,12,0))</f>
        <v/>
      </c>
      <c r="L86" s="66" t="str">
        <f>IF(VLOOKUP($B$8,tmofG!$B:$AY,13,0)=0,"-",VLOOKUP($B$8,tmofG!$B:$AY,13,0))</f>
        <v/>
      </c>
      <c r="M86" s="55"/>
      <c r="N86" s="55"/>
      <c r="O86" s="55"/>
      <c r="P86" s="55"/>
      <c r="Q86" s="55"/>
      <c r="R86" s="55"/>
      <c r="S86" s="55"/>
      <c r="T86" s="55"/>
      <c r="U86" s="55"/>
      <c r="V86" s="55"/>
      <c r="W86" s="55"/>
      <c r="X86" s="55"/>
      <c r="Y86" s="55"/>
      <c r="Z86" s="55"/>
      <c r="AA86" s="55"/>
      <c r="AB86" s="54"/>
      <c r="AC86" s="54"/>
      <c r="AD86" s="54"/>
      <c r="AE86" s="54"/>
      <c r="AF86" s="54"/>
      <c r="AG86" s="54"/>
      <c r="AH86" s="54"/>
      <c r="AI86" s="54"/>
      <c r="AJ86" s="54"/>
      <c r="AK86" s="54"/>
      <c r="AL86" s="54"/>
      <c r="AM86" s="54"/>
      <c r="AN86" s="54"/>
      <c r="AO86" s="54"/>
      <c r="AP86" s="54"/>
      <c r="AQ86" s="54"/>
      <c r="AR86" s="54"/>
      <c r="AS86" s="54"/>
      <c r="AT86" s="54"/>
      <c r="AU86" s="54"/>
    </row>
  </sheetData>
  <mergeCells count="1">
    <mergeCell ref="E5:I5"/>
  </mergeCells>
  <dataValidations count="1">
    <dataValidation type="list" allowBlank="1" showInputMessage="1" showErrorMessage="1" sqref="E5">
      <formula1>Departements</formula1>
    </dataValidation>
  </dataValidations>
  <hyperlinks>
    <hyperlink ref="A2" location="Sommaire!A1" display="Retour au menu &quot;Exploitation des films&quot;"/>
  </hyperlinks>
  <pageMargins left="0.7" right="0.7" top="0.75" bottom="0.75" header="0.3" footer="0.3"/>
</worksheet>
</file>

<file path=xl/worksheets/sheet30.xml><?xml version="1.0" encoding="utf-8"?>
<worksheet xmlns="http://schemas.openxmlformats.org/spreadsheetml/2006/main" xmlns:r="http://schemas.openxmlformats.org/officeDocument/2006/relationships">
  <sheetPr codeName="Feuil29"/>
  <dimension ref="A1:R104"/>
  <sheetViews>
    <sheetView workbookViewId="0"/>
  </sheetViews>
  <sheetFormatPr baseColWidth="10" defaultColWidth="4.7109375" defaultRowHeight="12"/>
  <cols>
    <col min="1" max="1" width="4.7109375" style="1" customWidth="1"/>
    <col min="2" max="2" width="26.140625" style="1" bestFit="1" customWidth="1"/>
    <col min="3" max="3" width="5.42578125" style="4" customWidth="1"/>
    <col min="4" max="14" width="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242</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33"/>
      <c r="D8" s="33">
        <v>0.73310865652680246</v>
      </c>
      <c r="E8" s="33">
        <v>0.51576709297566625</v>
      </c>
      <c r="F8" s="33">
        <v>0.55155700998381596</v>
      </c>
      <c r="G8" s="33">
        <v>0.50188247321487711</v>
      </c>
      <c r="H8" s="33">
        <v>0.64353921946563908</v>
      </c>
      <c r="I8" s="33">
        <v>0.57456275165448767</v>
      </c>
      <c r="J8" s="33">
        <v>0.57002681484173467</v>
      </c>
      <c r="K8" s="33">
        <v>0.59788266341514773</v>
      </c>
      <c r="L8" s="33">
        <v>0.53004739722817074</v>
      </c>
      <c r="M8" s="33">
        <v>0.5009552468952353</v>
      </c>
      <c r="N8" s="33">
        <v>0.60844726952227468</v>
      </c>
      <c r="P8" s="37"/>
    </row>
    <row r="9" spans="1:18">
      <c r="A9" s="7" t="s">
        <v>11</v>
      </c>
      <c r="B9" s="7" t="s">
        <v>12</v>
      </c>
      <c r="C9" s="33"/>
      <c r="D9" s="33">
        <v>0.42531481526307069</v>
      </c>
      <c r="E9" s="33">
        <v>0.4441680404541834</v>
      </c>
      <c r="F9" s="33">
        <v>0.51133421008761371</v>
      </c>
      <c r="G9" s="33">
        <v>0.35011576861096189</v>
      </c>
      <c r="H9" s="33">
        <v>0.39498397762424287</v>
      </c>
      <c r="I9" s="33">
        <v>0.37545890677385296</v>
      </c>
      <c r="J9" s="33">
        <v>0.36950191712819752</v>
      </c>
      <c r="K9" s="33">
        <v>0.4388630596254654</v>
      </c>
      <c r="L9" s="33">
        <v>0.36033674773556595</v>
      </c>
      <c r="M9" s="33">
        <v>0.3301461462944783</v>
      </c>
      <c r="N9" s="33">
        <v>0.38184562950339895</v>
      </c>
    </row>
    <row r="10" spans="1:18">
      <c r="A10" s="7" t="s">
        <v>13</v>
      </c>
      <c r="B10" s="7" t="s">
        <v>14</v>
      </c>
      <c r="C10" s="33"/>
      <c r="D10" s="33">
        <v>0.96541308267479153</v>
      </c>
      <c r="E10" s="33">
        <v>0.55662505902998427</v>
      </c>
      <c r="F10" s="33">
        <v>0.3842691650682416</v>
      </c>
      <c r="G10" s="33">
        <v>0.55493140861575418</v>
      </c>
      <c r="H10" s="33">
        <v>0.54388624266133401</v>
      </c>
      <c r="I10" s="33">
        <v>0.44919631769500301</v>
      </c>
      <c r="J10" s="33">
        <v>0.22253575322259989</v>
      </c>
      <c r="K10" s="33">
        <v>0.15900491479276832</v>
      </c>
      <c r="L10" s="33">
        <v>0.13548037289459722</v>
      </c>
      <c r="M10" s="33">
        <v>0.10722468706820659</v>
      </c>
      <c r="N10" s="33">
        <v>0.13634323093695888</v>
      </c>
    </row>
    <row r="11" spans="1:18">
      <c r="A11" s="7" t="s">
        <v>15</v>
      </c>
      <c r="B11" s="7" t="s">
        <v>16</v>
      </c>
      <c r="C11" s="33"/>
      <c r="D11" s="33">
        <v>2.3015061391188407</v>
      </c>
      <c r="E11" s="33">
        <v>1.8656067732831609</v>
      </c>
      <c r="F11" s="33">
        <v>1.496387582314205</v>
      </c>
      <c r="G11" s="33">
        <v>1.2946503606146127</v>
      </c>
      <c r="H11" s="33">
        <v>1.3230793352148009</v>
      </c>
      <c r="I11" s="33">
        <v>1.3305174035747884</v>
      </c>
      <c r="J11" s="33">
        <v>0.84732518030730641</v>
      </c>
      <c r="K11" s="33">
        <v>0.89582941360928192</v>
      </c>
      <c r="L11" s="33">
        <v>1.270486045782377</v>
      </c>
      <c r="M11" s="33">
        <v>1.2572091564753842</v>
      </c>
      <c r="N11" s="33">
        <v>1.414192536845406</v>
      </c>
    </row>
    <row r="12" spans="1:18">
      <c r="A12" s="7" t="s">
        <v>17</v>
      </c>
      <c r="B12" s="7" t="s">
        <v>18</v>
      </c>
      <c r="C12" s="33"/>
      <c r="D12" s="33">
        <v>2.061161588350465</v>
      </c>
      <c r="E12" s="33">
        <v>1.6088960216731942</v>
      </c>
      <c r="F12" s="33">
        <v>1.7063223298683707</v>
      </c>
      <c r="G12" s="33">
        <v>1.831245030772402</v>
      </c>
      <c r="H12" s="33">
        <v>1.9348920757383905</v>
      </c>
      <c r="I12" s="33">
        <v>1.7759798580641362</v>
      </c>
      <c r="J12" s="33">
        <v>1.6733561058923996</v>
      </c>
      <c r="K12" s="33">
        <v>1.8576813215936865</v>
      </c>
      <c r="L12" s="33">
        <v>1.7799920492358432</v>
      </c>
      <c r="M12" s="33">
        <v>1.7988530286521982</v>
      </c>
      <c r="N12" s="33">
        <v>2.0053741276244885</v>
      </c>
    </row>
    <row r="13" spans="1:18">
      <c r="A13" s="7" t="s">
        <v>19</v>
      </c>
      <c r="B13" s="7" t="s">
        <v>20</v>
      </c>
      <c r="C13" s="33"/>
      <c r="D13" s="33">
        <v>0.54041711393386405</v>
      </c>
      <c r="E13" s="33">
        <v>0.45259660828468168</v>
      </c>
      <c r="F13" s="33">
        <v>0.49404318413492726</v>
      </c>
      <c r="G13" s="33">
        <v>0.47896117134649246</v>
      </c>
      <c r="H13" s="33">
        <v>0.49198962098044668</v>
      </c>
      <c r="I13" s="33">
        <v>0.42353257344083034</v>
      </c>
      <c r="J13" s="33">
        <v>0.42699657121675472</v>
      </c>
      <c r="K13" s="33">
        <v>0.4374376795477713</v>
      </c>
      <c r="L13" s="33">
        <v>0.39320637568343991</v>
      </c>
      <c r="M13" s="33">
        <v>0.38225187656380316</v>
      </c>
      <c r="N13" s="33">
        <v>0.43970716337688814</v>
      </c>
    </row>
    <row r="14" spans="1:18">
      <c r="A14" s="7" t="s">
        <v>21</v>
      </c>
      <c r="B14" s="7" t="s">
        <v>22</v>
      </c>
      <c r="C14" s="33"/>
      <c r="D14" s="33">
        <v>0.7491549226774662</v>
      </c>
      <c r="E14" s="33">
        <v>0.89873970750499077</v>
      </c>
      <c r="F14" s="33">
        <v>0.76550013074896839</v>
      </c>
      <c r="G14" s="33">
        <v>0.73842871630025064</v>
      </c>
      <c r="H14" s="33">
        <v>0.75322567271938723</v>
      </c>
      <c r="I14" s="33">
        <v>0.77167722225411217</v>
      </c>
      <c r="J14" s="33">
        <v>0.7720694691591885</v>
      </c>
      <c r="K14" s="33">
        <v>0.67251848025052774</v>
      </c>
      <c r="L14" s="33">
        <v>0.7953746755193285</v>
      </c>
      <c r="M14" s="33">
        <v>0.80150712103527666</v>
      </c>
      <c r="N14" s="33">
        <v>0.94896006735166372</v>
      </c>
    </row>
    <row r="15" spans="1:18">
      <c r="A15" s="7" t="s">
        <v>23</v>
      </c>
      <c r="B15" s="7" t="s">
        <v>24</v>
      </c>
      <c r="C15" s="33"/>
      <c r="D15" s="33">
        <v>0.42080076176339826</v>
      </c>
      <c r="E15" s="33">
        <v>0.33026234044956509</v>
      </c>
      <c r="F15" s="33">
        <v>0.34744578109115554</v>
      </c>
      <c r="G15" s="33">
        <v>0.28325849994352198</v>
      </c>
      <c r="H15" s="33">
        <v>0.31760420196543543</v>
      </c>
      <c r="I15" s="33">
        <v>0.41016463345758503</v>
      </c>
      <c r="J15" s="33">
        <v>0.40819143228284199</v>
      </c>
      <c r="K15" s="33">
        <v>0.51606799954817573</v>
      </c>
      <c r="L15" s="33">
        <v>0.45195837569185587</v>
      </c>
      <c r="M15" s="33">
        <v>0.39143510674347681</v>
      </c>
      <c r="N15" s="33">
        <v>0.47958672201513614</v>
      </c>
    </row>
    <row r="16" spans="1:18">
      <c r="A16" s="7" t="s">
        <v>25</v>
      </c>
      <c r="B16" s="7" t="s">
        <v>26</v>
      </c>
      <c r="C16" s="33"/>
      <c r="D16" s="33">
        <v>1.233284799267204</v>
      </c>
      <c r="E16" s="33">
        <v>0.91794437422659259</v>
      </c>
      <c r="F16" s="33">
        <v>1.0217447408299529</v>
      </c>
      <c r="G16" s="33">
        <v>1.1619275131189741</v>
      </c>
      <c r="H16" s="33">
        <v>1.0720236637836908</v>
      </c>
      <c r="I16" s="33">
        <v>1.1550255762091624</v>
      </c>
      <c r="J16" s="33">
        <v>1.1240892818147528</v>
      </c>
      <c r="K16" s="33">
        <v>1.1935056942633853</v>
      </c>
      <c r="L16" s="33">
        <v>0.98376092696387563</v>
      </c>
      <c r="M16" s="33">
        <v>0.86146495761562236</v>
      </c>
      <c r="N16" s="33">
        <v>0.98918718608760103</v>
      </c>
    </row>
    <row r="17" spans="1:14">
      <c r="A17" s="7" t="s">
        <v>27</v>
      </c>
      <c r="B17" s="7" t="s">
        <v>28</v>
      </c>
      <c r="C17" s="33"/>
      <c r="D17" s="33">
        <v>0.36083936150335</v>
      </c>
      <c r="E17" s="33">
        <v>0.26344717076934238</v>
      </c>
      <c r="F17" s="33">
        <v>0.31282435096835454</v>
      </c>
      <c r="G17" s="33">
        <v>0.30711379567290253</v>
      </c>
      <c r="H17" s="33">
        <v>0.32652704600755694</v>
      </c>
      <c r="I17" s="33">
        <v>0.31740070821436345</v>
      </c>
      <c r="J17" s="33">
        <v>0.3056927510237456</v>
      </c>
      <c r="K17" s="33">
        <v>0.3392636944523208</v>
      </c>
      <c r="L17" s="33">
        <v>0.22862663123396793</v>
      </c>
      <c r="M17" s="33">
        <v>0.29448265402343571</v>
      </c>
      <c r="N17" s="33">
        <v>0.35766144188224125</v>
      </c>
    </row>
    <row r="18" spans="1:14">
      <c r="A18" s="7" t="s">
        <v>29</v>
      </c>
      <c r="B18" s="7" t="s">
        <v>30</v>
      </c>
      <c r="C18" s="33"/>
      <c r="D18" s="33">
        <v>0.34272568925171981</v>
      </c>
      <c r="E18" s="33">
        <v>0.29786993615458501</v>
      </c>
      <c r="F18" s="33">
        <v>0.3559127634329623</v>
      </c>
      <c r="G18" s="33">
        <v>0.34625120063280412</v>
      </c>
      <c r="H18" s="33">
        <v>0.29467484038646252</v>
      </c>
      <c r="I18" s="33">
        <v>0.32822475846093002</v>
      </c>
      <c r="J18" s="33">
        <v>0.31156845019492629</v>
      </c>
      <c r="K18" s="33">
        <v>0.41818181818181815</v>
      </c>
      <c r="L18" s="33">
        <v>0.43309226509972315</v>
      </c>
      <c r="M18" s="33">
        <v>0.40549466071529466</v>
      </c>
      <c r="N18" s="33">
        <v>0.47250127125826319</v>
      </c>
    </row>
    <row r="19" spans="1:14">
      <c r="A19" s="7" t="s">
        <v>31</v>
      </c>
      <c r="B19" s="7" t="s">
        <v>32</v>
      </c>
      <c r="C19" s="33"/>
      <c r="D19" s="33">
        <v>0.93083178175193959</v>
      </c>
      <c r="E19" s="33">
        <v>1.0487568941122116</v>
      </c>
      <c r="F19" s="33">
        <v>1.2097578758915422</v>
      </c>
      <c r="G19" s="33">
        <v>1.2592041812249142</v>
      </c>
      <c r="H19" s="33">
        <v>1.2047659611330888</v>
      </c>
      <c r="I19" s="33">
        <v>1.190288325488724</v>
      </c>
      <c r="J19" s="33">
        <v>1.2215789321705985</v>
      </c>
      <c r="K19" s="33">
        <v>1.0667248996563772</v>
      </c>
      <c r="L19" s="33">
        <v>0.92913863301666133</v>
      </c>
      <c r="M19" s="33">
        <v>0.88627963385406139</v>
      </c>
      <c r="N19" s="33">
        <v>0.73316176258265719</v>
      </c>
    </row>
    <row r="20" spans="1:14">
      <c r="A20" s="7" t="s">
        <v>33</v>
      </c>
      <c r="B20" s="7" t="s">
        <v>34</v>
      </c>
      <c r="C20" s="33"/>
      <c r="D20" s="33">
        <v>0.39193508843014241</v>
      </c>
      <c r="E20" s="33">
        <v>0.3813106192805466</v>
      </c>
      <c r="F20" s="33">
        <v>0.41727210759523592</v>
      </c>
      <c r="G20" s="33">
        <v>0.43884127425470149</v>
      </c>
      <c r="H20" s="33">
        <v>0.42474326475029978</v>
      </c>
      <c r="I20" s="33">
        <v>0.39076469819788451</v>
      </c>
      <c r="J20" s="33">
        <v>0.40225710479189997</v>
      </c>
      <c r="K20" s="33">
        <v>0.42160952656408607</v>
      </c>
      <c r="L20" s="33">
        <v>0.48416687041471579</v>
      </c>
      <c r="M20" s="33">
        <v>0.46517280799715754</v>
      </c>
      <c r="N20" s="33">
        <v>0.54152927440109511</v>
      </c>
    </row>
    <row r="21" spans="1:14">
      <c r="A21" s="7" t="s">
        <v>35</v>
      </c>
      <c r="B21" s="7" t="s">
        <v>36</v>
      </c>
      <c r="C21" s="33"/>
      <c r="D21" s="33">
        <v>0.95485074126649105</v>
      </c>
      <c r="E21" s="33">
        <v>0.76579361675879853</v>
      </c>
      <c r="F21" s="33">
        <v>0.91623244256199077</v>
      </c>
      <c r="G21" s="33">
        <v>0.81114041838251272</v>
      </c>
      <c r="H21" s="33">
        <v>0.85964623708342391</v>
      </c>
      <c r="I21" s="33">
        <v>0.83737009992539368</v>
      </c>
      <c r="J21" s="33">
        <v>0.83473244549924508</v>
      </c>
      <c r="K21" s="33">
        <v>0.94728656441105108</v>
      </c>
      <c r="L21" s="33">
        <v>0.87685561044957616</v>
      </c>
      <c r="M21" s="33">
        <v>0.80673013094279988</v>
      </c>
      <c r="N21" s="33">
        <v>0.95197735964329988</v>
      </c>
    </row>
    <row r="22" spans="1:14">
      <c r="A22" s="7" t="s">
        <v>37</v>
      </c>
      <c r="B22" s="7" t="s">
        <v>38</v>
      </c>
      <c r="C22" s="33"/>
      <c r="D22" s="33">
        <v>0.4676246976924413</v>
      </c>
      <c r="E22" s="33">
        <v>0.38086669362447767</v>
      </c>
      <c r="F22" s="33">
        <v>0.51404501954441295</v>
      </c>
      <c r="G22" s="33">
        <v>0.47534034236420003</v>
      </c>
      <c r="H22" s="33">
        <v>0.43046232645909155</v>
      </c>
      <c r="I22" s="33">
        <v>0.47483488340746732</v>
      </c>
      <c r="J22" s="33">
        <v>0.47424855101765739</v>
      </c>
      <c r="K22" s="33">
        <v>0.53365682706564233</v>
      </c>
      <c r="L22" s="33">
        <v>0.43937862245585657</v>
      </c>
      <c r="M22" s="33">
        <v>0.37689041649818034</v>
      </c>
      <c r="N22" s="33">
        <v>0.4636406523790268</v>
      </c>
    </row>
    <row r="23" spans="1:14">
      <c r="A23" s="7" t="s">
        <v>39</v>
      </c>
      <c r="B23" s="7" t="s">
        <v>40</v>
      </c>
      <c r="C23" s="33"/>
      <c r="D23" s="33">
        <v>0.42872950146526162</v>
      </c>
      <c r="E23" s="33">
        <v>0.34501639819890034</v>
      </c>
      <c r="F23" s="33">
        <v>0.41334270102371412</v>
      </c>
      <c r="G23" s="33">
        <v>0.39486806063209157</v>
      </c>
      <c r="H23" s="33">
        <v>0.34971256929767924</v>
      </c>
      <c r="I23" s="33">
        <v>0.39235073087896055</v>
      </c>
      <c r="J23" s="33">
        <v>0.44113857260291894</v>
      </c>
      <c r="K23" s="33">
        <v>0.45328148866632723</v>
      </c>
      <c r="L23" s="33">
        <v>0.40734662066258392</v>
      </c>
      <c r="M23" s="33">
        <v>0.43519084772857214</v>
      </c>
      <c r="N23" s="33">
        <v>0.4940280973822615</v>
      </c>
    </row>
    <row r="24" spans="1:14">
      <c r="A24" s="7" t="s">
        <v>41</v>
      </c>
      <c r="B24" s="7" t="s">
        <v>42</v>
      </c>
      <c r="C24" s="33"/>
      <c r="D24" s="33">
        <v>0.95022332050457914</v>
      </c>
      <c r="E24" s="33">
        <v>0.95884088244213894</v>
      </c>
      <c r="F24" s="33">
        <v>0.93275619641035534</v>
      </c>
      <c r="G24" s="33">
        <v>0.94568014959285251</v>
      </c>
      <c r="H24" s="33">
        <v>0.75235279521640197</v>
      </c>
      <c r="I24" s="33">
        <v>0.7912608841612242</v>
      </c>
      <c r="J24" s="33">
        <v>0.67360896000207593</v>
      </c>
      <c r="K24" s="33">
        <v>0.72988143177096598</v>
      </c>
      <c r="L24" s="33">
        <v>0.66799760625487548</v>
      </c>
      <c r="M24" s="33">
        <v>0.87329368625396731</v>
      </c>
      <c r="N24" s="33">
        <v>0.69507319897438724</v>
      </c>
    </row>
    <row r="25" spans="1:14">
      <c r="A25" s="7" t="s">
        <v>43</v>
      </c>
      <c r="B25" s="7" t="s">
        <v>44</v>
      </c>
      <c r="C25" s="33"/>
      <c r="D25" s="33">
        <v>0.32073409072852943</v>
      </c>
      <c r="E25" s="33">
        <v>0.40114847181228336</v>
      </c>
      <c r="F25" s="33">
        <v>0.26381735054111927</v>
      </c>
      <c r="G25" s="33">
        <v>0.25584363807061877</v>
      </c>
      <c r="H25" s="33">
        <v>0.26474654526046387</v>
      </c>
      <c r="I25" s="33">
        <v>0.25745445659792554</v>
      </c>
      <c r="J25" s="33">
        <v>0.29467047347133002</v>
      </c>
      <c r="K25" s="33">
        <v>0.32758775906527515</v>
      </c>
      <c r="L25" s="33">
        <v>0.30226800676479476</v>
      </c>
      <c r="M25" s="33">
        <v>0.28872234118486795</v>
      </c>
      <c r="N25" s="33">
        <v>0.32126023239513601</v>
      </c>
    </row>
    <row r="26" spans="1:14">
      <c r="A26" s="7" t="s">
        <v>45</v>
      </c>
      <c r="B26" s="7" t="s">
        <v>46</v>
      </c>
      <c r="C26" s="33"/>
      <c r="D26" s="33">
        <v>0.69480327671064179</v>
      </c>
      <c r="E26" s="33">
        <v>0.91043015878234002</v>
      </c>
      <c r="F26" s="33">
        <v>0.64641342581938921</v>
      </c>
      <c r="G26" s="33">
        <v>0.6128570958940136</v>
      </c>
      <c r="H26" s="33">
        <v>0.60652881422794969</v>
      </c>
      <c r="I26" s="33">
        <v>0.89580525329563765</v>
      </c>
      <c r="J26" s="33">
        <v>0.93323662842302513</v>
      </c>
      <c r="K26" s="33">
        <v>0.66610095663894275</v>
      </c>
      <c r="L26" s="33">
        <v>0.90641950754462675</v>
      </c>
      <c r="M26" s="33">
        <v>0.87054965646470961</v>
      </c>
      <c r="N26" s="33">
        <v>0.65442240047338829</v>
      </c>
    </row>
    <row r="27" spans="1:14">
      <c r="A27" s="7" t="s">
        <v>65</v>
      </c>
      <c r="B27" s="7" t="s">
        <v>66</v>
      </c>
      <c r="C27" s="33"/>
      <c r="D27" s="33">
        <v>1.5302465406209935</v>
      </c>
      <c r="E27" s="33">
        <v>1.0119932073869666</v>
      </c>
      <c r="F27" s="33">
        <v>0.92908087454892807</v>
      </c>
      <c r="G27" s="33">
        <v>0.99370975730559685</v>
      </c>
      <c r="H27" s="33">
        <v>0.9081157574471096</v>
      </c>
      <c r="I27" s="33">
        <v>1.0656123965187858</v>
      </c>
      <c r="J27" s="33">
        <v>1.1498124955777258</v>
      </c>
      <c r="K27" s="33">
        <v>1.271088940776905</v>
      </c>
      <c r="L27" s="33">
        <v>1.1414207882261374</v>
      </c>
      <c r="M27" s="33">
        <v>1.0682940635392344</v>
      </c>
      <c r="N27" s="33">
        <v>1.4248567183188283</v>
      </c>
    </row>
    <row r="28" spans="1:14">
      <c r="A28" s="7" t="s">
        <v>67</v>
      </c>
      <c r="B28" s="7" t="s">
        <v>68</v>
      </c>
      <c r="C28" s="33"/>
      <c r="D28" s="33">
        <v>0.72573232323232328</v>
      </c>
      <c r="E28" s="33">
        <v>0.90240592902691918</v>
      </c>
      <c r="F28" s="33">
        <v>1.0185099547291048</v>
      </c>
      <c r="G28" s="33">
        <v>0.97486978532833568</v>
      </c>
      <c r="H28" s="33">
        <v>1.068593924937935</v>
      </c>
      <c r="I28" s="33">
        <v>1.2347149880737964</v>
      </c>
      <c r="J28" s="33">
        <v>1.3969052718687631</v>
      </c>
      <c r="K28" s="33">
        <v>1.3292423209852504</v>
      </c>
      <c r="L28" s="33">
        <v>1.1547911697415179</v>
      </c>
      <c r="M28" s="33">
        <v>1.1227729640266757</v>
      </c>
      <c r="N28" s="33">
        <v>0.66096115465121941</v>
      </c>
    </row>
    <row r="29" spans="1:14">
      <c r="A29" s="7" t="s">
        <v>47</v>
      </c>
      <c r="B29" s="7" t="s">
        <v>48</v>
      </c>
      <c r="C29" s="33"/>
      <c r="D29" s="33">
        <v>0.34471003619713519</v>
      </c>
      <c r="E29" s="33">
        <v>0.28405743459812571</v>
      </c>
      <c r="F29" s="33">
        <v>0.31439642540981105</v>
      </c>
      <c r="G29" s="33">
        <v>0.28973907933697612</v>
      </c>
      <c r="H29" s="33">
        <v>0.24968138526817057</v>
      </c>
      <c r="I29" s="33">
        <v>0.2515072193900913</v>
      </c>
      <c r="J29" s="33">
        <v>0.25390732317836318</v>
      </c>
      <c r="K29" s="33">
        <v>0.24725647913550475</v>
      </c>
      <c r="L29" s="33">
        <v>0.35092073933880763</v>
      </c>
      <c r="M29" s="33">
        <v>0.21698044812112702</v>
      </c>
      <c r="N29" s="33">
        <v>0.25712781220427972</v>
      </c>
    </row>
    <row r="30" spans="1:14">
      <c r="A30" s="7" t="s">
        <v>49</v>
      </c>
      <c r="B30" s="7" t="s">
        <v>50</v>
      </c>
      <c r="C30" s="33"/>
      <c r="D30" s="33">
        <v>0.46819453422111512</v>
      </c>
      <c r="E30" s="33">
        <v>0.50152080188044978</v>
      </c>
      <c r="F30" s="33">
        <v>0.38653218023587321</v>
      </c>
      <c r="G30" s="33">
        <v>0.48001511440481076</v>
      </c>
      <c r="H30" s="33">
        <v>0.52300095826688153</v>
      </c>
      <c r="I30" s="33">
        <v>0.52346562409045494</v>
      </c>
      <c r="J30" s="33">
        <v>0.51575353307722815</v>
      </c>
      <c r="K30" s="33">
        <v>0.59119619961226788</v>
      </c>
      <c r="L30" s="33">
        <v>0.55342040002110571</v>
      </c>
      <c r="M30" s="33">
        <v>0.49405721346884102</v>
      </c>
      <c r="N30" s="33">
        <v>0.58064675355180007</v>
      </c>
    </row>
    <row r="31" spans="1:14">
      <c r="A31" s="7" t="s">
        <v>51</v>
      </c>
      <c r="B31" s="7" t="s">
        <v>52</v>
      </c>
      <c r="C31" s="33"/>
      <c r="D31" s="33">
        <v>0.82240824628649689</v>
      </c>
      <c r="E31" s="33">
        <v>1.3189652382185397</v>
      </c>
      <c r="F31" s="33">
        <v>0.83612765406525114</v>
      </c>
      <c r="G31" s="33">
        <v>1.4001893448990161</v>
      </c>
      <c r="H31" s="33">
        <v>0.75077679958570687</v>
      </c>
      <c r="I31" s="33">
        <v>0.65829719057483171</v>
      </c>
      <c r="J31" s="33">
        <v>0.66455204557224234</v>
      </c>
      <c r="K31" s="33">
        <v>0.73150245986535478</v>
      </c>
      <c r="L31" s="33">
        <v>0.62933713102019684</v>
      </c>
      <c r="M31" s="33">
        <v>0.51918533143448986</v>
      </c>
      <c r="N31" s="33">
        <v>0.57340756084930089</v>
      </c>
    </row>
    <row r="32" spans="1:14">
      <c r="A32" s="7" t="s">
        <v>53</v>
      </c>
      <c r="B32" s="7" t="s">
        <v>54</v>
      </c>
      <c r="C32" s="33"/>
      <c r="D32" s="33">
        <v>0.57176304040074055</v>
      </c>
      <c r="E32" s="33">
        <v>0.69114156891104195</v>
      </c>
      <c r="F32" s="33">
        <v>0.57340771982275374</v>
      </c>
      <c r="G32" s="33">
        <v>0.55642323615202804</v>
      </c>
      <c r="H32" s="33">
        <v>0.51402876126596164</v>
      </c>
      <c r="I32" s="33">
        <v>0.50451851815900717</v>
      </c>
      <c r="J32" s="33">
        <v>0.50227867269135751</v>
      </c>
      <c r="K32" s="33">
        <v>0.5775355390432001</v>
      </c>
      <c r="L32" s="33">
        <v>0.52043525317776562</v>
      </c>
      <c r="M32" s="33">
        <v>0.41483976490116042</v>
      </c>
      <c r="N32" s="33">
        <v>0.4627865327774569</v>
      </c>
    </row>
    <row r="33" spans="1:14">
      <c r="A33" s="7" t="s">
        <v>55</v>
      </c>
      <c r="B33" s="7" t="s">
        <v>56</v>
      </c>
      <c r="C33" s="33"/>
      <c r="D33" s="33">
        <v>0.28276086539560635</v>
      </c>
      <c r="E33" s="33">
        <v>0.48013425323068254</v>
      </c>
      <c r="F33" s="33">
        <v>0.54330294930665024</v>
      </c>
      <c r="G33" s="33">
        <v>0.35080414867612453</v>
      </c>
      <c r="H33" s="33">
        <v>0.41009107592960653</v>
      </c>
      <c r="I33" s="33">
        <v>0.40699746419025429</v>
      </c>
      <c r="J33" s="33">
        <v>0.38290156032257328</v>
      </c>
      <c r="K33" s="33">
        <v>0.44108811367738104</v>
      </c>
      <c r="L33" s="33">
        <v>0.40296720200427966</v>
      </c>
      <c r="M33" s="33">
        <v>0.39043283911695947</v>
      </c>
      <c r="N33" s="33">
        <v>0.43389760811459116</v>
      </c>
    </row>
    <row r="34" spans="1:14">
      <c r="A34" s="7" t="s">
        <v>57</v>
      </c>
      <c r="B34" s="7" t="s">
        <v>58</v>
      </c>
      <c r="C34" s="33"/>
      <c r="D34" s="33">
        <v>1.0267216948921061</v>
      </c>
      <c r="E34" s="33">
        <v>1.0137085286469116</v>
      </c>
      <c r="F34" s="33">
        <v>0.82270841270104189</v>
      </c>
      <c r="G34" s="33">
        <v>0.96455162075762346</v>
      </c>
      <c r="H34" s="33">
        <v>0.9496670697165952</v>
      </c>
      <c r="I34" s="33">
        <v>0.84241921057426328</v>
      </c>
      <c r="J34" s="33">
        <v>0.87497515445646235</v>
      </c>
      <c r="K34" s="33">
        <v>0.92802246037135805</v>
      </c>
      <c r="L34" s="33">
        <v>0.85796837990492436</v>
      </c>
      <c r="M34" s="33">
        <v>0.89160510493101219</v>
      </c>
      <c r="N34" s="33">
        <v>0.92477183509184568</v>
      </c>
    </row>
    <row r="35" spans="1:14">
      <c r="A35" s="7" t="s">
        <v>59</v>
      </c>
      <c r="B35" s="7" t="s">
        <v>60</v>
      </c>
      <c r="C35" s="33"/>
      <c r="D35" s="33">
        <v>0.43800917102857617</v>
      </c>
      <c r="E35" s="33">
        <v>0.351951367655991</v>
      </c>
      <c r="F35" s="33">
        <v>0.44863268716692234</v>
      </c>
      <c r="G35" s="33">
        <v>0.43758128553829473</v>
      </c>
      <c r="H35" s="33">
        <v>0.52047795038622424</v>
      </c>
      <c r="I35" s="33">
        <v>0.48258130269619198</v>
      </c>
      <c r="J35" s="33">
        <v>0.48237197634955442</v>
      </c>
      <c r="K35" s="33">
        <v>0.56440559896503562</v>
      </c>
      <c r="L35" s="33">
        <v>0.49406336754618047</v>
      </c>
      <c r="M35" s="33">
        <v>0.43874459097288709</v>
      </c>
      <c r="N35" s="33">
        <v>0.48773381924498388</v>
      </c>
    </row>
    <row r="36" spans="1:14">
      <c r="A36" s="7" t="s">
        <v>61</v>
      </c>
      <c r="B36" s="7" t="s">
        <v>62</v>
      </c>
      <c r="C36" s="33"/>
      <c r="D36" s="33">
        <v>0.43273080448524626</v>
      </c>
      <c r="E36" s="33">
        <v>0.31362719799201882</v>
      </c>
      <c r="F36" s="33">
        <v>0.39448463226964858</v>
      </c>
      <c r="G36" s="33">
        <v>0.37527438178903977</v>
      </c>
      <c r="H36" s="33">
        <v>0.39715912028615613</v>
      </c>
      <c r="I36" s="33">
        <v>0.33986444247030567</v>
      </c>
      <c r="J36" s="33">
        <v>0.34279039816499102</v>
      </c>
      <c r="K36" s="33">
        <v>0.2562902172022693</v>
      </c>
      <c r="L36" s="33">
        <v>0.40511677970961357</v>
      </c>
      <c r="M36" s="33">
        <v>0.37723676974491305</v>
      </c>
      <c r="N36" s="33">
        <v>0.22537144361248596</v>
      </c>
    </row>
    <row r="37" spans="1:14">
      <c r="A37" s="7" t="s">
        <v>63</v>
      </c>
      <c r="B37" s="7" t="s">
        <v>64</v>
      </c>
      <c r="C37" s="33"/>
      <c r="D37" s="33">
        <v>0.91647687828213109</v>
      </c>
      <c r="E37" s="33">
        <v>0.80755643160304014</v>
      </c>
      <c r="F37" s="33">
        <v>0.81255691263365382</v>
      </c>
      <c r="G37" s="33">
        <v>0.91045111722156713</v>
      </c>
      <c r="H37" s="33">
        <v>0.82890636011965357</v>
      </c>
      <c r="I37" s="33">
        <v>0.6398512608595458</v>
      </c>
      <c r="J37" s="33">
        <v>0.74042133807055266</v>
      </c>
      <c r="K37" s="33">
        <v>0.70284837243851195</v>
      </c>
      <c r="L37" s="33">
        <v>0.78566058927368854</v>
      </c>
      <c r="M37" s="33">
        <v>0.840055083598646</v>
      </c>
      <c r="N37" s="33">
        <v>0.92269278700188162</v>
      </c>
    </row>
    <row r="38" spans="1:14">
      <c r="A38" s="7" t="s">
        <v>69</v>
      </c>
      <c r="B38" s="7" t="s">
        <v>70</v>
      </c>
      <c r="C38" s="33"/>
      <c r="D38" s="33">
        <v>0.57145742854257142</v>
      </c>
      <c r="E38" s="33">
        <v>0.43892643075840276</v>
      </c>
      <c r="F38" s="33">
        <v>0.3765841315432914</v>
      </c>
      <c r="G38" s="33">
        <v>0.39477234809790235</v>
      </c>
      <c r="H38" s="33">
        <v>0.43958466012141623</v>
      </c>
      <c r="I38" s="33">
        <v>0.36962428210969633</v>
      </c>
      <c r="J38" s="33">
        <v>0.4797095812265007</v>
      </c>
      <c r="K38" s="33">
        <v>0.39660883651548762</v>
      </c>
      <c r="L38" s="33">
        <v>0.46865930646560749</v>
      </c>
      <c r="M38" s="33">
        <v>0.548483151750363</v>
      </c>
      <c r="N38" s="33">
        <v>0.51142284397826987</v>
      </c>
    </row>
    <row r="39" spans="1:14">
      <c r="A39" s="7" t="s">
        <v>71</v>
      </c>
      <c r="B39" s="7" t="s">
        <v>72</v>
      </c>
      <c r="C39" s="33"/>
      <c r="D39" s="33">
        <v>0.4816105130950073</v>
      </c>
      <c r="E39" s="33">
        <v>0.42971027445117888</v>
      </c>
      <c r="F39" s="33">
        <v>0.47996457646122098</v>
      </c>
      <c r="G39" s="33">
        <v>0.49287548138639281</v>
      </c>
      <c r="H39" s="33">
        <v>0.50563526754521371</v>
      </c>
      <c r="I39" s="33">
        <v>0.43788287483141319</v>
      </c>
      <c r="J39" s="33">
        <v>0.49181521262247935</v>
      </c>
      <c r="K39" s="33">
        <v>0.45877138818023755</v>
      </c>
      <c r="L39" s="33">
        <v>0.47620123169919243</v>
      </c>
      <c r="M39" s="33">
        <v>0.43330950098308446</v>
      </c>
      <c r="N39" s="33">
        <v>0.40524609609853596</v>
      </c>
    </row>
    <row r="40" spans="1:14">
      <c r="A40" s="7" t="s">
        <v>73</v>
      </c>
      <c r="B40" s="7" t="s">
        <v>74</v>
      </c>
      <c r="C40" s="33"/>
      <c r="D40" s="33">
        <v>1.2461860785665058</v>
      </c>
      <c r="E40" s="33">
        <v>1.449928144416367</v>
      </c>
      <c r="F40" s="33">
        <v>1.5967539440434659</v>
      </c>
      <c r="G40" s="33">
        <v>1.5086146564020921</v>
      </c>
      <c r="H40" s="33">
        <v>1.4816728193566655</v>
      </c>
      <c r="I40" s="33">
        <v>1.160091034880677</v>
      </c>
      <c r="J40" s="33">
        <v>1.5492598073522419</v>
      </c>
      <c r="K40" s="33">
        <v>1.2538238389580139</v>
      </c>
      <c r="L40" s="33">
        <v>0.89508016305073701</v>
      </c>
      <c r="M40" s="33">
        <v>0.85438693029741264</v>
      </c>
      <c r="N40" s="33">
        <v>0.90790197723059496</v>
      </c>
    </row>
    <row r="41" spans="1:14">
      <c r="A41" s="7" t="s">
        <v>75</v>
      </c>
      <c r="B41" s="7" t="s">
        <v>76</v>
      </c>
      <c r="C41" s="33"/>
      <c r="D41" s="33">
        <v>0.52981794543959571</v>
      </c>
      <c r="E41" s="33">
        <v>0.43478703331309626</v>
      </c>
      <c r="F41" s="33">
        <v>0.4535071351350598</v>
      </c>
      <c r="G41" s="33">
        <v>0.42619266851193416</v>
      </c>
      <c r="H41" s="33">
        <v>0.41255320943414509</v>
      </c>
      <c r="I41" s="33">
        <v>0.42233322018232877</v>
      </c>
      <c r="J41" s="33">
        <v>0.46771676375115795</v>
      </c>
      <c r="K41" s="33">
        <v>0.44870390984351005</v>
      </c>
      <c r="L41" s="33">
        <v>0.37118664269817053</v>
      </c>
      <c r="M41" s="33">
        <v>0.38943834118303905</v>
      </c>
      <c r="N41" s="33">
        <v>0.39736983161875872</v>
      </c>
    </row>
    <row r="42" spans="1:14">
      <c r="A42" s="7" t="s">
        <v>77</v>
      </c>
      <c r="B42" s="7" t="s">
        <v>78</v>
      </c>
      <c r="C42" s="33"/>
      <c r="D42" s="33">
        <v>0.55055487237785461</v>
      </c>
      <c r="E42" s="33">
        <v>0.35187998922453473</v>
      </c>
      <c r="F42" s="33">
        <v>0.38046791876539526</v>
      </c>
      <c r="G42" s="33">
        <v>0.31976483903664238</v>
      </c>
      <c r="H42" s="33">
        <v>0.32133658406122634</v>
      </c>
      <c r="I42" s="33">
        <v>0.31389356708599248</v>
      </c>
      <c r="J42" s="33">
        <v>0.49821700934325863</v>
      </c>
      <c r="K42" s="33">
        <v>0.34963671565368892</v>
      </c>
      <c r="L42" s="33">
        <v>0.34055024642093695</v>
      </c>
      <c r="M42" s="33">
        <v>0.38462015515894782</v>
      </c>
      <c r="N42" s="33">
        <v>0.19967169715516089</v>
      </c>
    </row>
    <row r="43" spans="1:14">
      <c r="A43" s="7" t="s">
        <v>79</v>
      </c>
      <c r="B43" s="7" t="s">
        <v>80</v>
      </c>
      <c r="C43" s="33"/>
      <c r="D43" s="33">
        <v>0.59015532044687802</v>
      </c>
      <c r="E43" s="33">
        <v>0.65094751746638446</v>
      </c>
      <c r="F43" s="33">
        <v>0.63470421474675409</v>
      </c>
      <c r="G43" s="33">
        <v>0.62655033664160487</v>
      </c>
      <c r="H43" s="33">
        <v>0.63669715760106149</v>
      </c>
      <c r="I43" s="33">
        <v>0.66843896714815809</v>
      </c>
      <c r="J43" s="33">
        <v>0.5756627711522545</v>
      </c>
      <c r="K43" s="33">
        <v>0.62873254768279474</v>
      </c>
      <c r="L43" s="33">
        <v>0.60587918142020714</v>
      </c>
      <c r="M43" s="33">
        <v>0.5719091226243006</v>
      </c>
      <c r="N43" s="33">
        <v>0.64184320614170154</v>
      </c>
    </row>
    <row r="44" spans="1:14">
      <c r="A44" s="7" t="s">
        <v>81</v>
      </c>
      <c r="B44" s="7" t="s">
        <v>82</v>
      </c>
      <c r="C44" s="33"/>
      <c r="D44" s="33">
        <v>0.61995029168222737</v>
      </c>
      <c r="E44" s="33">
        <v>0.5967115573389361</v>
      </c>
      <c r="F44" s="33">
        <v>0.69316048702361066</v>
      </c>
      <c r="G44" s="33">
        <v>0.6697306559663837</v>
      </c>
      <c r="H44" s="33">
        <v>0.67855236192673984</v>
      </c>
      <c r="I44" s="33">
        <v>0.64693371450221293</v>
      </c>
      <c r="J44" s="33">
        <v>0.68405893192346767</v>
      </c>
      <c r="K44" s="33">
        <v>0.72312587183770471</v>
      </c>
      <c r="L44" s="33">
        <v>0.66406048185716504</v>
      </c>
      <c r="M44" s="33">
        <v>0.63276043191485698</v>
      </c>
      <c r="N44" s="33">
        <v>0.68676701052232769</v>
      </c>
    </row>
    <row r="45" spans="1:14">
      <c r="A45" s="7" t="s">
        <v>83</v>
      </c>
      <c r="B45" s="7" t="s">
        <v>84</v>
      </c>
      <c r="C45" s="33"/>
      <c r="D45" s="33">
        <v>0.40047767407877144</v>
      </c>
      <c r="E45" s="33">
        <v>0.34411304850277014</v>
      </c>
      <c r="F45" s="33">
        <v>0.39138200605010026</v>
      </c>
      <c r="G45" s="33">
        <v>0.37470174365249309</v>
      </c>
      <c r="H45" s="33">
        <v>0.42576560959858606</v>
      </c>
      <c r="I45" s="33">
        <v>0.38704666734645321</v>
      </c>
      <c r="J45" s="33">
        <v>0.40205635430474829</v>
      </c>
      <c r="K45" s="33">
        <v>0.45487916794126643</v>
      </c>
      <c r="L45" s="33">
        <v>0.4107406274429829</v>
      </c>
      <c r="M45" s="33">
        <v>0.35748105095000171</v>
      </c>
      <c r="N45" s="33">
        <v>0.43328064987593895</v>
      </c>
    </row>
    <row r="46" spans="1:14">
      <c r="A46" s="7" t="s">
        <v>85</v>
      </c>
      <c r="B46" s="7" t="s">
        <v>86</v>
      </c>
      <c r="C46" s="33"/>
      <c r="D46" s="33">
        <v>0.54050522834292869</v>
      </c>
      <c r="E46" s="33">
        <v>0.55107690816832877</v>
      </c>
      <c r="F46" s="33">
        <v>0.55910088067379649</v>
      </c>
      <c r="G46" s="33">
        <v>0.58707576534746597</v>
      </c>
      <c r="H46" s="33">
        <v>0.62126264997435332</v>
      </c>
      <c r="I46" s="33">
        <v>0.6115695575244896</v>
      </c>
      <c r="J46" s="33">
        <v>0.59435957755727054</v>
      </c>
      <c r="K46" s="33">
        <v>0.65757143883485736</v>
      </c>
      <c r="L46" s="33">
        <v>0.60337432896867105</v>
      </c>
      <c r="M46" s="33">
        <v>0.53485353013020476</v>
      </c>
      <c r="N46" s="33">
        <v>0.55843841214731693</v>
      </c>
    </row>
    <row r="47" spans="1:14">
      <c r="A47" s="7" t="s">
        <v>87</v>
      </c>
      <c r="B47" s="7" t="s">
        <v>88</v>
      </c>
      <c r="C47" s="33"/>
      <c r="D47" s="33">
        <v>0.73450168804074611</v>
      </c>
      <c r="E47" s="33">
        <v>0.62386279695495583</v>
      </c>
      <c r="F47" s="33">
        <v>0.69305755960149573</v>
      </c>
      <c r="G47" s="33">
        <v>0.61085744248441309</v>
      </c>
      <c r="H47" s="33">
        <v>0.59365730623055224</v>
      </c>
      <c r="I47" s="33">
        <v>0.58875063629787538</v>
      </c>
      <c r="J47" s="33">
        <v>0.58658435300466549</v>
      </c>
      <c r="K47" s="33">
        <v>0.76713220069122046</v>
      </c>
      <c r="L47" s="33">
        <v>0.66150483969120899</v>
      </c>
      <c r="M47" s="33">
        <v>0.6536778974039047</v>
      </c>
      <c r="N47" s="33">
        <v>0.71457495301920948</v>
      </c>
    </row>
    <row r="48" spans="1:14">
      <c r="A48" s="7" t="s">
        <v>89</v>
      </c>
      <c r="B48" s="7" t="s">
        <v>90</v>
      </c>
      <c r="C48" s="33"/>
      <c r="D48" s="33">
        <v>1.0117218398851242</v>
      </c>
      <c r="E48" s="33">
        <v>0.80074128554519552</v>
      </c>
      <c r="F48" s="33">
        <v>0.83416503884367887</v>
      </c>
      <c r="G48" s="33">
        <v>0.79978963518312018</v>
      </c>
      <c r="H48" s="33">
        <v>0.78375920346073846</v>
      </c>
      <c r="I48" s="33">
        <v>0.76434395438405023</v>
      </c>
      <c r="J48" s="33">
        <v>0.77847635768345635</v>
      </c>
      <c r="K48" s="33">
        <v>0.86810811380789321</v>
      </c>
      <c r="L48" s="33">
        <v>0.73856240163863118</v>
      </c>
      <c r="M48" s="33">
        <v>0.6891635757801029</v>
      </c>
      <c r="N48" s="33">
        <v>0.91432774205793732</v>
      </c>
    </row>
    <row r="49" spans="1:14">
      <c r="A49" s="7" t="s">
        <v>91</v>
      </c>
      <c r="B49" s="7" t="s">
        <v>92</v>
      </c>
      <c r="C49" s="33"/>
      <c r="D49" s="33">
        <v>0.54554372628251258</v>
      </c>
      <c r="E49" s="33">
        <v>0.42759281174131053</v>
      </c>
      <c r="F49" s="33">
        <v>0.51740639525662768</v>
      </c>
      <c r="G49" s="33">
        <v>0.50594141544768012</v>
      </c>
      <c r="H49" s="33">
        <v>0.52217355765124984</v>
      </c>
      <c r="I49" s="33">
        <v>0.51240133224346385</v>
      </c>
      <c r="J49" s="33">
        <v>0.50553881440091741</v>
      </c>
      <c r="K49" s="33">
        <v>0.53506594117144701</v>
      </c>
      <c r="L49" s="33">
        <v>0.47716459062793565</v>
      </c>
      <c r="M49" s="33">
        <v>0.42918491588078128</v>
      </c>
      <c r="N49" s="33">
        <v>0.50232105603474564</v>
      </c>
    </row>
    <row r="50" spans="1:14">
      <c r="A50" s="7" t="s">
        <v>93</v>
      </c>
      <c r="B50" s="7" t="s">
        <v>94</v>
      </c>
      <c r="C50" s="33"/>
      <c r="D50" s="33">
        <v>0.6372990102108681</v>
      </c>
      <c r="E50" s="33">
        <v>0.66754052659442575</v>
      </c>
      <c r="F50" s="33">
        <v>0.65178960347935644</v>
      </c>
      <c r="G50" s="33">
        <v>0.67896503890150983</v>
      </c>
      <c r="H50" s="33">
        <v>0.66694410379097058</v>
      </c>
      <c r="I50" s="33">
        <v>0.68637944552783414</v>
      </c>
      <c r="J50" s="33">
        <v>0.58989029841244311</v>
      </c>
      <c r="K50" s="33">
        <v>0.73284547288286661</v>
      </c>
      <c r="L50" s="33">
        <v>0.66115009080369647</v>
      </c>
      <c r="M50" s="33">
        <v>0.72337910375746362</v>
      </c>
      <c r="N50" s="33">
        <v>0.61949699443115336</v>
      </c>
    </row>
    <row r="51" spans="1:14">
      <c r="A51" s="7" t="s">
        <v>95</v>
      </c>
      <c r="B51" s="7" t="s">
        <v>96</v>
      </c>
      <c r="C51" s="33"/>
      <c r="D51" s="33">
        <v>0.83553698675074262</v>
      </c>
      <c r="E51" s="33">
        <v>0.96069863124210075</v>
      </c>
      <c r="F51" s="33">
        <v>1.2101854590762005</v>
      </c>
      <c r="G51" s="33">
        <v>1.2398956624626887</v>
      </c>
      <c r="H51" s="33">
        <v>1.1420881849391813</v>
      </c>
      <c r="I51" s="33">
        <v>0.73312806446697321</v>
      </c>
      <c r="J51" s="33">
        <v>0.8118518120131587</v>
      </c>
      <c r="K51" s="33">
        <v>0.92608976255142927</v>
      </c>
      <c r="L51" s="33">
        <v>0.8290486818870394</v>
      </c>
      <c r="M51" s="33">
        <v>0.80322424503186596</v>
      </c>
      <c r="N51" s="33">
        <v>0.92658276637893167</v>
      </c>
    </row>
    <row r="52" spans="1:14">
      <c r="A52" s="7" t="s">
        <v>97</v>
      </c>
      <c r="B52" s="7" t="s">
        <v>98</v>
      </c>
      <c r="C52" s="33"/>
      <c r="D52" s="33">
        <v>0.55828722991310376</v>
      </c>
      <c r="E52" s="33">
        <v>0.48130386509975853</v>
      </c>
      <c r="F52" s="33">
        <v>0.5651095503799084</v>
      </c>
      <c r="G52" s="33">
        <v>0.57440944819711326</v>
      </c>
      <c r="H52" s="33">
        <v>0.58795143237536307</v>
      </c>
      <c r="I52" s="33">
        <v>0.57427204629338624</v>
      </c>
      <c r="J52" s="33">
        <v>0.54647421977039667</v>
      </c>
      <c r="K52" s="33">
        <v>0.61245003387667629</v>
      </c>
      <c r="L52" s="33">
        <v>0.56986176105019271</v>
      </c>
      <c r="M52" s="33">
        <v>0.55408975976777497</v>
      </c>
      <c r="N52" s="33">
        <v>0.63445486979195453</v>
      </c>
    </row>
    <row r="53" spans="1:14">
      <c r="A53" s="7" t="s">
        <v>99</v>
      </c>
      <c r="B53" s="7" t="s">
        <v>100</v>
      </c>
      <c r="C53" s="33"/>
      <c r="D53" s="33">
        <v>0.27945453841087825</v>
      </c>
      <c r="E53" s="33">
        <v>0.34401768909427555</v>
      </c>
      <c r="F53" s="33">
        <v>0.27434010191121788</v>
      </c>
      <c r="G53" s="33">
        <v>0.21771051705406191</v>
      </c>
      <c r="H53" s="33">
        <v>0.31477253599791893</v>
      </c>
      <c r="I53" s="33">
        <v>0.2073464828388242</v>
      </c>
      <c r="J53" s="33">
        <v>0.21636700280026319</v>
      </c>
      <c r="K53" s="33">
        <v>0.23661917950758213</v>
      </c>
      <c r="L53" s="33">
        <v>0.22777157197288489</v>
      </c>
      <c r="M53" s="33">
        <v>0.19377056204189683</v>
      </c>
      <c r="N53" s="33">
        <v>0.2335679637649003</v>
      </c>
    </row>
    <row r="54" spans="1:14">
      <c r="A54" s="7" t="s">
        <v>101</v>
      </c>
      <c r="B54" s="7" t="s">
        <v>102</v>
      </c>
      <c r="C54" s="33"/>
      <c r="D54" s="33">
        <v>1.7653585479941722</v>
      </c>
      <c r="E54" s="33">
        <v>1.4166522625920421</v>
      </c>
      <c r="F54" s="33">
        <v>1.5858598080224935</v>
      </c>
      <c r="G54" s="33">
        <v>1.6127435729019024</v>
      </c>
      <c r="H54" s="33">
        <v>1.6482352127769904</v>
      </c>
      <c r="I54" s="33">
        <v>1.675412820778742</v>
      </c>
      <c r="J54" s="33">
        <v>1.7252624422396607</v>
      </c>
      <c r="K54" s="33">
        <v>1.8264654705523098</v>
      </c>
      <c r="L54" s="33">
        <v>1.5986391030294649</v>
      </c>
      <c r="M54" s="33">
        <v>1.4080098178172642</v>
      </c>
      <c r="N54" s="33">
        <v>1.5765432525552829</v>
      </c>
    </row>
    <row r="55" spans="1:14">
      <c r="A55" s="7" t="s">
        <v>103</v>
      </c>
      <c r="B55" s="7" t="s">
        <v>104</v>
      </c>
      <c r="C55" s="33"/>
      <c r="D55" s="33">
        <v>0.92825450212850458</v>
      </c>
      <c r="E55" s="33">
        <v>0.82722014455697201</v>
      </c>
      <c r="F55" s="33">
        <v>0.88368107686754804</v>
      </c>
      <c r="G55" s="33">
        <v>0.83932519859143395</v>
      </c>
      <c r="H55" s="33">
        <v>0.83769036418287091</v>
      </c>
      <c r="I55" s="33">
        <v>0.86747832100383082</v>
      </c>
      <c r="J55" s="33">
        <v>0.69895995413971013</v>
      </c>
      <c r="K55" s="33">
        <v>0.81062612034686399</v>
      </c>
      <c r="L55" s="33">
        <v>0.72544791126397878</v>
      </c>
      <c r="M55" s="33">
        <v>0.66997273253927092</v>
      </c>
      <c r="N55" s="33">
        <v>0.61821308656129714</v>
      </c>
    </row>
    <row r="56" spans="1:14">
      <c r="A56" s="7" t="s">
        <v>105</v>
      </c>
      <c r="B56" s="7" t="s">
        <v>106</v>
      </c>
      <c r="C56" s="33"/>
      <c r="D56" s="33">
        <v>1.6372916666666666</v>
      </c>
      <c r="E56" s="33">
        <v>1.4392130943586952</v>
      </c>
      <c r="F56" s="33">
        <v>1.5096872853569716</v>
      </c>
      <c r="G56" s="33">
        <v>1.5218692896854711</v>
      </c>
      <c r="H56" s="33">
        <v>1.4210048857613105</v>
      </c>
      <c r="I56" s="33">
        <v>1.4933322965670075</v>
      </c>
      <c r="J56" s="33">
        <v>1.4916216321293885</v>
      </c>
      <c r="K56" s="33">
        <v>1.6433264647564247</v>
      </c>
      <c r="L56" s="33">
        <v>1.4490364552959321</v>
      </c>
      <c r="M56" s="33">
        <v>1.5044127366743127</v>
      </c>
      <c r="N56" s="33">
        <v>1.7391107136840196</v>
      </c>
    </row>
    <row r="57" spans="1:14">
      <c r="A57" s="7" t="s">
        <v>107</v>
      </c>
      <c r="B57" s="7" t="s">
        <v>108</v>
      </c>
      <c r="C57" s="33"/>
      <c r="D57" s="33">
        <v>0.20965774875140056</v>
      </c>
      <c r="E57" s="33">
        <v>0.15578746849690162</v>
      </c>
      <c r="F57" s="33">
        <v>0.23369722670180826</v>
      </c>
      <c r="G57" s="33">
        <v>0.23150514945864664</v>
      </c>
      <c r="H57" s="33">
        <v>0.24547803948815639</v>
      </c>
      <c r="I57" s="33">
        <v>0.2319679213210919</v>
      </c>
      <c r="J57" s="33">
        <v>0.32938203932407106</v>
      </c>
      <c r="K57" s="33">
        <v>0.27581587576690658</v>
      </c>
      <c r="L57" s="33">
        <v>0.22569037613994425</v>
      </c>
      <c r="M57" s="33">
        <v>0.18746234370232873</v>
      </c>
      <c r="N57" s="33">
        <v>0.2383403283244582</v>
      </c>
    </row>
    <row r="58" spans="1:14">
      <c r="A58" s="7" t="s">
        <v>109</v>
      </c>
      <c r="B58" s="7" t="s">
        <v>110</v>
      </c>
      <c r="C58" s="33"/>
      <c r="D58" s="33">
        <v>0.53041336844220943</v>
      </c>
      <c r="E58" s="33">
        <v>0.52992393955344119</v>
      </c>
      <c r="F58" s="33">
        <v>0.54229732281692855</v>
      </c>
      <c r="G58" s="33">
        <v>0.70879858245506888</v>
      </c>
      <c r="H58" s="33">
        <v>0.71870894122090478</v>
      </c>
      <c r="I58" s="33">
        <v>0.66981006987275038</v>
      </c>
      <c r="J58" s="33">
        <v>0.69262418585589092</v>
      </c>
      <c r="K58" s="33">
        <v>0.6062335011511526</v>
      </c>
      <c r="L58" s="33">
        <v>0.73553224231660919</v>
      </c>
      <c r="M58" s="33">
        <v>0.58424708997472685</v>
      </c>
      <c r="N58" s="33">
        <v>0.54887476344116259</v>
      </c>
    </row>
    <row r="59" spans="1:14">
      <c r="A59" s="7" t="s">
        <v>111</v>
      </c>
      <c r="B59" s="7" t="s">
        <v>112</v>
      </c>
      <c r="C59" s="33"/>
      <c r="D59" s="33">
        <v>0.28135112160483244</v>
      </c>
      <c r="E59" s="33">
        <v>0.20054403023960293</v>
      </c>
      <c r="F59" s="33">
        <v>0.21453691192185748</v>
      </c>
      <c r="G59" s="33">
        <v>0.19756952724125446</v>
      </c>
      <c r="H59" s="33">
        <v>0.17670031529025249</v>
      </c>
      <c r="I59" s="33">
        <v>0.16938416836676118</v>
      </c>
      <c r="J59" s="33">
        <v>0.18218477598495086</v>
      </c>
      <c r="K59" s="33">
        <v>0.22229464183203951</v>
      </c>
      <c r="L59" s="33">
        <v>0.19515671780197652</v>
      </c>
      <c r="M59" s="33">
        <v>0.19242420228033455</v>
      </c>
      <c r="N59" s="33">
        <v>0.21318390165063719</v>
      </c>
    </row>
    <row r="60" spans="1:14">
      <c r="A60" s="7" t="s">
        <v>113</v>
      </c>
      <c r="B60" s="7" t="s">
        <v>114</v>
      </c>
      <c r="C60" s="33"/>
      <c r="D60" s="33">
        <v>0.65925223285656431</v>
      </c>
      <c r="E60" s="33">
        <v>0.55609187210470046</v>
      </c>
      <c r="F60" s="33">
        <v>0.71045925254030473</v>
      </c>
      <c r="G60" s="33">
        <v>0.68558532292375307</v>
      </c>
      <c r="H60" s="33">
        <v>0.72962087099247352</v>
      </c>
      <c r="I60" s="33">
        <v>0.63072445927413689</v>
      </c>
      <c r="J60" s="33">
        <v>0.65041519539559645</v>
      </c>
      <c r="K60" s="33">
        <v>0.76176746898182646</v>
      </c>
      <c r="L60" s="33">
        <v>0.50894640793892465</v>
      </c>
      <c r="M60" s="33">
        <v>0.32108803870117808</v>
      </c>
      <c r="N60" s="33">
        <v>0.36058289330180227</v>
      </c>
    </row>
    <row r="61" spans="1:14">
      <c r="A61" s="7" t="s">
        <v>115</v>
      </c>
      <c r="B61" s="7" t="s">
        <v>116</v>
      </c>
      <c r="C61" s="33"/>
      <c r="D61" s="33">
        <v>0.64389297658862876</v>
      </c>
      <c r="E61" s="33">
        <v>0.4833604787200923</v>
      </c>
      <c r="F61" s="33">
        <v>0.61221968428331264</v>
      </c>
      <c r="G61" s="33">
        <v>0.57081341124113949</v>
      </c>
      <c r="H61" s="33">
        <v>0.6316660494777927</v>
      </c>
      <c r="I61" s="33">
        <v>0.54614333419630534</v>
      </c>
      <c r="J61" s="33">
        <v>0.6116691299603142</v>
      </c>
      <c r="K61" s="33">
        <v>0.47114013901496654</v>
      </c>
      <c r="L61" s="33">
        <v>0.73269932196613441</v>
      </c>
      <c r="M61" s="33">
        <v>0.7173526202125533</v>
      </c>
      <c r="N61" s="33">
        <v>0.53294969309873597</v>
      </c>
    </row>
    <row r="62" spans="1:14">
      <c r="A62" s="7" t="s">
        <v>117</v>
      </c>
      <c r="B62" s="7" t="s">
        <v>118</v>
      </c>
      <c r="C62" s="33"/>
      <c r="D62" s="33">
        <v>0.385898563632804</v>
      </c>
      <c r="E62" s="33">
        <v>0.30236696994195772</v>
      </c>
      <c r="F62" s="33">
        <v>0.34721395750315653</v>
      </c>
      <c r="G62" s="33">
        <v>0.32309146547490558</v>
      </c>
      <c r="H62" s="33">
        <v>0.32536226828577641</v>
      </c>
      <c r="I62" s="33">
        <v>0.30026442541165138</v>
      </c>
      <c r="J62" s="33">
        <v>0.3088688529299512</v>
      </c>
      <c r="K62" s="33">
        <v>0.3466161618234273</v>
      </c>
      <c r="L62" s="33">
        <v>0.32449361781294328</v>
      </c>
      <c r="M62" s="33">
        <v>0.30483065419640254</v>
      </c>
      <c r="N62" s="33">
        <v>0.34201436624766252</v>
      </c>
    </row>
    <row r="63" spans="1:14">
      <c r="A63" s="7" t="s">
        <v>119</v>
      </c>
      <c r="B63" s="7" t="s">
        <v>120</v>
      </c>
      <c r="C63" s="33"/>
      <c r="D63" s="33">
        <v>0.16656513299190484</v>
      </c>
      <c r="E63" s="33">
        <v>9.8096421189363056E-2</v>
      </c>
      <c r="F63" s="33">
        <v>0.1174105555068736</v>
      </c>
      <c r="G63" s="33">
        <v>0.10874058648577599</v>
      </c>
      <c r="H63" s="33">
        <v>0.10747256485724448</v>
      </c>
      <c r="I63" s="33">
        <v>0.10789523873342165</v>
      </c>
      <c r="J63" s="33">
        <v>0.10693649067282465</v>
      </c>
      <c r="K63" s="33">
        <v>0.1289413050313655</v>
      </c>
      <c r="L63" s="33">
        <v>0.11441060189790879</v>
      </c>
      <c r="M63" s="33">
        <v>9.9178878677133861E-2</v>
      </c>
      <c r="N63" s="33">
        <v>0.10831275805013324</v>
      </c>
    </row>
    <row r="64" spans="1:14">
      <c r="A64" s="7" t="s">
        <v>121</v>
      </c>
      <c r="B64" s="7" t="s">
        <v>122</v>
      </c>
      <c r="C64" s="33"/>
      <c r="D64" s="33">
        <v>0.67090804682069194</v>
      </c>
      <c r="E64" s="33">
        <v>0.53017808322465521</v>
      </c>
      <c r="F64" s="33">
        <v>0.58477035167038549</v>
      </c>
      <c r="G64" s="33">
        <v>0.52017783189189337</v>
      </c>
      <c r="H64" s="33">
        <v>0.58281274871471223</v>
      </c>
      <c r="I64" s="33">
        <v>0.60538243072291675</v>
      </c>
      <c r="J64" s="33">
        <v>0.5923173159895111</v>
      </c>
      <c r="K64" s="33">
        <v>0.666601506321019</v>
      </c>
      <c r="L64" s="33">
        <v>0.60928088111681111</v>
      </c>
      <c r="M64" s="33">
        <v>0.54362997115258416</v>
      </c>
      <c r="N64" s="33">
        <v>0.60944285111884966</v>
      </c>
    </row>
    <row r="65" spans="1:14">
      <c r="A65" s="7" t="s">
        <v>123</v>
      </c>
      <c r="B65" s="7" t="s">
        <v>124</v>
      </c>
      <c r="C65" s="33"/>
      <c r="D65" s="33">
        <v>0.19653214317063125</v>
      </c>
      <c r="E65" s="33">
        <v>0.11822780788172625</v>
      </c>
      <c r="F65" s="33">
        <v>0.13441599084312536</v>
      </c>
      <c r="G65" s="33">
        <v>0.12262440927248401</v>
      </c>
      <c r="H65" s="33">
        <v>0.13035243631435794</v>
      </c>
      <c r="I65" s="33">
        <v>0.13568022907499105</v>
      </c>
      <c r="J65" s="33">
        <v>0.12917624495405294</v>
      </c>
      <c r="K65" s="33">
        <v>0.13061849099146519</v>
      </c>
      <c r="L65" s="33">
        <v>0.12457292482137013</v>
      </c>
      <c r="M65" s="33">
        <v>0.10479108965659806</v>
      </c>
      <c r="N65" s="33">
        <v>0.13749954541017401</v>
      </c>
    </row>
    <row r="66" spans="1:14">
      <c r="A66" s="7" t="s">
        <v>125</v>
      </c>
      <c r="B66" s="7" t="s">
        <v>126</v>
      </c>
      <c r="C66" s="33"/>
      <c r="D66" s="33">
        <v>0.71474214742147424</v>
      </c>
      <c r="E66" s="33">
        <v>0.57016607704848798</v>
      </c>
      <c r="F66" s="33">
        <v>0.68869522568222385</v>
      </c>
      <c r="G66" s="33">
        <v>0.63492568086140266</v>
      </c>
      <c r="H66" s="33">
        <v>0.5979273293702515</v>
      </c>
      <c r="I66" s="33">
        <v>0.56096984999931876</v>
      </c>
      <c r="J66" s="33">
        <v>0.56756388539457492</v>
      </c>
      <c r="K66" s="33">
        <v>0.65862242789476788</v>
      </c>
      <c r="L66" s="33">
        <v>0.58526605479588922</v>
      </c>
      <c r="M66" s="33">
        <v>0.52054278175650204</v>
      </c>
      <c r="N66" s="33">
        <v>0.65994850112852466</v>
      </c>
    </row>
    <row r="67" spans="1:14">
      <c r="A67" s="7" t="s">
        <v>127</v>
      </c>
      <c r="B67" s="7" t="s">
        <v>128</v>
      </c>
      <c r="C67" s="33"/>
      <c r="D67" s="33">
        <v>0.33610238662247094</v>
      </c>
      <c r="E67" s="33">
        <v>0.30787732217703367</v>
      </c>
      <c r="F67" s="33">
        <v>0.30330878636360104</v>
      </c>
      <c r="G67" s="33">
        <v>0.28116246879787243</v>
      </c>
      <c r="H67" s="33">
        <v>0.29646298125150666</v>
      </c>
      <c r="I67" s="33">
        <v>0.27566428454785102</v>
      </c>
      <c r="J67" s="33">
        <v>0.27859786775741269</v>
      </c>
      <c r="K67" s="33">
        <v>0.31603847679183805</v>
      </c>
      <c r="L67" s="33">
        <v>0.27540922416541597</v>
      </c>
      <c r="M67" s="33">
        <v>0.27648273287868302</v>
      </c>
      <c r="N67" s="33">
        <v>0.29688756347348694</v>
      </c>
    </row>
    <row r="68" spans="1:14">
      <c r="A68" s="7" t="s">
        <v>129</v>
      </c>
      <c r="B68" s="7" t="s">
        <v>130</v>
      </c>
      <c r="C68" s="33"/>
      <c r="D68" s="33">
        <v>0.3600050442952174</v>
      </c>
      <c r="E68" s="33">
        <v>0.32662268312888643</v>
      </c>
      <c r="F68" s="33">
        <v>0.35998462905109341</v>
      </c>
      <c r="G68" s="33">
        <v>0.33341235065725777</v>
      </c>
      <c r="H68" s="33">
        <v>0.34430800786513488</v>
      </c>
      <c r="I68" s="33">
        <v>0.33449904680154507</v>
      </c>
      <c r="J68" s="33">
        <v>0.32600884328618912</v>
      </c>
      <c r="K68" s="33">
        <v>0.35785365658904672</v>
      </c>
      <c r="L68" s="33">
        <v>0.28757523280998915</v>
      </c>
      <c r="M68" s="33">
        <v>0.3190457535258362</v>
      </c>
      <c r="N68" s="33">
        <v>0.30240595274930382</v>
      </c>
    </row>
    <row r="69" spans="1:14">
      <c r="A69" s="7" t="s">
        <v>131</v>
      </c>
      <c r="B69" s="7" t="s">
        <v>132</v>
      </c>
      <c r="C69" s="33"/>
      <c r="D69" s="33">
        <v>0.68106965675244724</v>
      </c>
      <c r="E69" s="33">
        <v>0.82788747818349817</v>
      </c>
      <c r="F69" s="33">
        <v>0.70011293248006568</v>
      </c>
      <c r="G69" s="33">
        <v>0.90554738030868209</v>
      </c>
      <c r="H69" s="33">
        <v>0.95087779336778344</v>
      </c>
      <c r="I69" s="33">
        <v>0.92578282741863727</v>
      </c>
      <c r="J69" s="33">
        <v>0.95781800759727598</v>
      </c>
      <c r="K69" s="33">
        <v>0.80037301940385341</v>
      </c>
      <c r="L69" s="33">
        <v>0.70977037062386639</v>
      </c>
      <c r="M69" s="33">
        <v>0.87876527155128159</v>
      </c>
      <c r="N69" s="33">
        <v>0.76754731186475478</v>
      </c>
    </row>
    <row r="70" spans="1:14">
      <c r="A70" s="7" t="s">
        <v>133</v>
      </c>
      <c r="B70" s="7" t="s">
        <v>134</v>
      </c>
      <c r="C70" s="33"/>
      <c r="D70" s="33">
        <v>0.24880365656222328</v>
      </c>
      <c r="E70" s="33">
        <v>0.21778578306211707</v>
      </c>
      <c r="F70" s="33">
        <v>0.23050291632478065</v>
      </c>
      <c r="G70" s="33">
        <v>0.22649814509015184</v>
      </c>
      <c r="H70" s="33">
        <v>0.23652033831146746</v>
      </c>
      <c r="I70" s="33">
        <v>0.20522878590145333</v>
      </c>
      <c r="J70" s="33">
        <v>0.19749708641258862</v>
      </c>
      <c r="K70" s="33">
        <v>0.2304310603815756</v>
      </c>
      <c r="L70" s="33">
        <v>0.20259201495698567</v>
      </c>
      <c r="M70" s="33">
        <v>0.18349544262234502</v>
      </c>
      <c r="N70" s="33">
        <v>0.19311797993097723</v>
      </c>
    </row>
    <row r="71" spans="1:14">
      <c r="A71" s="7" t="s">
        <v>135</v>
      </c>
      <c r="B71" s="7" t="s">
        <v>136</v>
      </c>
      <c r="C71" s="33"/>
      <c r="D71" s="33">
        <v>0.43905412189656806</v>
      </c>
      <c r="E71" s="33">
        <v>0.34711383250505229</v>
      </c>
      <c r="F71" s="33">
        <v>0.40212355580411047</v>
      </c>
      <c r="G71" s="33">
        <v>0.45056528591583311</v>
      </c>
      <c r="H71" s="33">
        <v>0.46525509361058504</v>
      </c>
      <c r="I71" s="33">
        <v>0.44163796280996986</v>
      </c>
      <c r="J71" s="33">
        <v>0.45275143942956647</v>
      </c>
      <c r="K71" s="33">
        <v>0.36199905944558131</v>
      </c>
      <c r="L71" s="33">
        <v>0.31246743012570383</v>
      </c>
      <c r="M71" s="33">
        <v>0.28241417440929367</v>
      </c>
      <c r="N71" s="33">
        <v>0.32859984493562289</v>
      </c>
    </row>
    <row r="72" spans="1:14">
      <c r="A72" s="7" t="s">
        <v>137</v>
      </c>
      <c r="B72" s="7" t="s">
        <v>138</v>
      </c>
      <c r="C72" s="33"/>
      <c r="D72" s="33">
        <v>0.52016569076814123</v>
      </c>
      <c r="E72" s="33">
        <v>0.58472897920523526</v>
      </c>
      <c r="F72" s="33">
        <v>0.48148244961221237</v>
      </c>
      <c r="G72" s="33">
        <v>0.46438258430767149</v>
      </c>
      <c r="H72" s="33">
        <v>0.4637659989298169</v>
      </c>
      <c r="I72" s="33">
        <v>0.49330212991038752</v>
      </c>
      <c r="J72" s="33">
        <v>0.49300690698632749</v>
      </c>
      <c r="K72" s="33">
        <v>0.54125894125678864</v>
      </c>
      <c r="L72" s="33">
        <v>0.48386114681805042</v>
      </c>
      <c r="M72" s="33">
        <v>0.47968343491872145</v>
      </c>
      <c r="N72" s="33">
        <v>0.56675882132247568</v>
      </c>
    </row>
    <row r="73" spans="1:14">
      <c r="A73" s="7" t="s">
        <v>139</v>
      </c>
      <c r="B73" s="7" t="s">
        <v>140</v>
      </c>
      <c r="C73" s="33"/>
      <c r="D73" s="33">
        <v>0.98005146309762181</v>
      </c>
      <c r="E73" s="33">
        <v>0.82134366700047889</v>
      </c>
      <c r="F73" s="33">
        <v>0.89442243218530937</v>
      </c>
      <c r="G73" s="33">
        <v>0.85302825793529846</v>
      </c>
      <c r="H73" s="33">
        <v>0.77954020986632999</v>
      </c>
      <c r="I73" s="33">
        <v>0.71349327295685117</v>
      </c>
      <c r="J73" s="33">
        <v>0.66157965776984373</v>
      </c>
      <c r="K73" s="33">
        <v>0.81092872382113468</v>
      </c>
      <c r="L73" s="33">
        <v>0.75415160883006049</v>
      </c>
      <c r="M73" s="33">
        <v>0.5851569643401402</v>
      </c>
      <c r="N73" s="33">
        <v>0.79161840902163971</v>
      </c>
    </row>
    <row r="74" spans="1:14">
      <c r="A74" s="7" t="s">
        <v>141</v>
      </c>
      <c r="B74" s="7" t="s">
        <v>142</v>
      </c>
      <c r="C74" s="33"/>
      <c r="D74" s="33">
        <v>0.43181628836968194</v>
      </c>
      <c r="E74" s="33">
        <v>0.35789320235932631</v>
      </c>
      <c r="F74" s="33">
        <v>0.38260557536612166</v>
      </c>
      <c r="G74" s="33">
        <v>0.37127318396914039</v>
      </c>
      <c r="H74" s="33">
        <v>0.34088003767745406</v>
      </c>
      <c r="I74" s="33">
        <v>0.32006997241472113</v>
      </c>
      <c r="J74" s="33">
        <v>0.37857094799165714</v>
      </c>
      <c r="K74" s="33">
        <v>0.32475946982439613</v>
      </c>
      <c r="L74" s="33">
        <v>0.29145977707506338</v>
      </c>
      <c r="M74" s="33">
        <v>0.29478570947991656</v>
      </c>
      <c r="N74" s="33">
        <v>0.34617955101033887</v>
      </c>
    </row>
    <row r="75" spans="1:14">
      <c r="A75" s="7" t="s">
        <v>143</v>
      </c>
      <c r="B75" s="7" t="s">
        <v>144</v>
      </c>
      <c r="C75" s="33"/>
      <c r="D75" s="33">
        <v>0.2259373354982688</v>
      </c>
      <c r="E75" s="33">
        <v>0.25393192311312007</v>
      </c>
      <c r="F75" s="33">
        <v>0.20062607418047054</v>
      </c>
      <c r="G75" s="33">
        <v>0.26728488294002684</v>
      </c>
      <c r="H75" s="33">
        <v>0.1920490771984551</v>
      </c>
      <c r="I75" s="33">
        <v>0.19101749846268271</v>
      </c>
      <c r="J75" s="33">
        <v>0.24005723480248786</v>
      </c>
      <c r="K75" s="33">
        <v>0.25399588282215818</v>
      </c>
      <c r="L75" s="33">
        <v>0.22809128695157976</v>
      </c>
      <c r="M75" s="33">
        <v>0.28061500001370565</v>
      </c>
      <c r="N75" s="33">
        <v>0.22447664968079536</v>
      </c>
    </row>
    <row r="76" spans="1:14">
      <c r="A76" s="7" t="s">
        <v>145</v>
      </c>
      <c r="B76" s="7" t="s">
        <v>146</v>
      </c>
      <c r="C76" s="33"/>
      <c r="D76" s="33">
        <v>0.34029847503723809</v>
      </c>
      <c r="E76" s="33">
        <v>0.28535800826594215</v>
      </c>
      <c r="F76" s="33">
        <v>0.32982952496213003</v>
      </c>
      <c r="G76" s="33">
        <v>0.2794203688416193</v>
      </c>
      <c r="H76" s="33">
        <v>0.28706249148426294</v>
      </c>
      <c r="I76" s="33">
        <v>0.23757103126577916</v>
      </c>
      <c r="J76" s="33">
        <v>0.24067276326651652</v>
      </c>
      <c r="K76" s="33">
        <v>0.26833321311116276</v>
      </c>
      <c r="L76" s="33">
        <v>0.2507513885660701</v>
      </c>
      <c r="M76" s="33">
        <v>0.40169967433149795</v>
      </c>
      <c r="N76" s="33">
        <v>0.33232881030811606</v>
      </c>
    </row>
    <row r="77" spans="1:14">
      <c r="A77" s="7" t="s">
        <v>147</v>
      </c>
      <c r="B77" s="7" t="s">
        <v>148</v>
      </c>
      <c r="C77" s="33"/>
      <c r="D77" s="33">
        <v>0.57719768455159903</v>
      </c>
      <c r="E77" s="33">
        <v>0.5946293932535871</v>
      </c>
      <c r="F77" s="33">
        <v>0.61234491601952634</v>
      </c>
      <c r="G77" s="33">
        <v>0.64523714629674178</v>
      </c>
      <c r="H77" s="33">
        <v>0.56314059289354124</v>
      </c>
      <c r="I77" s="33">
        <v>0.58921231764336146</v>
      </c>
      <c r="J77" s="33">
        <v>0.6313286759124489</v>
      </c>
      <c r="K77" s="33">
        <v>0.6179358109314198</v>
      </c>
      <c r="L77" s="33">
        <v>0.64618291057787014</v>
      </c>
      <c r="M77" s="33">
        <v>0.60410576407043837</v>
      </c>
      <c r="N77" s="33">
        <v>0.64313843917290103</v>
      </c>
    </row>
    <row r="78" spans="1:14">
      <c r="A78" s="7" t="s">
        <v>149</v>
      </c>
      <c r="B78" s="7" t="s">
        <v>150</v>
      </c>
      <c r="C78" s="33"/>
      <c r="D78" s="33">
        <v>0.60219106530375166</v>
      </c>
      <c r="E78" s="33">
        <v>0.51656396063446408</v>
      </c>
      <c r="F78" s="33">
        <v>0.54010552104149767</v>
      </c>
      <c r="G78" s="33">
        <v>0.46169218291428715</v>
      </c>
      <c r="H78" s="33">
        <v>0.55243860631955655</v>
      </c>
      <c r="I78" s="33">
        <v>0.53309865632081077</v>
      </c>
      <c r="J78" s="33">
        <v>0.46556769818640936</v>
      </c>
      <c r="K78" s="33">
        <v>0.56927431290082531</v>
      </c>
      <c r="L78" s="33">
        <v>0.52914788832495796</v>
      </c>
      <c r="M78" s="33">
        <v>0.38044014481968613</v>
      </c>
      <c r="N78" s="33">
        <v>0.5134535147202689</v>
      </c>
    </row>
    <row r="79" spans="1:14">
      <c r="A79" s="7" t="s">
        <v>151</v>
      </c>
      <c r="B79" s="7" t="s">
        <v>152</v>
      </c>
      <c r="C79" s="33"/>
      <c r="D79" s="33">
        <v>0.64117037794819798</v>
      </c>
      <c r="E79" s="33">
        <v>0.55240121142197862</v>
      </c>
      <c r="F79" s="33">
        <v>0.50709907701182577</v>
      </c>
      <c r="G79" s="33">
        <v>0.48103187193539082</v>
      </c>
      <c r="H79" s="33">
        <v>0.64226456590712433</v>
      </c>
      <c r="I79" s="33">
        <v>0.61226925295644652</v>
      </c>
      <c r="J79" s="33">
        <v>0.65607874242861264</v>
      </c>
      <c r="K79" s="33">
        <v>0.56492284395731185</v>
      </c>
      <c r="L79" s="33">
        <v>0.5810877559850014</v>
      </c>
      <c r="M79" s="33">
        <v>0.50266080184597639</v>
      </c>
      <c r="N79" s="33">
        <v>0.53064248629939426</v>
      </c>
    </row>
    <row r="80" spans="1:14">
      <c r="A80" s="7" t="s">
        <v>153</v>
      </c>
      <c r="B80" s="7" t="s">
        <v>154</v>
      </c>
      <c r="C80" s="33"/>
      <c r="D80" s="33">
        <v>0.51858951658945873</v>
      </c>
      <c r="E80" s="33">
        <v>0.49105605561001692</v>
      </c>
      <c r="F80" s="33">
        <v>0.55049104357900369</v>
      </c>
      <c r="G80" s="33">
        <v>0.37695749041974869</v>
      </c>
      <c r="H80" s="33">
        <v>0.39757597362088942</v>
      </c>
      <c r="I80" s="33">
        <v>0.40050084662686036</v>
      </c>
      <c r="J80" s="33">
        <v>0.43085642990820783</v>
      </c>
      <c r="K80" s="33">
        <v>0.4768986721326085</v>
      </c>
      <c r="L80" s="33">
        <v>0.42985117190981198</v>
      </c>
      <c r="M80" s="33">
        <v>0.37317707869173872</v>
      </c>
      <c r="N80" s="33">
        <v>0.44668211389359236</v>
      </c>
    </row>
    <row r="81" spans="1:14">
      <c r="A81" s="7" t="s">
        <v>155</v>
      </c>
      <c r="B81" s="7" t="s">
        <v>156</v>
      </c>
      <c r="C81" s="33"/>
      <c r="D81" s="33">
        <v>1.2769108635788533</v>
      </c>
      <c r="E81" s="33">
        <v>1.2711973275394337</v>
      </c>
      <c r="F81" s="33">
        <v>1.3012235801336718</v>
      </c>
      <c r="G81" s="33">
        <v>1.1861647125231445</v>
      </c>
      <c r="H81" s="33">
        <v>1.168396158702893</v>
      </c>
      <c r="I81" s="33">
        <v>1.2007532718420855</v>
      </c>
      <c r="J81" s="33">
        <v>1.3371451094506905</v>
      </c>
      <c r="K81" s="33">
        <v>1.2220935409859199</v>
      </c>
      <c r="L81" s="33">
        <v>1.1966462858296818</v>
      </c>
      <c r="M81" s="33">
        <v>1.1168568905152467</v>
      </c>
      <c r="N81" s="33">
        <v>1.2553265516159091</v>
      </c>
    </row>
    <row r="82" spans="1:14">
      <c r="A82" s="7" t="s">
        <v>157</v>
      </c>
      <c r="B82" s="7" t="s">
        <v>158</v>
      </c>
      <c r="C82" s="33"/>
      <c r="D82" s="33">
        <v>1.0809588441016582</v>
      </c>
      <c r="E82" s="33">
        <v>1.0037558866565444</v>
      </c>
      <c r="F82" s="33">
        <v>0.9971245284474658</v>
      </c>
      <c r="G82" s="33">
        <v>1.0531748677999542</v>
      </c>
      <c r="H82" s="33">
        <v>1.0767986508568548</v>
      </c>
      <c r="I82" s="33">
        <v>0.92767369253534748</v>
      </c>
      <c r="J82" s="33">
        <v>0.88783732023136042</v>
      </c>
      <c r="K82" s="33">
        <v>0.81358346858750552</v>
      </c>
      <c r="L82" s="33">
        <v>0.88422472492194759</v>
      </c>
      <c r="M82" s="33">
        <v>0.84874771629415513</v>
      </c>
      <c r="N82" s="33">
        <v>0.95641187444371267</v>
      </c>
    </row>
    <row r="83" spans="1:14">
      <c r="A83" s="7" t="s">
        <v>159</v>
      </c>
      <c r="B83" s="7" t="s">
        <v>160</v>
      </c>
      <c r="C83" s="33"/>
      <c r="D83" s="33">
        <v>0.58513476157884192</v>
      </c>
      <c r="E83" s="33">
        <v>0.56654230665076166</v>
      </c>
      <c r="F83" s="33">
        <v>0.62422401811911254</v>
      </c>
      <c r="G83" s="33">
        <v>0.58825704252933486</v>
      </c>
      <c r="H83" s="33">
        <v>0.45264944253856187</v>
      </c>
      <c r="I83" s="33">
        <v>0.44706761768135345</v>
      </c>
      <c r="J83" s="33">
        <v>0.48667898839584806</v>
      </c>
      <c r="K83" s="33">
        <v>0.43251771962374191</v>
      </c>
      <c r="L83" s="33">
        <v>0.45276065432777263</v>
      </c>
      <c r="M83" s="33">
        <v>0.47432864614689102</v>
      </c>
      <c r="N83" s="33">
        <v>0.46352118633636286</v>
      </c>
    </row>
    <row r="84" spans="1:14">
      <c r="A84" s="7" t="s">
        <v>161</v>
      </c>
      <c r="B84" s="7" t="s">
        <v>162</v>
      </c>
      <c r="C84" s="33"/>
      <c r="D84" s="33">
        <v>0.36806679991059899</v>
      </c>
      <c r="E84" s="33">
        <v>0.32166272037884364</v>
      </c>
      <c r="F84" s="33">
        <v>0.30017678302882922</v>
      </c>
      <c r="G84" s="33">
        <v>0.27016926375067996</v>
      </c>
      <c r="H84" s="33">
        <v>0.27952356573768916</v>
      </c>
      <c r="I84" s="33">
        <v>0.26743352638146739</v>
      </c>
      <c r="J84" s="33">
        <v>0.3711139730585864</v>
      </c>
      <c r="K84" s="33">
        <v>0.35702012606789746</v>
      </c>
      <c r="L84" s="33">
        <v>0.37127395770006077</v>
      </c>
      <c r="M84" s="33">
        <v>0.27903641250439959</v>
      </c>
      <c r="N84" s="33">
        <v>0.23389194637314817</v>
      </c>
    </row>
    <row r="85" spans="1:14">
      <c r="A85" s="7" t="s">
        <v>163</v>
      </c>
      <c r="B85" s="7" t="s">
        <v>164</v>
      </c>
      <c r="C85" s="33"/>
      <c r="D85" s="33">
        <v>0.59300912140514872</v>
      </c>
      <c r="E85" s="33">
        <v>0.51525794608554498</v>
      </c>
      <c r="F85" s="33">
        <v>0.49319407285136296</v>
      </c>
      <c r="G85" s="33">
        <v>0.4143072938159636</v>
      </c>
      <c r="H85" s="33">
        <v>0.42722325176981513</v>
      </c>
      <c r="I85" s="33">
        <v>0.42398360303757993</v>
      </c>
      <c r="J85" s="33">
        <v>0.43947833660978186</v>
      </c>
      <c r="K85" s="33">
        <v>0.37554571521241586</v>
      </c>
      <c r="L85" s="33">
        <v>0.40128702754805418</v>
      </c>
      <c r="M85" s="33">
        <v>0.38123546726317825</v>
      </c>
      <c r="N85" s="33">
        <v>0.28726585828992229</v>
      </c>
    </row>
    <row r="86" spans="1:14">
      <c r="A86" s="7" t="s">
        <v>165</v>
      </c>
      <c r="B86" s="7" t="s">
        <v>166</v>
      </c>
      <c r="C86" s="33"/>
      <c r="D86" s="33">
        <v>0.36160019601605958</v>
      </c>
      <c r="E86" s="33">
        <v>0.3628896814345392</v>
      </c>
      <c r="F86" s="33">
        <v>0.39877944812299299</v>
      </c>
      <c r="G86" s="33">
        <v>0.42311233624143907</v>
      </c>
      <c r="H86" s="33">
        <v>0.35951788911307508</v>
      </c>
      <c r="I86" s="33">
        <v>0.36262610474864304</v>
      </c>
      <c r="J86" s="33">
        <v>0.42104563926226946</v>
      </c>
      <c r="K86" s="33">
        <v>0.42658998550683452</v>
      </c>
      <c r="L86" s="33">
        <v>0.42088436727386397</v>
      </c>
      <c r="M86" s="33">
        <v>0.4357135752649976</v>
      </c>
      <c r="N86" s="33">
        <v>0.33741581175935664</v>
      </c>
    </row>
    <row r="87" spans="1:14">
      <c r="A87" s="7" t="s">
        <v>167</v>
      </c>
      <c r="B87" s="7" t="s">
        <v>168</v>
      </c>
      <c r="C87" s="33"/>
      <c r="D87" s="33">
        <v>0.71971110141196681</v>
      </c>
      <c r="E87" s="33">
        <v>0.61101875585182031</v>
      </c>
      <c r="F87" s="33">
        <v>0.68536519453293265</v>
      </c>
      <c r="G87" s="33">
        <v>0.64661966102435176</v>
      </c>
      <c r="H87" s="33">
        <v>0.66815708947177344</v>
      </c>
      <c r="I87" s="33">
        <v>0.62976368882373979</v>
      </c>
      <c r="J87" s="33">
        <v>0.65509814679845713</v>
      </c>
      <c r="K87" s="33">
        <v>0.73483849658376532</v>
      </c>
      <c r="L87" s="33">
        <v>0.65249127174556898</v>
      </c>
      <c r="M87" s="33">
        <v>0.70625841092539965</v>
      </c>
      <c r="N87" s="33">
        <v>0.59526558733850343</v>
      </c>
    </row>
    <row r="88" spans="1:14">
      <c r="A88" s="7" t="s">
        <v>169</v>
      </c>
      <c r="B88" s="7" t="s">
        <v>170</v>
      </c>
      <c r="C88" s="33"/>
      <c r="D88" s="33">
        <v>0.36928581174831965</v>
      </c>
      <c r="E88" s="33">
        <v>0.38349523934886576</v>
      </c>
      <c r="F88" s="33">
        <v>0.37170286516607431</v>
      </c>
      <c r="G88" s="33">
        <v>0.37728226054144182</v>
      </c>
      <c r="H88" s="33">
        <v>0.47160545829494099</v>
      </c>
      <c r="I88" s="33">
        <v>0.37762801105699617</v>
      </c>
      <c r="J88" s="33">
        <v>0.36327673204335043</v>
      </c>
      <c r="K88" s="33">
        <v>0.46019393620288712</v>
      </c>
      <c r="L88" s="33">
        <v>0.43194418849545874</v>
      </c>
      <c r="M88" s="33">
        <v>0.39934535562283358</v>
      </c>
      <c r="N88" s="33">
        <v>0.48925453029704707</v>
      </c>
    </row>
    <row r="89" spans="1:14">
      <c r="A89" s="7" t="s">
        <v>171</v>
      </c>
      <c r="B89" s="7" t="s">
        <v>172</v>
      </c>
      <c r="C89" s="33"/>
      <c r="D89" s="33">
        <v>0.77283589034721556</v>
      </c>
      <c r="E89" s="33">
        <v>0.67159869311102671</v>
      </c>
      <c r="F89" s="33">
        <v>0.74544005903459187</v>
      </c>
      <c r="G89" s="33">
        <v>0.80647455470057594</v>
      </c>
      <c r="H89" s="33">
        <v>0.67544610152452556</v>
      </c>
      <c r="I89" s="33">
        <v>0.69007641343464754</v>
      </c>
      <c r="J89" s="33">
        <v>0.49141752535974204</v>
      </c>
      <c r="K89" s="33">
        <v>0.50796753097444503</v>
      </c>
      <c r="L89" s="33">
        <v>0.43926762883069798</v>
      </c>
      <c r="M89" s="33">
        <v>0.41477415525455996</v>
      </c>
      <c r="N89" s="33">
        <v>0.5555026763417803</v>
      </c>
    </row>
    <row r="90" spans="1:14">
      <c r="A90" s="7" t="s">
        <v>173</v>
      </c>
      <c r="B90" s="7" t="s">
        <v>174</v>
      </c>
      <c r="C90" s="33"/>
      <c r="D90" s="33">
        <v>0.71730093586482635</v>
      </c>
      <c r="E90" s="33">
        <v>0.60100045551232595</v>
      </c>
      <c r="F90" s="33">
        <v>0.67212306355023799</v>
      </c>
      <c r="G90" s="33">
        <v>0.51174093467786086</v>
      </c>
      <c r="H90" s="33">
        <v>0.51186212603064885</v>
      </c>
      <c r="I90" s="33">
        <v>0.51060424336895249</v>
      </c>
      <c r="J90" s="33">
        <v>0.46367811576699502</v>
      </c>
      <c r="K90" s="33">
        <v>0.5467861306944265</v>
      </c>
      <c r="L90" s="33">
        <v>0.50063729935517842</v>
      </c>
      <c r="M90" s="33">
        <v>0.46740161560610305</v>
      </c>
      <c r="N90" s="33">
        <v>0.5281393784137306</v>
      </c>
    </row>
    <row r="91" spans="1:14">
      <c r="A91" s="7" t="s">
        <v>175</v>
      </c>
      <c r="B91" s="7" t="s">
        <v>176</v>
      </c>
      <c r="C91" s="33"/>
      <c r="D91" s="33">
        <v>0.57820686042722613</v>
      </c>
      <c r="E91" s="33">
        <v>0.44028162330500353</v>
      </c>
      <c r="F91" s="33">
        <v>0.5205851665288399</v>
      </c>
      <c r="G91" s="33">
        <v>0.49488088489759285</v>
      </c>
      <c r="H91" s="33">
        <v>0.54194815264126084</v>
      </c>
      <c r="I91" s="33">
        <v>0.44939208956987126</v>
      </c>
      <c r="J91" s="33">
        <v>0.5337738495765425</v>
      </c>
      <c r="K91" s="33">
        <v>0.49144597008050211</v>
      </c>
      <c r="L91" s="33">
        <v>0.46935033450709468</v>
      </c>
      <c r="M91" s="33">
        <v>0.42881734691547629</v>
      </c>
      <c r="N91" s="33">
        <v>0.42662039128246415</v>
      </c>
    </row>
    <row r="92" spans="1:14">
      <c r="A92" s="7" t="s">
        <v>177</v>
      </c>
      <c r="B92" s="7" t="s">
        <v>178</v>
      </c>
      <c r="C92" s="33"/>
      <c r="D92" s="33">
        <v>0.93601239773831113</v>
      </c>
      <c r="E92" s="33">
        <v>0.91294566394785814</v>
      </c>
      <c r="F92" s="33">
        <v>0.82877431420292003</v>
      </c>
      <c r="G92" s="33">
        <v>0.77476414875987154</v>
      </c>
      <c r="H92" s="33">
        <v>0.78677196263412741</v>
      </c>
      <c r="I92" s="33">
        <v>0.7574625276587077</v>
      </c>
      <c r="J92" s="33">
        <v>0.73592067621490009</v>
      </c>
      <c r="K92" s="33">
        <v>0.69815114847286897</v>
      </c>
      <c r="L92" s="33">
        <v>0.60375510355235018</v>
      </c>
      <c r="M92" s="33">
        <v>0.79782063270161929</v>
      </c>
      <c r="N92" s="33">
        <v>0.62043828057733796</v>
      </c>
    </row>
    <row r="93" spans="1:14">
      <c r="A93" s="7" t="s">
        <v>179</v>
      </c>
      <c r="B93" s="7" t="s">
        <v>180</v>
      </c>
      <c r="C93" s="33"/>
      <c r="D93" s="33">
        <v>0.80510729505931999</v>
      </c>
      <c r="E93" s="33">
        <v>0.61285801175266719</v>
      </c>
      <c r="F93" s="33">
        <v>0.74127050770181235</v>
      </c>
      <c r="G93" s="33">
        <v>0.7643304475815399</v>
      </c>
      <c r="H93" s="33">
        <v>0.79338325795683662</v>
      </c>
      <c r="I93" s="33">
        <v>0.74648114416892419</v>
      </c>
      <c r="J93" s="33">
        <v>0.7799479894190875</v>
      </c>
      <c r="K93" s="33">
        <v>0.92374335699724297</v>
      </c>
      <c r="L93" s="33">
        <v>0.70364824372496648</v>
      </c>
      <c r="M93" s="33">
        <v>0.77844258801330113</v>
      </c>
      <c r="N93" s="33">
        <v>0.8192991502384217</v>
      </c>
    </row>
    <row r="94" spans="1:14">
      <c r="A94" s="7" t="s">
        <v>181</v>
      </c>
      <c r="B94" s="7" t="s">
        <v>182</v>
      </c>
      <c r="C94" s="33"/>
      <c r="D94" s="33">
        <v>0.69313196004397071</v>
      </c>
      <c r="E94" s="33">
        <v>0.56331178737566479</v>
      </c>
      <c r="F94" s="33">
        <v>0.63706327188745404</v>
      </c>
      <c r="G94" s="33">
        <v>0.61415367572160184</v>
      </c>
      <c r="H94" s="33">
        <v>0.6207395098411983</v>
      </c>
      <c r="I94" s="33">
        <v>0.59530213628874395</v>
      </c>
      <c r="J94" s="33">
        <v>0.62466847859251851</v>
      </c>
      <c r="K94" s="33">
        <v>0.64524744992559835</v>
      </c>
      <c r="L94" s="33">
        <v>0.60620420310468326</v>
      </c>
      <c r="M94" s="33">
        <v>0.57639426755479195</v>
      </c>
      <c r="N94" s="33">
        <v>0.49138161693258792</v>
      </c>
    </row>
    <row r="95" spans="1:14">
      <c r="A95" s="7" t="s">
        <v>183</v>
      </c>
      <c r="B95" s="7" t="s">
        <v>184</v>
      </c>
      <c r="C95" s="33"/>
      <c r="D95" s="33">
        <v>0.29468945080565212</v>
      </c>
      <c r="E95" s="33">
        <v>0.38523512134219379</v>
      </c>
      <c r="F95" s="33">
        <v>0.25895227144796973</v>
      </c>
      <c r="G95" s="33">
        <v>0.46600097639316096</v>
      </c>
      <c r="H95" s="33">
        <v>0.66946690534055042</v>
      </c>
      <c r="I95" s="33">
        <v>0.24166264282417721</v>
      </c>
      <c r="J95" s="33">
        <v>0.24132917521455305</v>
      </c>
      <c r="K95" s="33">
        <v>0.27777851881691029</v>
      </c>
      <c r="L95" s="33">
        <v>0.22706743248614775</v>
      </c>
      <c r="M95" s="33">
        <v>0.20371402884894985</v>
      </c>
      <c r="N95" s="33">
        <v>0.2426363682442797</v>
      </c>
    </row>
    <row r="96" spans="1:14">
      <c r="A96" s="7" t="s">
        <v>185</v>
      </c>
      <c r="B96" s="7" t="s">
        <v>186</v>
      </c>
      <c r="C96" s="33"/>
      <c r="D96" s="33">
        <v>0.58546746496480029</v>
      </c>
      <c r="E96" s="33">
        <v>0.44265528995875769</v>
      </c>
      <c r="F96" s="33">
        <v>0.58330264708357882</v>
      </c>
      <c r="G96" s="33">
        <v>0.55279700782762398</v>
      </c>
      <c r="H96" s="33">
        <v>0.60238774093089809</v>
      </c>
      <c r="I96" s="33">
        <v>0.58012530510899751</v>
      </c>
      <c r="J96" s="33">
        <v>0.56682939146536482</v>
      </c>
      <c r="K96" s="33">
        <v>0.67068744213450049</v>
      </c>
      <c r="L96" s="33">
        <v>0.71103547681171619</v>
      </c>
      <c r="M96" s="33">
        <v>0.69404406194764745</v>
      </c>
      <c r="N96" s="33">
        <v>0.61968952529248378</v>
      </c>
    </row>
    <row r="97" spans="1:14">
      <c r="A97" s="7" t="s">
        <v>187</v>
      </c>
      <c r="B97" s="7" t="s">
        <v>188</v>
      </c>
      <c r="C97" s="33"/>
      <c r="D97" s="33">
        <v>0.62768165886476446</v>
      </c>
      <c r="E97" s="33">
        <v>0.51746331291845404</v>
      </c>
      <c r="F97" s="33">
        <v>0.35266194299559961</v>
      </c>
      <c r="G97" s="33">
        <v>0.56210229572743664</v>
      </c>
      <c r="H97" s="33">
        <v>0.58056887910372568</v>
      </c>
      <c r="I97" s="33">
        <v>0.52688153254294845</v>
      </c>
      <c r="J97" s="33">
        <v>0.49574083296202132</v>
      </c>
      <c r="K97" s="33">
        <v>0.54186215151276873</v>
      </c>
      <c r="L97" s="33">
        <v>0.49592721702385423</v>
      </c>
      <c r="M97" s="33">
        <v>0.45641379591527681</v>
      </c>
      <c r="N97" s="33">
        <v>0.56908004904230625</v>
      </c>
    </row>
    <row r="98" spans="1:14">
      <c r="A98" s="7" t="s">
        <v>189</v>
      </c>
      <c r="B98" s="7" t="s">
        <v>190</v>
      </c>
      <c r="C98" s="33"/>
      <c r="D98" s="33">
        <v>0.10083497992223851</v>
      </c>
      <c r="E98" s="33">
        <v>8.1839942159608589E-2</v>
      </c>
      <c r="F98" s="33">
        <v>0.10527091625076336</v>
      </c>
      <c r="G98" s="33">
        <v>9.2249808719579399E-2</v>
      </c>
      <c r="H98" s="33">
        <v>0.10548851966503113</v>
      </c>
      <c r="I98" s="33">
        <v>9.3948519243863229E-2</v>
      </c>
      <c r="J98" s="33">
        <v>8.8922582320775517E-2</v>
      </c>
      <c r="K98" s="33">
        <v>8.1699552860081001E-2</v>
      </c>
      <c r="L98" s="33">
        <v>6.8067751875952015E-2</v>
      </c>
      <c r="M98" s="33">
        <v>6.425618239377795E-2</v>
      </c>
      <c r="N98" s="33">
        <v>4.912923536968012E-2</v>
      </c>
    </row>
    <row r="99" spans="1:14">
      <c r="A99" s="7" t="s">
        <v>191</v>
      </c>
      <c r="B99" s="7" t="s">
        <v>192</v>
      </c>
      <c r="C99" s="33"/>
      <c r="D99" s="33">
        <v>0.67166830930847976</v>
      </c>
      <c r="E99" s="33">
        <v>0.56860738871725591</v>
      </c>
      <c r="F99" s="33">
        <v>0.6081983172241151</v>
      </c>
      <c r="G99" s="33">
        <v>0.56643107142029336</v>
      </c>
      <c r="H99" s="33">
        <v>0.57287889775199419</v>
      </c>
      <c r="I99" s="33">
        <v>0.48954804785414618</v>
      </c>
      <c r="J99" s="33">
        <v>0.54171592147045866</v>
      </c>
      <c r="K99" s="33">
        <v>0.65483226876732192</v>
      </c>
      <c r="L99" s="33">
        <v>0.65389270234204522</v>
      </c>
      <c r="M99" s="33">
        <v>0.70724269124936667</v>
      </c>
      <c r="N99" s="33">
        <v>0.63544574355714056</v>
      </c>
    </row>
    <row r="100" spans="1:14">
      <c r="A100" s="7" t="s">
        <v>193</v>
      </c>
      <c r="B100" s="7" t="s">
        <v>194</v>
      </c>
      <c r="C100" s="33"/>
      <c r="D100" s="33">
        <v>0.6087032094264696</v>
      </c>
      <c r="E100" s="33">
        <v>0.5455071090350857</v>
      </c>
      <c r="F100" s="33">
        <v>0.58755686747836555</v>
      </c>
      <c r="G100" s="33">
        <v>0.55860463776096614</v>
      </c>
      <c r="H100" s="33">
        <v>0.5958571981981694</v>
      </c>
      <c r="I100" s="33">
        <v>0.61416748572910429</v>
      </c>
      <c r="J100" s="33">
        <v>0.60781241495890814</v>
      </c>
      <c r="K100" s="33">
        <v>0.61693682387329563</v>
      </c>
      <c r="L100" s="33">
        <v>0.63605518186387666</v>
      </c>
      <c r="M100" s="33">
        <v>0.62346669910900943</v>
      </c>
      <c r="N100" s="33">
        <v>0.61856320974294776</v>
      </c>
    </row>
    <row r="101" spans="1:14">
      <c r="A101" s="7" t="s">
        <v>195</v>
      </c>
      <c r="B101" s="7" t="s">
        <v>196</v>
      </c>
      <c r="C101" s="33"/>
      <c r="D101" s="33">
        <v>0.44264294858475706</v>
      </c>
      <c r="E101" s="33">
        <v>0.50582031592702559</v>
      </c>
      <c r="F101" s="33">
        <v>0.4611067538356301</v>
      </c>
      <c r="G101" s="33">
        <v>0.46119184713812755</v>
      </c>
      <c r="H101" s="33">
        <v>0.45415021144696216</v>
      </c>
      <c r="I101" s="33">
        <v>0.48061884598969778</v>
      </c>
      <c r="J101" s="33">
        <v>0.50234534292271082</v>
      </c>
      <c r="K101" s="33">
        <v>0.50323585422791683</v>
      </c>
      <c r="L101" s="33">
        <v>0.42881615427085923</v>
      </c>
      <c r="M101" s="33">
        <v>0.44363228347547434</v>
      </c>
      <c r="N101" s="33">
        <v>0.44662110327094695</v>
      </c>
    </row>
    <row r="102" spans="1:14">
      <c r="A102" s="7" t="s">
        <v>197</v>
      </c>
      <c r="B102" s="7" t="s">
        <v>198</v>
      </c>
      <c r="C102" s="33"/>
      <c r="D102" s="33">
        <v>0.53581804458000215</v>
      </c>
      <c r="E102" s="33">
        <v>0.46762282742160438</v>
      </c>
      <c r="F102" s="33">
        <v>0.4754034206093572</v>
      </c>
      <c r="G102" s="33">
        <v>0.42712036143088894</v>
      </c>
      <c r="H102" s="33">
        <v>0.45347305384680142</v>
      </c>
      <c r="I102" s="33">
        <v>0.46607565809681489</v>
      </c>
      <c r="J102" s="33">
        <v>0.46172462357901217</v>
      </c>
      <c r="K102" s="33">
        <v>0.42366729185453272</v>
      </c>
      <c r="L102" s="33">
        <v>0.39062991785592666</v>
      </c>
      <c r="M102" s="33">
        <v>0.47166442807444919</v>
      </c>
      <c r="N102" s="33">
        <v>0.4814176621513086</v>
      </c>
    </row>
    <row r="103" spans="1:14">
      <c r="A103" s="7" t="s">
        <v>199</v>
      </c>
      <c r="B103" s="7" t="s">
        <v>200</v>
      </c>
      <c r="C103" s="33"/>
      <c r="D103" s="33">
        <v>0.41809961868610918</v>
      </c>
      <c r="E103" s="33">
        <v>0.39724029251633169</v>
      </c>
      <c r="F103" s="33">
        <v>0.33730490070938973</v>
      </c>
      <c r="G103" s="33">
        <v>0.32380921419600783</v>
      </c>
      <c r="H103" s="33">
        <v>0.33799273157828097</v>
      </c>
      <c r="I103" s="33">
        <v>0.3745256191333331</v>
      </c>
      <c r="J103" s="33">
        <v>0.37163998042590762</v>
      </c>
      <c r="K103" s="33">
        <v>0.40576289340674759</v>
      </c>
      <c r="L103" s="33">
        <v>0.38857311026168373</v>
      </c>
      <c r="M103" s="33">
        <v>0.39404153677157511</v>
      </c>
      <c r="N103" s="33">
        <v>0.45312141754755786</v>
      </c>
    </row>
    <row r="104" spans="1:14" s="2" customFormat="1">
      <c r="A104" s="9"/>
      <c r="B104" s="9" t="s">
        <v>201</v>
      </c>
      <c r="C104" s="34"/>
      <c r="D104" s="34">
        <v>0.55040756737904606</v>
      </c>
      <c r="E104" s="34">
        <v>0.5026944143065758</v>
      </c>
      <c r="F104" s="34">
        <v>0.51793672909403787</v>
      </c>
      <c r="G104" s="34">
        <v>0.50974343379341136</v>
      </c>
      <c r="H104" s="34">
        <v>0.51011705290694154</v>
      </c>
      <c r="I104" s="34">
        <v>0.48747092584829221</v>
      </c>
      <c r="J104" s="34">
        <v>0.50190036202694999</v>
      </c>
      <c r="K104" s="34">
        <v>0.51344717787482408</v>
      </c>
      <c r="L104" s="34">
        <v>0.49090498343078037</v>
      </c>
      <c r="M104" s="34">
        <v>0.48192127299795795</v>
      </c>
      <c r="N104" s="34">
        <v>0.49577493789432536</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sheetPr codeName="Feuil30"/>
  <dimension ref="A1:R104"/>
  <sheetViews>
    <sheetView workbookViewId="0"/>
  </sheetViews>
  <sheetFormatPr baseColWidth="10" defaultColWidth="4.7109375" defaultRowHeight="12"/>
  <cols>
    <col min="1" max="1" width="4.7109375" style="1" customWidth="1"/>
    <col min="2" max="2" width="26.140625" style="1" bestFit="1" customWidth="1"/>
    <col min="3" max="12" width="5" style="4" bestFit="1" customWidth="1"/>
    <col min="13" max="14" width="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241</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31"/>
      <c r="D8" s="31">
        <v>17.440116524334321</v>
      </c>
      <c r="E8" s="31">
        <v>15.440268102893434</v>
      </c>
      <c r="F8" s="31">
        <v>16.797384708238884</v>
      </c>
      <c r="G8" s="31">
        <v>16.587415711670207</v>
      </c>
      <c r="H8" s="31">
        <v>15.190842601704885</v>
      </c>
      <c r="I8" s="31">
        <v>13.837320394130897</v>
      </c>
      <c r="J8" s="31">
        <v>13.764503162872559</v>
      </c>
      <c r="K8" s="31">
        <v>15.169102107555791</v>
      </c>
      <c r="L8" s="31">
        <v>12.975372898548315</v>
      </c>
      <c r="M8" s="31">
        <v>12.378741509230478</v>
      </c>
      <c r="N8" s="31">
        <v>12.940744748553998</v>
      </c>
    </row>
    <row r="9" spans="1:18">
      <c r="A9" s="7" t="s">
        <v>11</v>
      </c>
      <c r="B9" s="7" t="s">
        <v>12</v>
      </c>
      <c r="C9" s="31"/>
      <c r="D9" s="31">
        <v>12.606447268934232</v>
      </c>
      <c r="E9" s="31">
        <v>15.094355062579195</v>
      </c>
      <c r="F9" s="31">
        <v>15.74186116797728</v>
      </c>
      <c r="G9" s="31">
        <v>13.848525411223916</v>
      </c>
      <c r="H9" s="31">
        <v>14.694724742666592</v>
      </c>
      <c r="I9" s="31">
        <v>13.949274489630897</v>
      </c>
      <c r="J9" s="31">
        <v>13.531169789614772</v>
      </c>
      <c r="K9" s="31">
        <v>14.864268013425766</v>
      </c>
      <c r="L9" s="31">
        <v>12.773338008387519</v>
      </c>
      <c r="M9" s="31">
        <v>10.795011313697083</v>
      </c>
      <c r="N9" s="31">
        <v>11.93312490340193</v>
      </c>
    </row>
    <row r="10" spans="1:18">
      <c r="A10" s="7" t="s">
        <v>13</v>
      </c>
      <c r="B10" s="7" t="s">
        <v>14</v>
      </c>
      <c r="C10" s="31"/>
      <c r="D10" s="31">
        <v>19.297750192141976</v>
      </c>
      <c r="E10" s="31">
        <v>18.385346258574142</v>
      </c>
      <c r="F10" s="31">
        <v>18.619820725854066</v>
      </c>
      <c r="G10" s="31">
        <v>18.892456097694104</v>
      </c>
      <c r="H10" s="31">
        <v>17.443537884333651</v>
      </c>
      <c r="I10" s="31">
        <v>17.365008316542482</v>
      </c>
      <c r="J10" s="31">
        <v>14.070540703932528</v>
      </c>
      <c r="K10" s="31">
        <v>23.980901800787848</v>
      </c>
      <c r="L10" s="31">
        <v>21.560586379662276</v>
      </c>
      <c r="M10" s="31">
        <v>15.190735976146129</v>
      </c>
      <c r="N10" s="31">
        <v>17.685649788439214</v>
      </c>
    </row>
    <row r="11" spans="1:18">
      <c r="A11" s="7" t="s">
        <v>15</v>
      </c>
      <c r="B11" s="7" t="s">
        <v>16</v>
      </c>
      <c r="C11" s="31"/>
      <c r="D11" s="31">
        <v>18.726058230175923</v>
      </c>
      <c r="E11" s="31">
        <v>16.154856270215902</v>
      </c>
      <c r="F11" s="31">
        <v>18.692608710980192</v>
      </c>
      <c r="G11" s="31">
        <v>16.322089915713903</v>
      </c>
      <c r="H11" s="31">
        <v>16.524954078855124</v>
      </c>
      <c r="I11" s="31">
        <v>15.822764984382411</v>
      </c>
      <c r="J11" s="31">
        <v>17.124395412741709</v>
      </c>
      <c r="K11" s="31">
        <v>17.314275185943</v>
      </c>
      <c r="L11" s="31">
        <v>14.821375135992533</v>
      </c>
      <c r="M11" s="31">
        <v>13.231483302729041</v>
      </c>
      <c r="N11" s="31">
        <v>14.326685248520112</v>
      </c>
    </row>
    <row r="12" spans="1:18">
      <c r="A12" s="7" t="s">
        <v>17</v>
      </c>
      <c r="B12" s="7" t="s">
        <v>18</v>
      </c>
      <c r="C12" s="31"/>
      <c r="D12" s="31">
        <v>16.649471543409554</v>
      </c>
      <c r="E12" s="31">
        <v>15.993624387741438</v>
      </c>
      <c r="F12" s="31">
        <v>16.820968951095235</v>
      </c>
      <c r="G12" s="31">
        <v>14.99540340057932</v>
      </c>
      <c r="H12" s="31">
        <v>15.503963766589923</v>
      </c>
      <c r="I12" s="31">
        <v>14.699328591614433</v>
      </c>
      <c r="J12" s="31">
        <v>14.166346217967854</v>
      </c>
      <c r="K12" s="31">
        <v>15.725194835625164</v>
      </c>
      <c r="L12" s="31">
        <v>11.125564590641876</v>
      </c>
      <c r="M12" s="31">
        <v>12.492976346841415</v>
      </c>
      <c r="N12" s="31">
        <v>12.830866957981105</v>
      </c>
    </row>
    <row r="13" spans="1:18">
      <c r="A13" s="7" t="s">
        <v>19</v>
      </c>
      <c r="B13" s="7" t="s">
        <v>20</v>
      </c>
      <c r="C13" s="31"/>
      <c r="D13" s="31">
        <v>21.047010446806279</v>
      </c>
      <c r="E13" s="31">
        <v>18.352082583375857</v>
      </c>
      <c r="F13" s="31">
        <v>18.097649269741954</v>
      </c>
      <c r="G13" s="31">
        <v>16.8006293161875</v>
      </c>
      <c r="H13" s="31">
        <v>16.621468721372981</v>
      </c>
      <c r="I13" s="31">
        <v>19.720805239389314</v>
      </c>
      <c r="J13" s="31">
        <v>20.284055666564097</v>
      </c>
      <c r="K13" s="31">
        <v>20.746130968469807</v>
      </c>
      <c r="L13" s="31">
        <v>18.796833268138695</v>
      </c>
      <c r="M13" s="31">
        <v>16.850536904362148</v>
      </c>
      <c r="N13" s="31">
        <v>17.526781192641742</v>
      </c>
    </row>
    <row r="14" spans="1:18">
      <c r="A14" s="7" t="s">
        <v>21</v>
      </c>
      <c r="B14" s="7" t="s">
        <v>22</v>
      </c>
      <c r="C14" s="31"/>
      <c r="D14" s="31">
        <v>21.926256735455858</v>
      </c>
      <c r="E14" s="31">
        <v>20.141708434253307</v>
      </c>
      <c r="F14" s="31">
        <v>22.032411078802834</v>
      </c>
      <c r="G14" s="31">
        <v>21.568450290709045</v>
      </c>
      <c r="H14" s="31">
        <v>21.210858537102276</v>
      </c>
      <c r="I14" s="31">
        <v>21.351798500844872</v>
      </c>
      <c r="J14" s="31">
        <v>19.454104820616994</v>
      </c>
      <c r="K14" s="31">
        <v>19.314543309740479</v>
      </c>
      <c r="L14" s="31">
        <v>17.276726030908197</v>
      </c>
      <c r="M14" s="31">
        <v>16.029825482278763</v>
      </c>
      <c r="N14" s="31">
        <v>17.933365715959372</v>
      </c>
    </row>
    <row r="15" spans="1:18">
      <c r="A15" s="7" t="s">
        <v>23</v>
      </c>
      <c r="B15" s="7" t="s">
        <v>24</v>
      </c>
      <c r="C15" s="31"/>
      <c r="D15" s="31">
        <v>11.15892060096993</v>
      </c>
      <c r="E15" s="31">
        <v>11.333581255170927</v>
      </c>
      <c r="F15" s="31">
        <v>12.688644159781781</v>
      </c>
      <c r="G15" s="31">
        <v>12.742253831997116</v>
      </c>
      <c r="H15" s="31">
        <v>13.607244614630781</v>
      </c>
      <c r="I15" s="31">
        <v>12.821791683126364</v>
      </c>
      <c r="J15" s="31">
        <v>12.650599114537922</v>
      </c>
      <c r="K15" s="31">
        <v>15.595398610708131</v>
      </c>
      <c r="L15" s="31">
        <v>13.854182559081913</v>
      </c>
      <c r="M15" s="31">
        <v>12.404123969650769</v>
      </c>
      <c r="N15" s="31">
        <v>15.219899628086212</v>
      </c>
    </row>
    <row r="16" spans="1:18">
      <c r="A16" s="7" t="s">
        <v>25</v>
      </c>
      <c r="B16" s="7" t="s">
        <v>26</v>
      </c>
      <c r="C16" s="31"/>
      <c r="D16" s="31">
        <v>17.047830799221011</v>
      </c>
      <c r="E16" s="31">
        <v>17.132429678574738</v>
      </c>
      <c r="F16" s="31">
        <v>18.772287098558671</v>
      </c>
      <c r="G16" s="31">
        <v>15.731346760321102</v>
      </c>
      <c r="H16" s="31">
        <v>14.427160654347848</v>
      </c>
      <c r="I16" s="31">
        <v>15.295849691531128</v>
      </c>
      <c r="J16" s="31">
        <v>15.824849641151001</v>
      </c>
      <c r="K16" s="31">
        <v>16.473894723958431</v>
      </c>
      <c r="L16" s="31">
        <v>13.759626962993405</v>
      </c>
      <c r="M16" s="31">
        <v>11.095097794395263</v>
      </c>
      <c r="N16" s="31">
        <v>12.53053355128044</v>
      </c>
    </row>
    <row r="17" spans="1:14">
      <c r="A17" s="7" t="s">
        <v>27</v>
      </c>
      <c r="B17" s="7" t="s">
        <v>28</v>
      </c>
      <c r="C17" s="31"/>
      <c r="D17" s="31">
        <v>9.802250951039051</v>
      </c>
      <c r="E17" s="31">
        <v>8.6076399362261391</v>
      </c>
      <c r="F17" s="31">
        <v>9.5379743654184477</v>
      </c>
      <c r="G17" s="31">
        <v>9.1431202062102575</v>
      </c>
      <c r="H17" s="31">
        <v>9.5602026818958041</v>
      </c>
      <c r="I17" s="31">
        <v>9.297952300510838</v>
      </c>
      <c r="J17" s="31">
        <v>9.3909210427694294</v>
      </c>
      <c r="K17" s="31">
        <v>9.8992165132530872</v>
      </c>
      <c r="L17" s="31">
        <v>9.8639233213748199</v>
      </c>
      <c r="M17" s="31">
        <v>8.0537275857031805</v>
      </c>
      <c r="N17" s="31">
        <v>8.4591282757502082</v>
      </c>
    </row>
    <row r="18" spans="1:14">
      <c r="A18" s="7" t="s">
        <v>29</v>
      </c>
      <c r="B18" s="7" t="s">
        <v>30</v>
      </c>
      <c r="C18" s="31"/>
      <c r="D18" s="31">
        <v>12.658135996144413</v>
      </c>
      <c r="E18" s="31">
        <v>11.801258920337025</v>
      </c>
      <c r="F18" s="31">
        <v>12.554796315654681</v>
      </c>
      <c r="G18" s="31">
        <v>11.919852253973009</v>
      </c>
      <c r="H18" s="31">
        <v>10.613105800380939</v>
      </c>
      <c r="I18" s="31">
        <v>10.887155340033265</v>
      </c>
      <c r="J18" s="31">
        <v>13.405020273620957</v>
      </c>
      <c r="K18" s="31">
        <v>14.582717625594526</v>
      </c>
      <c r="L18" s="31">
        <v>11.268829344559087</v>
      </c>
      <c r="M18" s="31">
        <v>9.8548788299678609</v>
      </c>
      <c r="N18" s="31">
        <v>11.479407471058861</v>
      </c>
    </row>
    <row r="19" spans="1:14">
      <c r="A19" s="7" t="s">
        <v>31</v>
      </c>
      <c r="B19" s="7" t="s">
        <v>32</v>
      </c>
      <c r="C19" s="31"/>
      <c r="D19" s="31">
        <v>16.449127343244989</v>
      </c>
      <c r="E19" s="31">
        <v>14.542771783551167</v>
      </c>
      <c r="F19" s="31">
        <v>15.762535542727932</v>
      </c>
      <c r="G19" s="31">
        <v>15.687385473227437</v>
      </c>
      <c r="H19" s="31">
        <v>15.178633550992974</v>
      </c>
      <c r="I19" s="31">
        <v>15.192855234181355</v>
      </c>
      <c r="J19" s="31">
        <v>15.625471796114823</v>
      </c>
      <c r="K19" s="31">
        <v>17.658453691775634</v>
      </c>
      <c r="L19" s="31">
        <v>14.343337198475711</v>
      </c>
      <c r="M19" s="31">
        <v>11.129881862120952</v>
      </c>
      <c r="N19" s="31">
        <v>11.268311192919505</v>
      </c>
    </row>
    <row r="20" spans="1:14">
      <c r="A20" s="7" t="s">
        <v>33</v>
      </c>
      <c r="B20" s="7" t="s">
        <v>34</v>
      </c>
      <c r="C20" s="31"/>
      <c r="D20" s="31">
        <v>13.726843520343499</v>
      </c>
      <c r="E20" s="31">
        <v>12.20784411496092</v>
      </c>
      <c r="F20" s="31">
        <v>13.029565833513088</v>
      </c>
      <c r="G20" s="31">
        <v>12.526586996483022</v>
      </c>
      <c r="H20" s="31">
        <v>12.194930445885678</v>
      </c>
      <c r="I20" s="31">
        <v>11.670122536506753</v>
      </c>
      <c r="J20" s="31">
        <v>11.951125069393727</v>
      </c>
      <c r="K20" s="31">
        <v>12.524085738509777</v>
      </c>
      <c r="L20" s="31">
        <v>11.60784794502919</v>
      </c>
      <c r="M20" s="31">
        <v>10.268333416365619</v>
      </c>
      <c r="N20" s="31">
        <v>10.014415080044351</v>
      </c>
    </row>
    <row r="21" spans="1:14">
      <c r="A21" s="7" t="s">
        <v>35</v>
      </c>
      <c r="B21" s="7" t="s">
        <v>36</v>
      </c>
      <c r="C21" s="31"/>
      <c r="D21" s="31">
        <v>12.917601925307872</v>
      </c>
      <c r="E21" s="31">
        <v>13.041075128707572</v>
      </c>
      <c r="F21" s="31">
        <v>14.836053605460425</v>
      </c>
      <c r="G21" s="31">
        <v>13.194049118636123</v>
      </c>
      <c r="H21" s="31">
        <v>13.530784997735775</v>
      </c>
      <c r="I21" s="31">
        <v>13.351066943598223</v>
      </c>
      <c r="J21" s="31">
        <v>13.479054292005543</v>
      </c>
      <c r="K21" s="31">
        <v>14.770286172791842</v>
      </c>
      <c r="L21" s="31">
        <v>13.186151601277144</v>
      </c>
      <c r="M21" s="31">
        <v>11.5603331964692</v>
      </c>
      <c r="N21" s="31">
        <v>13.133406570340147</v>
      </c>
    </row>
    <row r="22" spans="1:14">
      <c r="A22" s="7" t="s">
        <v>37</v>
      </c>
      <c r="B22" s="7" t="s">
        <v>38</v>
      </c>
      <c r="C22" s="31"/>
      <c r="D22" s="31">
        <v>17.54225479188387</v>
      </c>
      <c r="E22" s="31">
        <v>14.115017171401812</v>
      </c>
      <c r="F22" s="31">
        <v>16.915758308291103</v>
      </c>
      <c r="G22" s="31">
        <v>15.667845496308011</v>
      </c>
      <c r="H22" s="31">
        <v>16.343366264684136</v>
      </c>
      <c r="I22" s="31">
        <v>16.599872301425179</v>
      </c>
      <c r="J22" s="31">
        <v>15.962516927948753</v>
      </c>
      <c r="K22" s="31">
        <v>18.112945137795997</v>
      </c>
      <c r="L22" s="31">
        <v>14.598172401516358</v>
      </c>
      <c r="M22" s="31">
        <v>11.52687914946419</v>
      </c>
      <c r="N22" s="31">
        <v>13.792183994691227</v>
      </c>
    </row>
    <row r="23" spans="1:14">
      <c r="A23" s="7" t="s">
        <v>39</v>
      </c>
      <c r="B23" s="7" t="s">
        <v>40</v>
      </c>
      <c r="C23" s="31"/>
      <c r="D23" s="31">
        <v>15.475240758904102</v>
      </c>
      <c r="E23" s="31">
        <v>16.192270108344502</v>
      </c>
      <c r="F23" s="31">
        <v>17.549499719214769</v>
      </c>
      <c r="G23" s="31">
        <v>17.458247396750341</v>
      </c>
      <c r="H23" s="31">
        <v>19.304754981008653</v>
      </c>
      <c r="I23" s="31">
        <v>16.881268395963751</v>
      </c>
      <c r="J23" s="31">
        <v>17.35071746460784</v>
      </c>
      <c r="K23" s="31">
        <v>18.069838246049699</v>
      </c>
      <c r="L23" s="31">
        <v>16.218713900654603</v>
      </c>
      <c r="M23" s="31">
        <v>15.03393018223839</v>
      </c>
      <c r="N23" s="31">
        <v>17.137647231790719</v>
      </c>
    </row>
    <row r="24" spans="1:14">
      <c r="A24" s="7" t="s">
        <v>41</v>
      </c>
      <c r="B24" s="7" t="s">
        <v>42</v>
      </c>
      <c r="C24" s="31"/>
      <c r="D24" s="31">
        <v>14.968020523254621</v>
      </c>
      <c r="E24" s="31">
        <v>12.631479094952091</v>
      </c>
      <c r="F24" s="31">
        <v>13.674594281266145</v>
      </c>
      <c r="G24" s="31">
        <v>12.993843047858435</v>
      </c>
      <c r="H24" s="31">
        <v>12.973586410546755</v>
      </c>
      <c r="I24" s="31">
        <v>13.203548607435167</v>
      </c>
      <c r="J24" s="31">
        <v>13.280877291487872</v>
      </c>
      <c r="K24" s="31">
        <v>14.164667047706333</v>
      </c>
      <c r="L24" s="31">
        <v>12.270014677236341</v>
      </c>
      <c r="M24" s="31">
        <v>10.781495709057651</v>
      </c>
      <c r="N24" s="31">
        <v>11.822884181599051</v>
      </c>
    </row>
    <row r="25" spans="1:14">
      <c r="A25" s="7" t="s">
        <v>43</v>
      </c>
      <c r="B25" s="7" t="s">
        <v>44</v>
      </c>
      <c r="C25" s="31"/>
      <c r="D25" s="31">
        <v>17.459545861862569</v>
      </c>
      <c r="E25" s="31">
        <v>11.629636810374077</v>
      </c>
      <c r="F25" s="31">
        <v>18.686589190186311</v>
      </c>
      <c r="G25" s="31">
        <v>17.99390351452438</v>
      </c>
      <c r="H25" s="31">
        <v>17.528338637403809</v>
      </c>
      <c r="I25" s="31">
        <v>16.237875939659034</v>
      </c>
      <c r="J25" s="31">
        <v>17.777799330779303</v>
      </c>
      <c r="K25" s="31">
        <v>18.039642702219389</v>
      </c>
      <c r="L25" s="31">
        <v>15.118504295358568</v>
      </c>
      <c r="M25" s="31">
        <v>13.686535225693175</v>
      </c>
      <c r="N25" s="31">
        <v>15.503119428898588</v>
      </c>
    </row>
    <row r="26" spans="1:14">
      <c r="A26" s="7" t="s">
        <v>45</v>
      </c>
      <c r="B26" s="7" t="s">
        <v>46</v>
      </c>
      <c r="C26" s="31"/>
      <c r="D26" s="31">
        <v>12.422417999619157</v>
      </c>
      <c r="E26" s="31">
        <v>12.405386912794143</v>
      </c>
      <c r="F26" s="31">
        <v>11.362912377445227</v>
      </c>
      <c r="G26" s="31">
        <v>10.145888819725773</v>
      </c>
      <c r="H26" s="31">
        <v>9.8812509288777548</v>
      </c>
      <c r="I26" s="31">
        <v>10.894608718945422</v>
      </c>
      <c r="J26" s="31">
        <v>11.359009832254477</v>
      </c>
      <c r="K26" s="31">
        <v>9.7950731260155557</v>
      </c>
      <c r="L26" s="31">
        <v>9.6036234272351777</v>
      </c>
      <c r="M26" s="31">
        <v>8.2617071724955533</v>
      </c>
      <c r="N26" s="31">
        <v>8.1391664324227637</v>
      </c>
    </row>
    <row r="27" spans="1:14">
      <c r="A27" s="7" t="s">
        <v>65</v>
      </c>
      <c r="B27" s="7" t="s">
        <v>66</v>
      </c>
      <c r="C27" s="31"/>
      <c r="D27" s="31">
        <v>9.3331415911307261</v>
      </c>
      <c r="E27" s="31">
        <v>7.1249801980099381</v>
      </c>
      <c r="F27" s="31">
        <v>7.2020351109290131</v>
      </c>
      <c r="G27" s="31">
        <v>8.6404493690744992</v>
      </c>
      <c r="H27" s="31">
        <v>8.4329765495127891</v>
      </c>
      <c r="I27" s="31">
        <v>9.9899107890877321</v>
      </c>
      <c r="J27" s="31">
        <v>10.822494389056496</v>
      </c>
      <c r="K27" s="31">
        <v>11.375526688728387</v>
      </c>
      <c r="L27" s="31">
        <v>10.718844373864192</v>
      </c>
      <c r="M27" s="31">
        <v>9.7161891008686414</v>
      </c>
      <c r="N27" s="31">
        <v>11.525742111842195</v>
      </c>
    </row>
    <row r="28" spans="1:14">
      <c r="A28" s="7" t="s">
        <v>67</v>
      </c>
      <c r="B28" s="7" t="s">
        <v>68</v>
      </c>
      <c r="C28" s="31"/>
      <c r="D28" s="31">
        <v>14.402860625924799</v>
      </c>
      <c r="E28" s="31">
        <v>12.937024200927979</v>
      </c>
      <c r="F28" s="31">
        <v>14.136889303290353</v>
      </c>
      <c r="G28" s="31">
        <v>14.536800205420972</v>
      </c>
      <c r="H28" s="31">
        <v>14.851369601783345</v>
      </c>
      <c r="I28" s="31">
        <v>17.303797543914403</v>
      </c>
      <c r="J28" s="31">
        <v>19.382326743749182</v>
      </c>
      <c r="K28" s="31">
        <v>20.030974457534366</v>
      </c>
      <c r="L28" s="31">
        <v>22.713705083155407</v>
      </c>
      <c r="M28" s="31">
        <v>20.777613627662497</v>
      </c>
      <c r="N28" s="31">
        <v>21.062500121188148</v>
      </c>
    </row>
    <row r="29" spans="1:14">
      <c r="A29" s="7" t="s">
        <v>47</v>
      </c>
      <c r="B29" s="7" t="s">
        <v>48</v>
      </c>
      <c r="C29" s="31"/>
      <c r="D29" s="31">
        <v>11.126818758301127</v>
      </c>
      <c r="E29" s="31">
        <v>9.3242199756133761</v>
      </c>
      <c r="F29" s="31">
        <v>10.527758274712335</v>
      </c>
      <c r="G29" s="31">
        <v>9.8579133666852954</v>
      </c>
      <c r="H29" s="31">
        <v>10.410190243762747</v>
      </c>
      <c r="I29" s="31">
        <v>10.733023510292877</v>
      </c>
      <c r="J29" s="31">
        <v>11.161375488316468</v>
      </c>
      <c r="K29" s="31">
        <v>14.929028423189195</v>
      </c>
      <c r="L29" s="31">
        <v>16.606641284160972</v>
      </c>
      <c r="M29" s="31">
        <v>15.625678382708145</v>
      </c>
      <c r="N29" s="31">
        <v>17.724831888178844</v>
      </c>
    </row>
    <row r="30" spans="1:14">
      <c r="A30" s="7" t="s">
        <v>49</v>
      </c>
      <c r="B30" s="7" t="s">
        <v>50</v>
      </c>
      <c r="C30" s="31"/>
      <c r="D30" s="31">
        <v>14.002772535759528</v>
      </c>
      <c r="E30" s="31">
        <v>14.252318366415079</v>
      </c>
      <c r="F30" s="31">
        <v>15.108261626831693</v>
      </c>
      <c r="G30" s="31">
        <v>13.493354946841011</v>
      </c>
      <c r="H30" s="31">
        <v>13.380697529600807</v>
      </c>
      <c r="I30" s="31">
        <v>13.870905763209668</v>
      </c>
      <c r="J30" s="31">
        <v>13.608932766666863</v>
      </c>
      <c r="K30" s="31">
        <v>14.928184712212358</v>
      </c>
      <c r="L30" s="31">
        <v>13.686212806939563</v>
      </c>
      <c r="M30" s="31">
        <v>11.428323949761801</v>
      </c>
      <c r="N30" s="31">
        <v>12.421605096506202</v>
      </c>
    </row>
    <row r="31" spans="1:14">
      <c r="A31" s="7" t="s">
        <v>51</v>
      </c>
      <c r="B31" s="7" t="s">
        <v>52</v>
      </c>
      <c r="C31" s="31"/>
      <c r="D31" s="31">
        <v>13.034789064165697</v>
      </c>
      <c r="E31" s="31">
        <v>15.125432064397891</v>
      </c>
      <c r="F31" s="31">
        <v>16.389261617228616</v>
      </c>
      <c r="G31" s="31">
        <v>17.839958843790949</v>
      </c>
      <c r="H31" s="31">
        <v>15.71558024712269</v>
      </c>
      <c r="I31" s="31">
        <v>13.492782178349188</v>
      </c>
      <c r="J31" s="31">
        <v>13.127562478521135</v>
      </c>
      <c r="K31" s="31">
        <v>14.546993473307502</v>
      </c>
      <c r="L31" s="31">
        <v>12.387395996585248</v>
      </c>
      <c r="M31" s="31">
        <v>9.7252768072996787</v>
      </c>
      <c r="N31" s="31">
        <v>12.779064147785881</v>
      </c>
    </row>
    <row r="32" spans="1:14">
      <c r="A32" s="7" t="s">
        <v>53</v>
      </c>
      <c r="B32" s="7" t="s">
        <v>54</v>
      </c>
      <c r="C32" s="31"/>
      <c r="D32" s="31">
        <v>21.999497202235165</v>
      </c>
      <c r="E32" s="31">
        <v>16.005806458139212</v>
      </c>
      <c r="F32" s="31">
        <v>21.96713264544367</v>
      </c>
      <c r="G32" s="31">
        <v>21.047607070700579</v>
      </c>
      <c r="H32" s="31">
        <v>19.696035631430416</v>
      </c>
      <c r="I32" s="31">
        <v>19.116708626577633</v>
      </c>
      <c r="J32" s="31">
        <v>18.521401892407997</v>
      </c>
      <c r="K32" s="31">
        <v>19.52352787241356</v>
      </c>
      <c r="L32" s="31">
        <v>17.260870440049096</v>
      </c>
      <c r="M32" s="31">
        <v>15.042545515341905</v>
      </c>
      <c r="N32" s="31">
        <v>14.295791382465231</v>
      </c>
    </row>
    <row r="33" spans="1:14">
      <c r="A33" s="7" t="s">
        <v>55</v>
      </c>
      <c r="B33" s="7" t="s">
        <v>56</v>
      </c>
      <c r="C33" s="31"/>
      <c r="D33" s="31">
        <v>16.506837462804224</v>
      </c>
      <c r="E33" s="31">
        <v>9.2537806307686381</v>
      </c>
      <c r="F33" s="31">
        <v>10.49116784567193</v>
      </c>
      <c r="G33" s="31">
        <v>9.5074095973401604</v>
      </c>
      <c r="H33" s="31">
        <v>9.2915330591737781</v>
      </c>
      <c r="I33" s="31">
        <v>8.5579577406152527</v>
      </c>
      <c r="J33" s="31">
        <v>9.1478282384714635</v>
      </c>
      <c r="K33" s="31">
        <v>10.121072123444991</v>
      </c>
      <c r="L33" s="31">
        <v>9.5534970378467765</v>
      </c>
      <c r="M33" s="31">
        <v>9.2460346442834052</v>
      </c>
      <c r="N33" s="31">
        <v>9.7339350097247106</v>
      </c>
    </row>
    <row r="34" spans="1:14">
      <c r="A34" s="7" t="s">
        <v>57</v>
      </c>
      <c r="B34" s="7" t="s">
        <v>58</v>
      </c>
      <c r="C34" s="31"/>
      <c r="D34" s="31">
        <v>12.614509320678536</v>
      </c>
      <c r="E34" s="31">
        <v>13.347671392192073</v>
      </c>
      <c r="F34" s="31">
        <v>18.828001840368415</v>
      </c>
      <c r="G34" s="31">
        <v>17.48202780609957</v>
      </c>
      <c r="H34" s="31">
        <v>16.038085181151121</v>
      </c>
      <c r="I34" s="31">
        <v>17.469989188465064</v>
      </c>
      <c r="J34" s="31">
        <v>17.654671961131221</v>
      </c>
      <c r="K34" s="31">
        <v>18.381627722621229</v>
      </c>
      <c r="L34" s="31">
        <v>16.878442304512134</v>
      </c>
      <c r="M34" s="31">
        <v>16.539657946395547</v>
      </c>
      <c r="N34" s="31">
        <v>17.496261993057903</v>
      </c>
    </row>
    <row r="35" spans="1:14">
      <c r="A35" s="7" t="s">
        <v>59</v>
      </c>
      <c r="B35" s="7" t="s">
        <v>60</v>
      </c>
      <c r="C35" s="31"/>
      <c r="D35" s="31">
        <v>11.517493565542459</v>
      </c>
      <c r="E35" s="31">
        <v>12.303090572338874</v>
      </c>
      <c r="F35" s="31">
        <v>13.786494483778238</v>
      </c>
      <c r="G35" s="31">
        <v>11.457215365477497</v>
      </c>
      <c r="H35" s="31">
        <v>12.262547700666191</v>
      </c>
      <c r="I35" s="31">
        <v>11.103141229805759</v>
      </c>
      <c r="J35" s="31">
        <v>10.970998775827331</v>
      </c>
      <c r="K35" s="31">
        <v>12.689827784545898</v>
      </c>
      <c r="L35" s="31">
        <v>11.284354558322608</v>
      </c>
      <c r="M35" s="31">
        <v>10.289966930136393</v>
      </c>
      <c r="N35" s="31">
        <v>11.018867924528301</v>
      </c>
    </row>
    <row r="36" spans="1:14">
      <c r="A36" s="7" t="s">
        <v>61</v>
      </c>
      <c r="B36" s="7" t="s">
        <v>62</v>
      </c>
      <c r="C36" s="31"/>
      <c r="D36" s="31">
        <v>15.129581428945041</v>
      </c>
      <c r="E36" s="31">
        <v>14.383318028376681</v>
      </c>
      <c r="F36" s="31">
        <v>17.354416611869993</v>
      </c>
      <c r="G36" s="31">
        <v>16.23242622317553</v>
      </c>
      <c r="H36" s="31">
        <v>16.054431850460613</v>
      </c>
      <c r="I36" s="31">
        <v>14.324415881833202</v>
      </c>
      <c r="J36" s="31">
        <v>13.980178660430164</v>
      </c>
      <c r="K36" s="31">
        <v>14.474532987525981</v>
      </c>
      <c r="L36" s="31">
        <v>13.83037020217864</v>
      </c>
      <c r="M36" s="31">
        <v>12.178319457921958</v>
      </c>
      <c r="N36" s="31">
        <v>12.595223334839394</v>
      </c>
    </row>
    <row r="37" spans="1:14">
      <c r="A37" s="7" t="s">
        <v>63</v>
      </c>
      <c r="B37" s="7" t="s">
        <v>64</v>
      </c>
      <c r="C37" s="31"/>
      <c r="D37" s="31">
        <v>13.452814160822014</v>
      </c>
      <c r="E37" s="31">
        <v>13.581900031589489</v>
      </c>
      <c r="F37" s="31">
        <v>16.747025286219941</v>
      </c>
      <c r="G37" s="31">
        <v>14.928698139161115</v>
      </c>
      <c r="H37" s="31">
        <v>13.396487921716609</v>
      </c>
      <c r="I37" s="31">
        <v>15.759053220266694</v>
      </c>
      <c r="J37" s="31">
        <v>15.064140716057246</v>
      </c>
      <c r="K37" s="31">
        <v>17.58422662803256</v>
      </c>
      <c r="L37" s="31">
        <v>14.870420331974984</v>
      </c>
      <c r="M37" s="31">
        <v>12.210159184403507</v>
      </c>
      <c r="N37" s="31">
        <v>13.324846526655898</v>
      </c>
    </row>
    <row r="38" spans="1:14">
      <c r="A38" s="7" t="s">
        <v>69</v>
      </c>
      <c r="B38" s="7" t="s">
        <v>70</v>
      </c>
      <c r="C38" s="31"/>
      <c r="D38" s="31">
        <v>13.062965244459226</v>
      </c>
      <c r="E38" s="31">
        <v>13.715385985219482</v>
      </c>
      <c r="F38" s="31">
        <v>13.712398525823</v>
      </c>
      <c r="G38" s="31">
        <v>11.942719907866357</v>
      </c>
      <c r="H38" s="31">
        <v>11.291373254255625</v>
      </c>
      <c r="I38" s="31">
        <v>11.532677467952436</v>
      </c>
      <c r="J38" s="31">
        <v>12.78734497195671</v>
      </c>
      <c r="K38" s="31">
        <v>11.926669574359972</v>
      </c>
      <c r="L38" s="31">
        <v>11.817992057963288</v>
      </c>
      <c r="M38" s="31">
        <v>11.249508344841814</v>
      </c>
      <c r="N38" s="31">
        <v>12.232069197119989</v>
      </c>
    </row>
    <row r="39" spans="1:14">
      <c r="A39" s="7" t="s">
        <v>71</v>
      </c>
      <c r="B39" s="7" t="s">
        <v>72</v>
      </c>
      <c r="C39" s="31"/>
      <c r="D39" s="31">
        <v>19.980353579614164</v>
      </c>
      <c r="E39" s="31">
        <v>20.271818433044427</v>
      </c>
      <c r="F39" s="31">
        <v>21.789035661357627</v>
      </c>
      <c r="G39" s="31">
        <v>21.184335965191035</v>
      </c>
      <c r="H39" s="31">
        <v>19.998521831900153</v>
      </c>
      <c r="I39" s="31">
        <v>19.09188711253783</v>
      </c>
      <c r="J39" s="31">
        <v>19.322313279286423</v>
      </c>
      <c r="K39" s="31">
        <v>19.499454209356383</v>
      </c>
      <c r="L39" s="31">
        <v>17.665543452707468</v>
      </c>
      <c r="M39" s="31">
        <v>15.456085903015399</v>
      </c>
      <c r="N39" s="31">
        <v>16.286394476303855</v>
      </c>
    </row>
    <row r="40" spans="1:14">
      <c r="A40" s="7" t="s">
        <v>73</v>
      </c>
      <c r="B40" s="7" t="s">
        <v>74</v>
      </c>
      <c r="C40" s="31"/>
      <c r="D40" s="31">
        <v>22.157619889283954</v>
      </c>
      <c r="E40" s="31">
        <v>22.510353224740246</v>
      </c>
      <c r="F40" s="31">
        <v>23.825037644869976</v>
      </c>
      <c r="G40" s="31">
        <v>22.455484092600724</v>
      </c>
      <c r="H40" s="31">
        <v>22.306719096731538</v>
      </c>
      <c r="I40" s="31">
        <v>22.952068991395102</v>
      </c>
      <c r="J40" s="31">
        <v>22.771743099382554</v>
      </c>
      <c r="K40" s="31">
        <v>22.096041500925015</v>
      </c>
      <c r="L40" s="31">
        <v>18.272897016865748</v>
      </c>
      <c r="M40" s="31">
        <v>16.826222498582251</v>
      </c>
      <c r="N40" s="31">
        <v>17.626223495892209</v>
      </c>
    </row>
    <row r="41" spans="1:14">
      <c r="A41" s="7" t="s">
        <v>75</v>
      </c>
      <c r="B41" s="7" t="s">
        <v>76</v>
      </c>
      <c r="C41" s="31"/>
      <c r="D41" s="31">
        <v>11.397581163842448</v>
      </c>
      <c r="E41" s="31">
        <v>11.291184443749348</v>
      </c>
      <c r="F41" s="31">
        <v>12.932316868586803</v>
      </c>
      <c r="G41" s="31">
        <v>13.047051940087545</v>
      </c>
      <c r="H41" s="31">
        <v>12.581563745138485</v>
      </c>
      <c r="I41" s="31">
        <v>13.318504831572531</v>
      </c>
      <c r="J41" s="31">
        <v>13.317124248174842</v>
      </c>
      <c r="K41" s="31">
        <v>13.911422511878147</v>
      </c>
      <c r="L41" s="31">
        <v>12.810309503035707</v>
      </c>
      <c r="M41" s="31">
        <v>10.797788076073392</v>
      </c>
      <c r="N41" s="31">
        <v>12.251384937671896</v>
      </c>
    </row>
    <row r="42" spans="1:14">
      <c r="A42" s="7" t="s">
        <v>77</v>
      </c>
      <c r="B42" s="7" t="s">
        <v>78</v>
      </c>
      <c r="C42" s="31"/>
      <c r="D42" s="31">
        <v>13.257010572115218</v>
      </c>
      <c r="E42" s="31">
        <v>13.154437151537698</v>
      </c>
      <c r="F42" s="31">
        <v>13.15265749452549</v>
      </c>
      <c r="G42" s="31">
        <v>14.570420971155345</v>
      </c>
      <c r="H42" s="31">
        <v>15.496796998693377</v>
      </c>
      <c r="I42" s="31">
        <v>17.209320116836157</v>
      </c>
      <c r="J42" s="31">
        <v>15.124577353626242</v>
      </c>
      <c r="K42" s="31">
        <v>18.867005016685685</v>
      </c>
      <c r="L42" s="31">
        <v>14.651221640379521</v>
      </c>
      <c r="M42" s="31">
        <v>14.937110054300273</v>
      </c>
      <c r="N42" s="31">
        <v>14.866268801440627</v>
      </c>
    </row>
    <row r="43" spans="1:14">
      <c r="A43" s="7" t="s">
        <v>79</v>
      </c>
      <c r="B43" s="7" t="s">
        <v>80</v>
      </c>
      <c r="C43" s="31"/>
      <c r="D43" s="31">
        <v>26.909754779478938</v>
      </c>
      <c r="E43" s="31">
        <v>25.434614801907436</v>
      </c>
      <c r="F43" s="31">
        <v>29.473390662538556</v>
      </c>
      <c r="G43" s="31">
        <v>25.524454539771185</v>
      </c>
      <c r="H43" s="31">
        <v>26.88848093275536</v>
      </c>
      <c r="I43" s="31">
        <v>26.724178128192943</v>
      </c>
      <c r="J43" s="31">
        <v>26.293602966740064</v>
      </c>
      <c r="K43" s="31">
        <v>26.377576094444454</v>
      </c>
      <c r="L43" s="31">
        <v>24.022660683203533</v>
      </c>
      <c r="M43" s="31">
        <v>20.923746745004891</v>
      </c>
      <c r="N43" s="31">
        <v>22.775842183277987</v>
      </c>
    </row>
    <row r="44" spans="1:14">
      <c r="A44" s="7" t="s">
        <v>81</v>
      </c>
      <c r="B44" s="7" t="s">
        <v>82</v>
      </c>
      <c r="C44" s="31"/>
      <c r="D44" s="31">
        <v>15.075312366259224</v>
      </c>
      <c r="E44" s="31">
        <v>13.398004756104633</v>
      </c>
      <c r="F44" s="31">
        <v>13.92158897334129</v>
      </c>
      <c r="G44" s="31">
        <v>13.038183268962559</v>
      </c>
      <c r="H44" s="31">
        <v>12.823045454989243</v>
      </c>
      <c r="I44" s="31">
        <v>12.214754407528078</v>
      </c>
      <c r="J44" s="31">
        <v>12.521347011182012</v>
      </c>
      <c r="K44" s="31">
        <v>13.676674519102756</v>
      </c>
      <c r="L44" s="31">
        <v>12.056631147130922</v>
      </c>
      <c r="M44" s="31">
        <v>11.214281517609633</v>
      </c>
      <c r="N44" s="31">
        <v>12.335124024779438</v>
      </c>
    </row>
    <row r="45" spans="1:14">
      <c r="A45" s="7" t="s">
        <v>83</v>
      </c>
      <c r="B45" s="7" t="s">
        <v>84</v>
      </c>
      <c r="C45" s="31"/>
      <c r="D45" s="31">
        <v>16.263898375303722</v>
      </c>
      <c r="E45" s="31">
        <v>15.258232413316545</v>
      </c>
      <c r="F45" s="31">
        <v>16.963513607080721</v>
      </c>
      <c r="G45" s="31">
        <v>16.073560952565639</v>
      </c>
      <c r="H45" s="31">
        <v>17.488740090861114</v>
      </c>
      <c r="I45" s="31">
        <v>16.166840464732953</v>
      </c>
      <c r="J45" s="31">
        <v>16.322016556727732</v>
      </c>
      <c r="K45" s="31">
        <v>17.587977671692396</v>
      </c>
      <c r="L45" s="31">
        <v>14.480607484754765</v>
      </c>
      <c r="M45" s="31">
        <v>12.583105119526609</v>
      </c>
      <c r="N45" s="31">
        <v>14.341169429325509</v>
      </c>
    </row>
    <row r="46" spans="1:14">
      <c r="A46" s="7" t="s">
        <v>85</v>
      </c>
      <c r="B46" s="7" t="s">
        <v>86</v>
      </c>
      <c r="C46" s="31"/>
      <c r="D46" s="31">
        <v>17.2536329018806</v>
      </c>
      <c r="E46" s="31">
        <v>15.704526544211387</v>
      </c>
      <c r="F46" s="31">
        <v>16.473996407186217</v>
      </c>
      <c r="G46" s="31">
        <v>14.845121096974751</v>
      </c>
      <c r="H46" s="31">
        <v>15.277284746771059</v>
      </c>
      <c r="I46" s="31">
        <v>14.400774260557561</v>
      </c>
      <c r="J46" s="31">
        <v>14.418653289502084</v>
      </c>
      <c r="K46" s="31">
        <v>15.532959423656557</v>
      </c>
      <c r="L46" s="31">
        <v>13.78034654730067</v>
      </c>
      <c r="M46" s="31">
        <v>13.416391576574792</v>
      </c>
      <c r="N46" s="31">
        <v>13.841819783760389</v>
      </c>
    </row>
    <row r="47" spans="1:14">
      <c r="A47" s="7" t="s">
        <v>87</v>
      </c>
      <c r="B47" s="7" t="s">
        <v>88</v>
      </c>
      <c r="C47" s="31"/>
      <c r="D47" s="31">
        <v>13.649349046040021</v>
      </c>
      <c r="E47" s="31">
        <v>13.486549524705469</v>
      </c>
      <c r="F47" s="31">
        <v>15.44508244542021</v>
      </c>
      <c r="G47" s="31">
        <v>15.079805251188363</v>
      </c>
      <c r="H47" s="31">
        <v>14.977520538580086</v>
      </c>
      <c r="I47" s="31">
        <v>13.798544320715891</v>
      </c>
      <c r="J47" s="31">
        <v>13.454096950330952</v>
      </c>
      <c r="K47" s="31">
        <v>14.360143462442846</v>
      </c>
      <c r="L47" s="31">
        <v>12.096753873934405</v>
      </c>
      <c r="M47" s="31">
        <v>11.300865673399683</v>
      </c>
      <c r="N47" s="31">
        <v>12.279051780607855</v>
      </c>
    </row>
    <row r="48" spans="1:14">
      <c r="A48" s="7" t="s">
        <v>89</v>
      </c>
      <c r="B48" s="7" t="s">
        <v>90</v>
      </c>
      <c r="C48" s="31"/>
      <c r="D48" s="31">
        <v>11.402602768023137</v>
      </c>
      <c r="E48" s="31">
        <v>9.9347926411220762</v>
      </c>
      <c r="F48" s="31">
        <v>10.368746796968081</v>
      </c>
      <c r="G48" s="31">
        <v>10.186055927907651</v>
      </c>
      <c r="H48" s="31">
        <v>9.6120049192856953</v>
      </c>
      <c r="I48" s="31">
        <v>9.4716715852139135</v>
      </c>
      <c r="J48" s="31">
        <v>9.5727052062695144</v>
      </c>
      <c r="K48" s="31">
        <v>10.644499904806572</v>
      </c>
      <c r="L48" s="31">
        <v>8.9517230581946503</v>
      </c>
      <c r="M48" s="31">
        <v>8.2351173441535508</v>
      </c>
      <c r="N48" s="31">
        <v>9.2595326531195212</v>
      </c>
    </row>
    <row r="49" spans="1:14">
      <c r="A49" s="7" t="s">
        <v>91</v>
      </c>
      <c r="B49" s="7" t="s">
        <v>92</v>
      </c>
      <c r="C49" s="31"/>
      <c r="D49" s="31">
        <v>19.983486118652124</v>
      </c>
      <c r="E49" s="31">
        <v>20.23532875877936</v>
      </c>
      <c r="F49" s="31">
        <v>24.506945808822682</v>
      </c>
      <c r="G49" s="31">
        <v>23.937936438531704</v>
      </c>
      <c r="H49" s="31">
        <v>24.107942480243779</v>
      </c>
      <c r="I49" s="31">
        <v>22.864484378657636</v>
      </c>
      <c r="J49" s="31">
        <v>22.675318172677166</v>
      </c>
      <c r="K49" s="31">
        <v>23.564201101169807</v>
      </c>
      <c r="L49" s="31">
        <v>20.539026868634355</v>
      </c>
      <c r="M49" s="31">
        <v>17.306176261872817</v>
      </c>
      <c r="N49" s="31">
        <v>20.023951658986736</v>
      </c>
    </row>
    <row r="50" spans="1:14">
      <c r="A50" s="7" t="s">
        <v>93</v>
      </c>
      <c r="B50" s="7" t="s">
        <v>94</v>
      </c>
      <c r="C50" s="31"/>
      <c r="D50" s="31">
        <v>13.395367353935034</v>
      </c>
      <c r="E50" s="31">
        <v>9.534845522186048</v>
      </c>
      <c r="F50" s="31">
        <v>10.323549478780796</v>
      </c>
      <c r="G50" s="31">
        <v>9.8456659894749912</v>
      </c>
      <c r="H50" s="31">
        <v>10.210883658588935</v>
      </c>
      <c r="I50" s="31">
        <v>10.594486840210715</v>
      </c>
      <c r="J50" s="31">
        <v>9.9022856707024189</v>
      </c>
      <c r="K50" s="31">
        <v>11.08006224273654</v>
      </c>
      <c r="L50" s="31">
        <v>9.8894465511313463</v>
      </c>
      <c r="M50" s="31">
        <v>8.6963345057367949</v>
      </c>
      <c r="N50" s="31">
        <v>9.5118444293121769</v>
      </c>
    </row>
    <row r="51" spans="1:14">
      <c r="A51" s="7" t="s">
        <v>95</v>
      </c>
      <c r="B51" s="7" t="s">
        <v>96</v>
      </c>
      <c r="C51" s="31"/>
      <c r="D51" s="31">
        <v>22.257540670832061</v>
      </c>
      <c r="E51" s="31">
        <v>22.191359622332882</v>
      </c>
      <c r="F51" s="31">
        <v>24.352406840560679</v>
      </c>
      <c r="G51" s="31">
        <v>23.395436905437439</v>
      </c>
      <c r="H51" s="31">
        <v>21.316044605386541</v>
      </c>
      <c r="I51" s="31">
        <v>20.425040425040425</v>
      </c>
      <c r="J51" s="31">
        <v>20.084599648517841</v>
      </c>
      <c r="K51" s="31">
        <v>21.728856977008306</v>
      </c>
      <c r="L51" s="31">
        <v>18.004749900232628</v>
      </c>
      <c r="M51" s="31">
        <v>16.916089242784206</v>
      </c>
      <c r="N51" s="31">
        <v>18.512986518735421</v>
      </c>
    </row>
    <row r="52" spans="1:14">
      <c r="A52" s="7" t="s">
        <v>97</v>
      </c>
      <c r="B52" s="7" t="s">
        <v>98</v>
      </c>
      <c r="C52" s="31"/>
      <c r="D52" s="31">
        <v>17.821611342678644</v>
      </c>
      <c r="E52" s="31">
        <v>17.371627298772278</v>
      </c>
      <c r="F52" s="31">
        <v>19.261661130569617</v>
      </c>
      <c r="G52" s="31">
        <v>17.572402017542739</v>
      </c>
      <c r="H52" s="31">
        <v>17.749011244788637</v>
      </c>
      <c r="I52" s="31">
        <v>16.397240197515277</v>
      </c>
      <c r="J52" s="31">
        <v>17.582998331725019</v>
      </c>
      <c r="K52" s="31">
        <v>18.55639394208378</v>
      </c>
      <c r="L52" s="31">
        <v>16.686953565969805</v>
      </c>
      <c r="M52" s="31">
        <v>15.560285918113772</v>
      </c>
      <c r="N52" s="31">
        <v>16.883529791992117</v>
      </c>
    </row>
    <row r="53" spans="1:14">
      <c r="A53" s="7" t="s">
        <v>99</v>
      </c>
      <c r="B53" s="7" t="s">
        <v>100</v>
      </c>
      <c r="C53" s="31"/>
      <c r="D53" s="31">
        <v>14.81944403356704</v>
      </c>
      <c r="E53" s="31">
        <v>11.651490259285941</v>
      </c>
      <c r="F53" s="31">
        <v>17.572900228379876</v>
      </c>
      <c r="G53" s="31">
        <v>20.345808385374287</v>
      </c>
      <c r="H53" s="31">
        <v>12.579382866815347</v>
      </c>
      <c r="I53" s="31">
        <v>19.961550926607938</v>
      </c>
      <c r="J53" s="31">
        <v>19.37168542897108</v>
      </c>
      <c r="K53" s="31">
        <v>20.593817047135925</v>
      </c>
      <c r="L53" s="31">
        <v>18.982707169638076</v>
      </c>
      <c r="M53" s="31">
        <v>16.098156919877248</v>
      </c>
      <c r="N53" s="31">
        <v>19.385142532023032</v>
      </c>
    </row>
    <row r="54" spans="1:14">
      <c r="A54" s="7" t="s">
        <v>101</v>
      </c>
      <c r="B54" s="7" t="s">
        <v>102</v>
      </c>
      <c r="C54" s="31"/>
      <c r="D54" s="31">
        <v>19.782911035961597</v>
      </c>
      <c r="E54" s="31">
        <v>16.263395074753131</v>
      </c>
      <c r="F54" s="31">
        <v>17.559075160586321</v>
      </c>
      <c r="G54" s="31">
        <v>15.86155037020163</v>
      </c>
      <c r="H54" s="31">
        <v>14.36030912180393</v>
      </c>
      <c r="I54" s="31">
        <v>14.600525098324136</v>
      </c>
      <c r="J54" s="31">
        <v>14.586237769704621</v>
      </c>
      <c r="K54" s="31">
        <v>14.680310032143352</v>
      </c>
      <c r="L54" s="31">
        <v>12.888123601277929</v>
      </c>
      <c r="M54" s="31">
        <v>10.664029209273341</v>
      </c>
      <c r="N54" s="31">
        <v>11.765692326810264</v>
      </c>
    </row>
    <row r="55" spans="1:14">
      <c r="A55" s="7" t="s">
        <v>103</v>
      </c>
      <c r="B55" s="7" t="s">
        <v>104</v>
      </c>
      <c r="C55" s="31"/>
      <c r="D55" s="31">
        <v>16.099519547444689</v>
      </c>
      <c r="E55" s="31">
        <v>14.164378923051835</v>
      </c>
      <c r="F55" s="31">
        <v>14.929364699926159</v>
      </c>
      <c r="G55" s="31">
        <v>14.54225653729671</v>
      </c>
      <c r="H55" s="31">
        <v>13.99559331172556</v>
      </c>
      <c r="I55" s="31">
        <v>14.430383195658447</v>
      </c>
      <c r="J55" s="31">
        <v>17.842307588081127</v>
      </c>
      <c r="K55" s="31">
        <v>18.700892497909575</v>
      </c>
      <c r="L55" s="31">
        <v>16.219889230752539</v>
      </c>
      <c r="M55" s="31">
        <v>13.00775855723224</v>
      </c>
      <c r="N55" s="31">
        <v>13.49182340812132</v>
      </c>
    </row>
    <row r="56" spans="1:14">
      <c r="A56" s="7" t="s">
        <v>105</v>
      </c>
      <c r="B56" s="7" t="s">
        <v>106</v>
      </c>
      <c r="C56" s="31"/>
      <c r="D56" s="31">
        <v>19.32050052855422</v>
      </c>
      <c r="E56" s="31">
        <v>17.160552393814697</v>
      </c>
      <c r="F56" s="31">
        <v>17.671964574759063</v>
      </c>
      <c r="G56" s="31">
        <v>17.052890214540671</v>
      </c>
      <c r="H56" s="31">
        <v>16.030789923829296</v>
      </c>
      <c r="I56" s="31">
        <v>16.830939833370337</v>
      </c>
      <c r="J56" s="31">
        <v>18.123015054488086</v>
      </c>
      <c r="K56" s="31">
        <v>18.952900240341499</v>
      </c>
      <c r="L56" s="31">
        <v>17.167827443465871</v>
      </c>
      <c r="M56" s="31">
        <v>15.329224763924524</v>
      </c>
      <c r="N56" s="31">
        <v>16.168481371215414</v>
      </c>
    </row>
    <row r="57" spans="1:14">
      <c r="A57" s="7" t="s">
        <v>107</v>
      </c>
      <c r="B57" s="7" t="s">
        <v>108</v>
      </c>
      <c r="C57" s="31"/>
      <c r="D57" s="31">
        <v>18.173965152697217</v>
      </c>
      <c r="E57" s="31">
        <v>20.39676745298457</v>
      </c>
      <c r="F57" s="31">
        <v>23.296108732127273</v>
      </c>
      <c r="G57" s="31">
        <v>21.754444716151315</v>
      </c>
      <c r="H57" s="31">
        <v>22.100182693827996</v>
      </c>
      <c r="I57" s="31">
        <v>21.309614374574583</v>
      </c>
      <c r="J57" s="31">
        <v>15.425415359678219</v>
      </c>
      <c r="K57" s="31">
        <v>19.910754689219214</v>
      </c>
      <c r="L57" s="31">
        <v>20.495671691137098</v>
      </c>
      <c r="M57" s="31">
        <v>16.323587358250258</v>
      </c>
      <c r="N57" s="31">
        <v>19.264563564511551</v>
      </c>
    </row>
    <row r="58" spans="1:14">
      <c r="A58" s="7" t="s">
        <v>109</v>
      </c>
      <c r="B58" s="7" t="s">
        <v>110</v>
      </c>
      <c r="C58" s="31"/>
      <c r="D58" s="31">
        <v>13.012760137408435</v>
      </c>
      <c r="E58" s="31">
        <v>11.724977585830599</v>
      </c>
      <c r="F58" s="31">
        <v>14.92791949812416</v>
      </c>
      <c r="G58" s="31">
        <v>9.3087111867694521</v>
      </c>
      <c r="H58" s="31">
        <v>9.6451567156654185</v>
      </c>
      <c r="I58" s="31">
        <v>9.2671650017664007</v>
      </c>
      <c r="J58" s="31">
        <v>9.5412658183007704</v>
      </c>
      <c r="K58" s="31">
        <v>9.4997609004373054</v>
      </c>
      <c r="L58" s="31">
        <v>9.5474281243888122</v>
      </c>
      <c r="M58" s="31">
        <v>11.645916344632882</v>
      </c>
      <c r="N58" s="31">
        <v>13.111007028458394</v>
      </c>
    </row>
    <row r="59" spans="1:14">
      <c r="A59" s="7" t="s">
        <v>111</v>
      </c>
      <c r="B59" s="7" t="s">
        <v>112</v>
      </c>
      <c r="C59" s="31"/>
      <c r="D59" s="31">
        <v>9.1118937113624519</v>
      </c>
      <c r="E59" s="31">
        <v>8.8192366039837538</v>
      </c>
      <c r="F59" s="31">
        <v>10.662781704391126</v>
      </c>
      <c r="G59" s="31">
        <v>10.690459988072117</v>
      </c>
      <c r="H59" s="31">
        <v>12.43137381605076</v>
      </c>
      <c r="I59" s="31">
        <v>10.983505728497946</v>
      </c>
      <c r="J59" s="31">
        <v>10.302236081548505</v>
      </c>
      <c r="K59" s="31">
        <v>12.350550691811803</v>
      </c>
      <c r="L59" s="31">
        <v>11.030576762379411</v>
      </c>
      <c r="M59" s="31">
        <v>10.795041851348687</v>
      </c>
      <c r="N59" s="31">
        <v>12.015566387116813</v>
      </c>
    </row>
    <row r="60" spans="1:14">
      <c r="A60" s="7" t="s">
        <v>113</v>
      </c>
      <c r="B60" s="7" t="s">
        <v>114</v>
      </c>
      <c r="C60" s="31"/>
      <c r="D60" s="31">
        <v>14.189465087790934</v>
      </c>
      <c r="E60" s="31">
        <v>10.828519011097034</v>
      </c>
      <c r="F60" s="31">
        <v>12.543611468052573</v>
      </c>
      <c r="G60" s="31">
        <v>11.984796731316109</v>
      </c>
      <c r="H60" s="31">
        <v>12.391272852644571</v>
      </c>
      <c r="I60" s="31">
        <v>12.092513384483523</v>
      </c>
      <c r="J60" s="31">
        <v>11.041482780965895</v>
      </c>
      <c r="K60" s="31">
        <v>12.34208274942659</v>
      </c>
      <c r="L60" s="31">
        <v>9.9437011657455816</v>
      </c>
      <c r="M60" s="31">
        <v>9.9675179924845558</v>
      </c>
      <c r="N60" s="31">
        <v>11.405165582818732</v>
      </c>
    </row>
    <row r="61" spans="1:14">
      <c r="A61" s="7" t="s">
        <v>115</v>
      </c>
      <c r="B61" s="7" t="s">
        <v>116</v>
      </c>
      <c r="C61" s="31"/>
      <c r="D61" s="31">
        <v>16.389066237624604</v>
      </c>
      <c r="E61" s="31">
        <v>15.824834183427141</v>
      </c>
      <c r="F61" s="31">
        <v>18.170933237623636</v>
      </c>
      <c r="G61" s="31">
        <v>17.68880331308355</v>
      </c>
      <c r="H61" s="31">
        <v>18.613807269148946</v>
      </c>
      <c r="I61" s="31">
        <v>16.324639475586604</v>
      </c>
      <c r="J61" s="31">
        <v>15.798539399643822</v>
      </c>
      <c r="K61" s="31">
        <v>16.076734264834975</v>
      </c>
      <c r="L61" s="31">
        <v>14.522971434213339</v>
      </c>
      <c r="M61" s="31">
        <v>12.954483718568518</v>
      </c>
      <c r="N61" s="31">
        <v>12.602640364282239</v>
      </c>
    </row>
    <row r="62" spans="1:14">
      <c r="A62" s="7" t="s">
        <v>117</v>
      </c>
      <c r="B62" s="7" t="s">
        <v>118</v>
      </c>
      <c r="C62" s="31"/>
      <c r="D62" s="31">
        <v>13.438581649227444</v>
      </c>
      <c r="E62" s="31">
        <v>15.100593882727804</v>
      </c>
      <c r="F62" s="31">
        <v>17.996530020568883</v>
      </c>
      <c r="G62" s="31">
        <v>15.923535531073298</v>
      </c>
      <c r="H62" s="31">
        <v>15.493601819787846</v>
      </c>
      <c r="I62" s="31">
        <v>14.279970672254638</v>
      </c>
      <c r="J62" s="31">
        <v>12.525976857435456</v>
      </c>
      <c r="K62" s="31">
        <v>13.23265604118588</v>
      </c>
      <c r="L62" s="31">
        <v>12.827562189431379</v>
      </c>
      <c r="M62" s="31">
        <v>11.315468897021448</v>
      </c>
      <c r="N62" s="31">
        <v>12.264604930683268</v>
      </c>
    </row>
    <row r="63" spans="1:14">
      <c r="A63" s="7" t="s">
        <v>119</v>
      </c>
      <c r="B63" s="7" t="s">
        <v>120</v>
      </c>
      <c r="C63" s="31"/>
      <c r="D63" s="31">
        <v>18.861515796366017</v>
      </c>
      <c r="E63" s="31">
        <v>16.484335074361837</v>
      </c>
      <c r="F63" s="31">
        <v>19.155986140545629</v>
      </c>
      <c r="G63" s="31">
        <v>17.867820813605835</v>
      </c>
      <c r="H63" s="31">
        <v>17.181847398824875</v>
      </c>
      <c r="I63" s="31">
        <v>17.861439871662498</v>
      </c>
      <c r="J63" s="31">
        <v>17.338325505206679</v>
      </c>
      <c r="K63" s="31">
        <v>21.085505242927947</v>
      </c>
      <c r="L63" s="31">
        <v>18.09171380597623</v>
      </c>
      <c r="M63" s="31">
        <v>14.870316557437862</v>
      </c>
      <c r="N63" s="31">
        <v>16.32800540821956</v>
      </c>
    </row>
    <row r="64" spans="1:14">
      <c r="A64" s="7" t="s">
        <v>121</v>
      </c>
      <c r="B64" s="7" t="s">
        <v>122</v>
      </c>
      <c r="C64" s="31"/>
      <c r="D64" s="31">
        <v>21.350957209321926</v>
      </c>
      <c r="E64" s="31">
        <v>18.149696854977947</v>
      </c>
      <c r="F64" s="31">
        <v>18.944521947132912</v>
      </c>
      <c r="G64" s="31">
        <v>17.410115515360765</v>
      </c>
      <c r="H64" s="31">
        <v>18.163826048510558</v>
      </c>
      <c r="I64" s="31">
        <v>17.544326775650692</v>
      </c>
      <c r="J64" s="31">
        <v>16.345289112645002</v>
      </c>
      <c r="K64" s="31">
        <v>17.186098860531061</v>
      </c>
      <c r="L64" s="31">
        <v>15.465593559086191</v>
      </c>
      <c r="M64" s="31">
        <v>13.356386546117575</v>
      </c>
      <c r="N64" s="31">
        <v>14.394954286079894</v>
      </c>
    </row>
    <row r="65" spans="1:14">
      <c r="A65" s="7" t="s">
        <v>123</v>
      </c>
      <c r="B65" s="7" t="s">
        <v>124</v>
      </c>
      <c r="C65" s="31"/>
      <c r="D65" s="31">
        <v>10.274878944942516</v>
      </c>
      <c r="E65" s="31">
        <v>9.7228649773487845</v>
      </c>
      <c r="F65" s="31">
        <v>11.106673920813815</v>
      </c>
      <c r="G65" s="31">
        <v>9.7309391157475194</v>
      </c>
      <c r="H65" s="31">
        <v>7.9487400950779152</v>
      </c>
      <c r="I65" s="31">
        <v>9.7134913332104631</v>
      </c>
      <c r="J65" s="31">
        <v>9.4226714882090938</v>
      </c>
      <c r="K65" s="31">
        <v>9.475689572457787</v>
      </c>
      <c r="L65" s="31">
        <v>8.9922337099267864</v>
      </c>
      <c r="M65" s="31">
        <v>9.3549384772850388</v>
      </c>
      <c r="N65" s="31">
        <v>10.912392792365814</v>
      </c>
    </row>
    <row r="66" spans="1:14">
      <c r="A66" s="7" t="s">
        <v>125</v>
      </c>
      <c r="B66" s="7" t="s">
        <v>126</v>
      </c>
      <c r="C66" s="31"/>
      <c r="D66" s="31">
        <v>15.736758305070975</v>
      </c>
      <c r="E66" s="31">
        <v>13.401420305046427</v>
      </c>
      <c r="F66" s="31">
        <v>15.446371095882597</v>
      </c>
      <c r="G66" s="31">
        <v>14.387119612419374</v>
      </c>
      <c r="H66" s="31">
        <v>13.446127356414339</v>
      </c>
      <c r="I66" s="31">
        <v>12.921579272751238</v>
      </c>
      <c r="J66" s="31">
        <v>12.370518697273333</v>
      </c>
      <c r="K66" s="31">
        <v>13.728252020976505</v>
      </c>
      <c r="L66" s="31">
        <v>12.018412534399937</v>
      </c>
      <c r="M66" s="31">
        <v>10.101773007767816</v>
      </c>
      <c r="N66" s="31">
        <v>12.316391937899349</v>
      </c>
    </row>
    <row r="67" spans="1:14">
      <c r="A67" s="7" t="s">
        <v>127</v>
      </c>
      <c r="B67" s="7" t="s">
        <v>128</v>
      </c>
      <c r="C67" s="31"/>
      <c r="D67" s="31">
        <v>16.252433560591324</v>
      </c>
      <c r="E67" s="31">
        <v>14.636481648899446</v>
      </c>
      <c r="F67" s="31">
        <v>16.500503629048122</v>
      </c>
      <c r="G67" s="31">
        <v>14.602263479772013</v>
      </c>
      <c r="H67" s="31">
        <v>16.186211538947337</v>
      </c>
      <c r="I67" s="31">
        <v>14.590336190656894</v>
      </c>
      <c r="J67" s="31">
        <v>14.830031570917004</v>
      </c>
      <c r="K67" s="31">
        <v>16.191411280515318</v>
      </c>
      <c r="L67" s="31">
        <v>14.250320932784271</v>
      </c>
      <c r="M67" s="31">
        <v>12.984857083798056</v>
      </c>
      <c r="N67" s="31">
        <v>14.382416156709017</v>
      </c>
    </row>
    <row r="68" spans="1:14">
      <c r="A68" s="7" t="s">
        <v>129</v>
      </c>
      <c r="B68" s="7" t="s">
        <v>130</v>
      </c>
      <c r="C68" s="31"/>
      <c r="D68" s="31">
        <v>13.662228645813393</v>
      </c>
      <c r="E68" s="31">
        <v>11.543111620626558</v>
      </c>
      <c r="F68" s="31">
        <v>12.659537453815364</v>
      </c>
      <c r="G68" s="31">
        <v>11.968012926675689</v>
      </c>
      <c r="H68" s="31">
        <v>11.538871622647157</v>
      </c>
      <c r="I68" s="31">
        <v>11.261457090280254</v>
      </c>
      <c r="J68" s="31">
        <v>11.071752413074245</v>
      </c>
      <c r="K68" s="31">
        <v>12.28122157957206</v>
      </c>
      <c r="L68" s="31">
        <v>13.627573110116137</v>
      </c>
      <c r="M68" s="31">
        <v>12.894547882264431</v>
      </c>
      <c r="N68" s="31">
        <v>13.531263223828404</v>
      </c>
    </row>
    <row r="69" spans="1:14">
      <c r="A69" s="7" t="s">
        <v>131</v>
      </c>
      <c r="B69" s="7" t="s">
        <v>132</v>
      </c>
      <c r="C69" s="31"/>
      <c r="D69" s="31">
        <v>11.936923189243597</v>
      </c>
      <c r="E69" s="31">
        <v>11.976480419657276</v>
      </c>
      <c r="F69" s="31">
        <v>13.358782364422202</v>
      </c>
      <c r="G69" s="31">
        <v>13.50650543863858</v>
      </c>
      <c r="H69" s="31">
        <v>13.287869730518162</v>
      </c>
      <c r="I69" s="31">
        <v>13.411182636845639</v>
      </c>
      <c r="J69" s="31">
        <v>13.02346964320447</v>
      </c>
      <c r="K69" s="31">
        <v>14.084784407531734</v>
      </c>
      <c r="L69" s="31">
        <v>11.922409660162865</v>
      </c>
      <c r="M69" s="31">
        <v>11.283236100168688</v>
      </c>
      <c r="N69" s="31">
        <v>11.790387274151408</v>
      </c>
    </row>
    <row r="70" spans="1:14">
      <c r="A70" s="7" t="s">
        <v>133</v>
      </c>
      <c r="B70" s="7" t="s">
        <v>134</v>
      </c>
      <c r="C70" s="31"/>
      <c r="D70" s="31">
        <v>10.96223629523414</v>
      </c>
      <c r="E70" s="31">
        <v>12.923739052075309</v>
      </c>
      <c r="F70" s="31">
        <v>12.021395703085545</v>
      </c>
      <c r="G70" s="31">
        <v>12.018777024109673</v>
      </c>
      <c r="H70" s="31">
        <v>12.360079764368958</v>
      </c>
      <c r="I70" s="31">
        <v>12.415579877695617</v>
      </c>
      <c r="J70" s="31">
        <v>11.895167024229798</v>
      </c>
      <c r="K70" s="31">
        <v>13.27484635439356</v>
      </c>
      <c r="L70" s="31">
        <v>11.740609542906274</v>
      </c>
      <c r="M70" s="31">
        <v>11.570581739613365</v>
      </c>
      <c r="N70" s="31">
        <v>12.543259900772256</v>
      </c>
    </row>
    <row r="71" spans="1:14">
      <c r="A71" s="7" t="s">
        <v>135</v>
      </c>
      <c r="B71" s="7" t="s">
        <v>136</v>
      </c>
      <c r="C71" s="31"/>
      <c r="D71" s="31">
        <v>15.460699288060253</v>
      </c>
      <c r="E71" s="31">
        <v>14.146153851134487</v>
      </c>
      <c r="F71" s="31">
        <v>16.17402817992259</v>
      </c>
      <c r="G71" s="31">
        <v>14.023290313009939</v>
      </c>
      <c r="H71" s="31">
        <v>14.694217331046532</v>
      </c>
      <c r="I71" s="31">
        <v>14.073663788215091</v>
      </c>
      <c r="J71" s="31">
        <v>14.171745427871645</v>
      </c>
      <c r="K71" s="31">
        <v>14.358481850555785</v>
      </c>
      <c r="L71" s="31">
        <v>11.542156583692549</v>
      </c>
      <c r="M71" s="31">
        <v>11.167527997979548</v>
      </c>
      <c r="N71" s="31">
        <v>11.543639294341425</v>
      </c>
    </row>
    <row r="72" spans="1:14">
      <c r="A72" s="7" t="s">
        <v>137</v>
      </c>
      <c r="B72" s="7" t="s">
        <v>138</v>
      </c>
      <c r="C72" s="31"/>
      <c r="D72" s="31">
        <v>17.24250646593342</v>
      </c>
      <c r="E72" s="31">
        <v>13.183531557904027</v>
      </c>
      <c r="F72" s="31">
        <v>14.845474509030501</v>
      </c>
      <c r="G72" s="31">
        <v>14.078436564200288</v>
      </c>
      <c r="H72" s="31">
        <v>13.784859428830504</v>
      </c>
      <c r="I72" s="31">
        <v>13.902433105628711</v>
      </c>
      <c r="J72" s="31">
        <v>12.692246182786079</v>
      </c>
      <c r="K72" s="31">
        <v>14.076104559795583</v>
      </c>
      <c r="L72" s="31">
        <v>12.024063257756099</v>
      </c>
      <c r="M72" s="31">
        <v>11.92289303238919</v>
      </c>
      <c r="N72" s="31">
        <v>11.997238579684748</v>
      </c>
    </row>
    <row r="73" spans="1:14">
      <c r="A73" s="7" t="s">
        <v>139</v>
      </c>
      <c r="B73" s="7" t="s">
        <v>140</v>
      </c>
      <c r="C73" s="31"/>
      <c r="D73" s="31">
        <v>12.083689755611621</v>
      </c>
      <c r="E73" s="31">
        <v>10.342783797668792</v>
      </c>
      <c r="F73" s="31">
        <v>10.81564045795699</v>
      </c>
      <c r="G73" s="31">
        <v>10.881440261356738</v>
      </c>
      <c r="H73" s="31">
        <v>12.049174701154731</v>
      </c>
      <c r="I73" s="31">
        <v>10.449832285382683</v>
      </c>
      <c r="J73" s="31">
        <v>9.0198841712593705</v>
      </c>
      <c r="K73" s="31">
        <v>11.088909661401431</v>
      </c>
      <c r="L73" s="31">
        <v>8.231488821341058</v>
      </c>
      <c r="M73" s="31">
        <v>7.9154860061171517</v>
      </c>
      <c r="N73" s="31">
        <v>9.0870424016329689</v>
      </c>
    </row>
    <row r="74" spans="1:14">
      <c r="A74" s="7" t="s">
        <v>141</v>
      </c>
      <c r="B74" s="7" t="s">
        <v>142</v>
      </c>
      <c r="C74" s="31"/>
      <c r="D74" s="31">
        <v>12.028464566269271</v>
      </c>
      <c r="E74" s="31">
        <v>13.051813526592964</v>
      </c>
      <c r="F74" s="31">
        <v>14.618304585143486</v>
      </c>
      <c r="G74" s="31">
        <v>16.167425489816925</v>
      </c>
      <c r="H74" s="31">
        <v>13.946926528477441</v>
      </c>
      <c r="I74" s="31">
        <v>12.285395533334711</v>
      </c>
      <c r="J74" s="31">
        <v>12.900984764241249</v>
      </c>
      <c r="K74" s="31">
        <v>14.036405651900397</v>
      </c>
      <c r="L74" s="31">
        <v>12.547890130770952</v>
      </c>
      <c r="M74" s="31">
        <v>11.673450320650876</v>
      </c>
      <c r="N74" s="31">
        <v>12.91148791017048</v>
      </c>
    </row>
    <row r="75" spans="1:14">
      <c r="A75" s="7" t="s">
        <v>143</v>
      </c>
      <c r="B75" s="7" t="s">
        <v>144</v>
      </c>
      <c r="C75" s="31"/>
      <c r="D75" s="31">
        <v>15.703191073419617</v>
      </c>
      <c r="E75" s="31">
        <v>15.330779610079116</v>
      </c>
      <c r="F75" s="31">
        <v>15.407734146011146</v>
      </c>
      <c r="G75" s="31">
        <v>14.710168540342874</v>
      </c>
      <c r="H75" s="31">
        <v>14.262981568856043</v>
      </c>
      <c r="I75" s="31">
        <v>14.158880276977841</v>
      </c>
      <c r="J75" s="31">
        <v>13.314373226924298</v>
      </c>
      <c r="K75" s="31">
        <v>13.716825949479519</v>
      </c>
      <c r="L75" s="31">
        <v>12.131744745042464</v>
      </c>
      <c r="M75" s="31">
        <v>10.942272631883858</v>
      </c>
      <c r="N75" s="31">
        <v>11.263005641221952</v>
      </c>
    </row>
    <row r="76" spans="1:14">
      <c r="A76" s="7" t="s">
        <v>145</v>
      </c>
      <c r="B76" s="7" t="s">
        <v>146</v>
      </c>
      <c r="C76" s="31"/>
      <c r="D76" s="31">
        <v>16.889413033223263</v>
      </c>
      <c r="E76" s="31">
        <v>13.08958846377497</v>
      </c>
      <c r="F76" s="31">
        <v>14.214403975416159</v>
      </c>
      <c r="G76" s="31">
        <v>12.576544922287175</v>
      </c>
      <c r="H76" s="31">
        <v>11.158952725595974</v>
      </c>
      <c r="I76" s="31">
        <v>12.049292282176568</v>
      </c>
      <c r="J76" s="31">
        <v>11.531829644516698</v>
      </c>
      <c r="K76" s="31">
        <v>12.663983129651402</v>
      </c>
      <c r="L76" s="31">
        <v>11.83335119426601</v>
      </c>
      <c r="M76" s="31">
        <v>12.184767885354153</v>
      </c>
      <c r="N76" s="31">
        <v>8.1347222431123996</v>
      </c>
    </row>
    <row r="77" spans="1:14">
      <c r="A77" s="7" t="s">
        <v>147</v>
      </c>
      <c r="B77" s="7" t="s">
        <v>148</v>
      </c>
      <c r="C77" s="31"/>
      <c r="D77" s="31">
        <v>20.518344644045243</v>
      </c>
      <c r="E77" s="31">
        <v>18.889995734986094</v>
      </c>
      <c r="F77" s="31">
        <v>20.342592102930059</v>
      </c>
      <c r="G77" s="31">
        <v>19.352683594546765</v>
      </c>
      <c r="H77" s="31">
        <v>18.324401137907486</v>
      </c>
      <c r="I77" s="31">
        <v>17.265157366618055</v>
      </c>
      <c r="J77" s="31">
        <v>17.130481939860143</v>
      </c>
      <c r="K77" s="31">
        <v>18.099124706747105</v>
      </c>
      <c r="L77" s="31">
        <v>15.175835966151482</v>
      </c>
      <c r="M77" s="31">
        <v>14.61378763175823</v>
      </c>
      <c r="N77" s="31">
        <v>14.77430608306487</v>
      </c>
    </row>
    <row r="78" spans="1:14">
      <c r="A78" s="7" t="s">
        <v>149</v>
      </c>
      <c r="B78" s="7" t="s">
        <v>150</v>
      </c>
      <c r="C78" s="31"/>
      <c r="D78" s="31">
        <v>18.748828503467628</v>
      </c>
      <c r="E78" s="31">
        <v>18.026257624675573</v>
      </c>
      <c r="F78" s="31">
        <v>19.236267041495182</v>
      </c>
      <c r="G78" s="31">
        <v>19.433196955699263</v>
      </c>
      <c r="H78" s="31">
        <v>20.722934646068147</v>
      </c>
      <c r="I78" s="31">
        <v>18.49634682862369</v>
      </c>
      <c r="J78" s="31">
        <v>15.642369426858954</v>
      </c>
      <c r="K78" s="31">
        <v>18.279069018194903</v>
      </c>
      <c r="L78" s="31">
        <v>15.697273511990396</v>
      </c>
      <c r="M78" s="31">
        <v>13.815924318267736</v>
      </c>
      <c r="N78" s="31">
        <v>15.326509626568029</v>
      </c>
    </row>
    <row r="79" spans="1:14">
      <c r="A79" s="7" t="s">
        <v>151</v>
      </c>
      <c r="B79" s="7" t="s">
        <v>152</v>
      </c>
      <c r="C79" s="31"/>
      <c r="D79" s="31">
        <v>16.073102283875972</v>
      </c>
      <c r="E79" s="31">
        <v>14.304794048927821</v>
      </c>
      <c r="F79" s="31">
        <v>16.182827556450452</v>
      </c>
      <c r="G79" s="31">
        <v>15.251179969159054</v>
      </c>
      <c r="H79" s="31">
        <v>15.22492074026181</v>
      </c>
      <c r="I79" s="31">
        <v>13.500687082647476</v>
      </c>
      <c r="J79" s="31">
        <v>13.335140958089974</v>
      </c>
      <c r="K79" s="31">
        <v>14.397666778004384</v>
      </c>
      <c r="L79" s="31">
        <v>12.755174923104745</v>
      </c>
      <c r="M79" s="31">
        <v>11.241573939687147</v>
      </c>
      <c r="N79" s="31">
        <v>12.743520830663623</v>
      </c>
    </row>
    <row r="80" spans="1:14">
      <c r="A80" s="7" t="s">
        <v>153</v>
      </c>
      <c r="B80" s="7" t="s">
        <v>154</v>
      </c>
      <c r="C80" s="31"/>
      <c r="D80" s="31">
        <v>13.305529171423922</v>
      </c>
      <c r="E80" s="31">
        <v>12.924613186241993</v>
      </c>
      <c r="F80" s="31">
        <v>15.67014922646989</v>
      </c>
      <c r="G80" s="31">
        <v>14.923860733590189</v>
      </c>
      <c r="H80" s="31">
        <v>15.893282868514541</v>
      </c>
      <c r="I80" s="31">
        <v>15.249598232221775</v>
      </c>
      <c r="J80" s="31">
        <v>15.773970716632061</v>
      </c>
      <c r="K80" s="31">
        <v>17.205537378850547</v>
      </c>
      <c r="L80" s="31">
        <v>15.402055284876839</v>
      </c>
      <c r="M80" s="31">
        <v>13.370103016416726</v>
      </c>
      <c r="N80" s="31">
        <v>15.480737335045653</v>
      </c>
    </row>
    <row r="81" spans="1:14">
      <c r="A81" s="7" t="s">
        <v>155</v>
      </c>
      <c r="B81" s="7" t="s">
        <v>156</v>
      </c>
      <c r="C81" s="31"/>
      <c r="D81" s="31">
        <v>19.333726235698599</v>
      </c>
      <c r="E81" s="31">
        <v>14.786698873742884</v>
      </c>
      <c r="F81" s="31">
        <v>16.220816530545889</v>
      </c>
      <c r="G81" s="31">
        <v>14.757018121103188</v>
      </c>
      <c r="H81" s="31">
        <v>14.391831325539513</v>
      </c>
      <c r="I81" s="31">
        <v>13.920961721431265</v>
      </c>
      <c r="J81" s="31">
        <v>12.826897704057757</v>
      </c>
      <c r="K81" s="31">
        <v>12.713348092918055</v>
      </c>
      <c r="L81" s="31">
        <v>10.34425899199473</v>
      </c>
      <c r="M81" s="31">
        <v>10.704299316307758</v>
      </c>
      <c r="N81" s="31">
        <v>11.378832224483761</v>
      </c>
    </row>
    <row r="82" spans="1:14">
      <c r="A82" s="7" t="s">
        <v>157</v>
      </c>
      <c r="B82" s="7" t="s">
        <v>158</v>
      </c>
      <c r="C82" s="31"/>
      <c r="D82" s="31">
        <v>18.081384887009214</v>
      </c>
      <c r="E82" s="31">
        <v>16.047678690457257</v>
      </c>
      <c r="F82" s="31">
        <v>16.795141175755262</v>
      </c>
      <c r="G82" s="31">
        <v>15.575127329276075</v>
      </c>
      <c r="H82" s="31">
        <v>16.585395046286415</v>
      </c>
      <c r="I82" s="31">
        <v>16.800214188383475</v>
      </c>
      <c r="J82" s="31">
        <v>16.145125659667215</v>
      </c>
      <c r="K82" s="31">
        <v>18.29173586155261</v>
      </c>
      <c r="L82" s="31">
        <v>15.391354565831247</v>
      </c>
      <c r="M82" s="31">
        <v>14.54735063258078</v>
      </c>
      <c r="N82" s="31">
        <v>15.724242350107778</v>
      </c>
    </row>
    <row r="83" spans="1:14">
      <c r="A83" s="7" t="s">
        <v>159</v>
      </c>
      <c r="B83" s="7" t="s">
        <v>160</v>
      </c>
      <c r="C83" s="31"/>
      <c r="D83" s="31">
        <v>12.058941236001891</v>
      </c>
      <c r="E83" s="31">
        <v>12.321513212249641</v>
      </c>
      <c r="F83" s="31">
        <v>11.62435010200403</v>
      </c>
      <c r="G83" s="31">
        <v>13.175815084553202</v>
      </c>
      <c r="H83" s="31">
        <v>12.788448444230479</v>
      </c>
      <c r="I83" s="31">
        <v>12.652826115294463</v>
      </c>
      <c r="J83" s="31">
        <v>12.66291657751556</v>
      </c>
      <c r="K83" s="31">
        <v>12.414805518639231</v>
      </c>
      <c r="L83" s="31">
        <v>12.805175083823592</v>
      </c>
      <c r="M83" s="31">
        <v>12.04124088072297</v>
      </c>
      <c r="N83" s="31">
        <v>12.809161546057283</v>
      </c>
    </row>
    <row r="84" spans="1:14">
      <c r="A84" s="7" t="s">
        <v>161</v>
      </c>
      <c r="B84" s="7" t="s">
        <v>162</v>
      </c>
      <c r="C84" s="31"/>
      <c r="D84" s="31">
        <v>9.8155639467222855</v>
      </c>
      <c r="E84" s="31">
        <v>9.0366904234008256</v>
      </c>
      <c r="F84" s="31">
        <v>10.0138042486558</v>
      </c>
      <c r="G84" s="31">
        <v>9.1223581829614275</v>
      </c>
      <c r="H84" s="31">
        <v>9.075694069650325</v>
      </c>
      <c r="I84" s="31">
        <v>8.4450929019833314</v>
      </c>
      <c r="J84" s="31">
        <v>8.6180381084181246</v>
      </c>
      <c r="K84" s="31">
        <v>8.587388303998603</v>
      </c>
      <c r="L84" s="31">
        <v>8.341686036490934</v>
      </c>
      <c r="M84" s="31">
        <v>7.0458391900705557</v>
      </c>
      <c r="N84" s="31">
        <v>8.2497080509654559</v>
      </c>
    </row>
    <row r="85" spans="1:14">
      <c r="A85" s="7" t="s">
        <v>163</v>
      </c>
      <c r="B85" s="7" t="s">
        <v>164</v>
      </c>
      <c r="C85" s="31"/>
      <c r="D85" s="31">
        <v>13.114669260923378</v>
      </c>
      <c r="E85" s="31">
        <v>10.870524452323121</v>
      </c>
      <c r="F85" s="31">
        <v>12.733106178279369</v>
      </c>
      <c r="G85" s="31">
        <v>12.435043359271809</v>
      </c>
      <c r="H85" s="31">
        <v>12.09906501510871</v>
      </c>
      <c r="I85" s="31">
        <v>11.210723332089186</v>
      </c>
      <c r="J85" s="31">
        <v>10.527835382480024</v>
      </c>
      <c r="K85" s="31">
        <v>11.108140914915515</v>
      </c>
      <c r="L85" s="31">
        <v>10.753179144639784</v>
      </c>
      <c r="M85" s="31">
        <v>9.8066884545201898</v>
      </c>
      <c r="N85" s="31">
        <v>10.253096997870024</v>
      </c>
    </row>
    <row r="86" spans="1:14">
      <c r="A86" s="7" t="s">
        <v>165</v>
      </c>
      <c r="B86" s="7" t="s">
        <v>166</v>
      </c>
      <c r="C86" s="31"/>
      <c r="D86" s="31">
        <v>18.3809746826085</v>
      </c>
      <c r="E86" s="31">
        <v>16.018682174724059</v>
      </c>
      <c r="F86" s="31">
        <v>17.632639982911002</v>
      </c>
      <c r="G86" s="31">
        <v>16.273769287248605</v>
      </c>
      <c r="H86" s="31">
        <v>14.371734506754851</v>
      </c>
      <c r="I86" s="31">
        <v>14.443157257911624</v>
      </c>
      <c r="J86" s="31">
        <v>15.1224113918915</v>
      </c>
      <c r="K86" s="31">
        <v>15.744574627114186</v>
      </c>
      <c r="L86" s="31">
        <v>14.792364561048155</v>
      </c>
      <c r="M86" s="31">
        <v>13.855091663106652</v>
      </c>
      <c r="N86" s="31">
        <v>12.777396045927633</v>
      </c>
    </row>
    <row r="87" spans="1:14">
      <c r="A87" s="7" t="s">
        <v>167</v>
      </c>
      <c r="B87" s="7" t="s">
        <v>168</v>
      </c>
      <c r="C87" s="31"/>
      <c r="D87" s="31">
        <v>14.124317211188245</v>
      </c>
      <c r="E87" s="31">
        <v>11.815360707908173</v>
      </c>
      <c r="F87" s="31">
        <v>11.827692069978015</v>
      </c>
      <c r="G87" s="31">
        <v>13.075093944706198</v>
      </c>
      <c r="H87" s="31">
        <v>13.214918153155097</v>
      </c>
      <c r="I87" s="31">
        <v>12.294603221972938</v>
      </c>
      <c r="J87" s="31">
        <v>12.212663638792412</v>
      </c>
      <c r="K87" s="31">
        <v>12.80224619499362</v>
      </c>
      <c r="L87" s="31">
        <v>11.008162415677143</v>
      </c>
      <c r="M87" s="31">
        <v>10.249894918075714</v>
      </c>
      <c r="N87" s="31">
        <v>11.231083157881725</v>
      </c>
    </row>
    <row r="88" spans="1:14">
      <c r="A88" s="7" t="s">
        <v>169</v>
      </c>
      <c r="B88" s="7" t="s">
        <v>170</v>
      </c>
      <c r="C88" s="31"/>
      <c r="D88" s="31">
        <v>14.963219323407875</v>
      </c>
      <c r="E88" s="31">
        <v>13.637923996719497</v>
      </c>
      <c r="F88" s="31">
        <v>15.057164571829146</v>
      </c>
      <c r="G88" s="31">
        <v>14.775707095042071</v>
      </c>
      <c r="H88" s="31">
        <v>16.965301532823947</v>
      </c>
      <c r="I88" s="31">
        <v>14.495611493924541</v>
      </c>
      <c r="J88" s="31">
        <v>14.281150710828536</v>
      </c>
      <c r="K88" s="31">
        <v>16.909631332155755</v>
      </c>
      <c r="L88" s="31">
        <v>15.28158523992755</v>
      </c>
      <c r="M88" s="31">
        <v>13.453402920953565</v>
      </c>
      <c r="N88" s="31">
        <v>15.198585067423565</v>
      </c>
    </row>
    <row r="89" spans="1:14">
      <c r="A89" s="7" t="s">
        <v>171</v>
      </c>
      <c r="B89" s="7" t="s">
        <v>172</v>
      </c>
      <c r="C89" s="31"/>
      <c r="D89" s="31">
        <v>16.956935615126138</v>
      </c>
      <c r="E89" s="31">
        <v>15.158820920247065</v>
      </c>
      <c r="F89" s="31">
        <v>17.776700948106019</v>
      </c>
      <c r="G89" s="31">
        <v>15.588713795192055</v>
      </c>
      <c r="H89" s="31">
        <v>13.056605723883971</v>
      </c>
      <c r="I89" s="31">
        <v>14.120701163134225</v>
      </c>
      <c r="J89" s="31">
        <v>14.140799428825538</v>
      </c>
      <c r="K89" s="31">
        <v>14.899987844042991</v>
      </c>
      <c r="L89" s="31">
        <v>12.802991162262604</v>
      </c>
      <c r="M89" s="31">
        <v>11.651922721598565</v>
      </c>
      <c r="N89" s="31">
        <v>12.865688277911946</v>
      </c>
    </row>
    <row r="90" spans="1:14">
      <c r="A90" s="7" t="s">
        <v>173</v>
      </c>
      <c r="B90" s="7" t="s">
        <v>174</v>
      </c>
      <c r="C90" s="31"/>
      <c r="D90" s="31">
        <v>19.535430395597299</v>
      </c>
      <c r="E90" s="31">
        <v>16.319171003270323</v>
      </c>
      <c r="F90" s="31">
        <v>19.463272426274383</v>
      </c>
      <c r="G90" s="31">
        <v>15.4915340863088</v>
      </c>
      <c r="H90" s="31">
        <v>14.148435902678388</v>
      </c>
      <c r="I90" s="31">
        <v>15.277630162388043</v>
      </c>
      <c r="J90" s="31">
        <v>13.25868744323885</v>
      </c>
      <c r="K90" s="31">
        <v>13.57195758743805</v>
      </c>
      <c r="L90" s="31">
        <v>12.098241787095667</v>
      </c>
      <c r="M90" s="31">
        <v>11.346275191683016</v>
      </c>
      <c r="N90" s="31">
        <v>12.107506464317638</v>
      </c>
    </row>
    <row r="91" spans="1:14">
      <c r="A91" s="7" t="s">
        <v>175</v>
      </c>
      <c r="B91" s="7" t="s">
        <v>176</v>
      </c>
      <c r="C91" s="31"/>
      <c r="D91" s="31">
        <v>15.175180727642232</v>
      </c>
      <c r="E91" s="31">
        <v>16.602446397319632</v>
      </c>
      <c r="F91" s="31">
        <v>18.735668323287612</v>
      </c>
      <c r="G91" s="31">
        <v>17.076425047958345</v>
      </c>
      <c r="H91" s="31">
        <v>17.763126640362302</v>
      </c>
      <c r="I91" s="31">
        <v>16.02025739347085</v>
      </c>
      <c r="J91" s="31">
        <v>15.419156482046803</v>
      </c>
      <c r="K91" s="31">
        <v>15.056889728094838</v>
      </c>
      <c r="L91" s="31">
        <v>13.891699059122683</v>
      </c>
      <c r="M91" s="31">
        <v>12.104914923507241</v>
      </c>
      <c r="N91" s="31">
        <v>12.003021033273821</v>
      </c>
    </row>
    <row r="92" spans="1:14">
      <c r="A92" s="7" t="s">
        <v>177</v>
      </c>
      <c r="B92" s="7" t="s">
        <v>178</v>
      </c>
      <c r="C92" s="31"/>
      <c r="D92" s="31">
        <v>13.237613336954398</v>
      </c>
      <c r="E92" s="31">
        <v>14.333248834851206</v>
      </c>
      <c r="F92" s="31">
        <v>13.268361861611714</v>
      </c>
      <c r="G92" s="31">
        <v>14.514842726933717</v>
      </c>
      <c r="H92" s="31">
        <v>14.174807547834487</v>
      </c>
      <c r="I92" s="31">
        <v>13.22390964221524</v>
      </c>
      <c r="J92" s="31">
        <v>14.320959273122453</v>
      </c>
      <c r="K92" s="31">
        <v>14.847976851069728</v>
      </c>
      <c r="L92" s="31">
        <v>13.074739260667156</v>
      </c>
      <c r="M92" s="31">
        <v>9.3227895387428852</v>
      </c>
      <c r="N92" s="31">
        <v>12.837490958353257</v>
      </c>
    </row>
    <row r="93" spans="1:14">
      <c r="A93" s="7" t="s">
        <v>179</v>
      </c>
      <c r="B93" s="7" t="s">
        <v>180</v>
      </c>
      <c r="C93" s="31"/>
      <c r="D93" s="31">
        <v>13.318721829525746</v>
      </c>
      <c r="E93" s="31">
        <v>11.62579277918713</v>
      </c>
      <c r="F93" s="31">
        <v>14.517679684971915</v>
      </c>
      <c r="G93" s="31">
        <v>14.55631933697962</v>
      </c>
      <c r="H93" s="31">
        <v>14.172534056526562</v>
      </c>
      <c r="I93" s="31">
        <v>13.928504727042665</v>
      </c>
      <c r="J93" s="31">
        <v>13.160109166565206</v>
      </c>
      <c r="K93" s="31">
        <v>13.115609838469672</v>
      </c>
      <c r="L93" s="31">
        <v>13.21774693181348</v>
      </c>
      <c r="M93" s="31">
        <v>11.27853286670295</v>
      </c>
      <c r="N93" s="31">
        <v>13.507187087455705</v>
      </c>
    </row>
    <row r="94" spans="1:14">
      <c r="A94" s="7" t="s">
        <v>181</v>
      </c>
      <c r="B94" s="7" t="s">
        <v>182</v>
      </c>
      <c r="C94" s="31"/>
      <c r="D94" s="31">
        <v>12.500781169526071</v>
      </c>
      <c r="E94" s="31">
        <v>19.841045455973362</v>
      </c>
      <c r="F94" s="31">
        <v>22.231022248139983</v>
      </c>
      <c r="G94" s="31">
        <v>21.897547561704272</v>
      </c>
      <c r="H94" s="31">
        <v>20.725253799648147</v>
      </c>
      <c r="I94" s="31">
        <v>19.653008993623803</v>
      </c>
      <c r="J94" s="31">
        <v>19.962303011483858</v>
      </c>
      <c r="K94" s="31">
        <v>20.252591999976428</v>
      </c>
      <c r="L94" s="31">
        <v>18.288072743596807</v>
      </c>
      <c r="M94" s="31">
        <v>14.78143421719467</v>
      </c>
      <c r="N94" s="31">
        <v>19.953186099550063</v>
      </c>
    </row>
    <row r="95" spans="1:14">
      <c r="A95" s="7" t="s">
        <v>183</v>
      </c>
      <c r="B95" s="7" t="s">
        <v>184</v>
      </c>
      <c r="C95" s="31"/>
      <c r="D95" s="31">
        <v>15.290917056487514</v>
      </c>
      <c r="E95" s="31">
        <v>12.469507324718387</v>
      </c>
      <c r="F95" s="31">
        <v>14.750742719073633</v>
      </c>
      <c r="G95" s="31">
        <v>12.139221610983396</v>
      </c>
      <c r="H95" s="31">
        <v>12.605175400747722</v>
      </c>
      <c r="I95" s="31">
        <v>13.030950791751058</v>
      </c>
      <c r="J95" s="31">
        <v>12.176858020113043</v>
      </c>
      <c r="K95" s="31">
        <v>13.296038450930117</v>
      </c>
      <c r="L95" s="31">
        <v>11.00813491806883</v>
      </c>
      <c r="M95" s="31">
        <v>9.5481980061343936</v>
      </c>
      <c r="N95" s="31">
        <v>10.162291409449214</v>
      </c>
    </row>
    <row r="96" spans="1:14">
      <c r="A96" s="7" t="s">
        <v>185</v>
      </c>
      <c r="B96" s="7" t="s">
        <v>186</v>
      </c>
      <c r="C96" s="31"/>
      <c r="D96" s="31">
        <v>15.013105753034164</v>
      </c>
      <c r="E96" s="31">
        <v>11.792610821560155</v>
      </c>
      <c r="F96" s="31">
        <v>13.92725349865982</v>
      </c>
      <c r="G96" s="31">
        <v>13.592429542736776</v>
      </c>
      <c r="H96" s="31">
        <v>13.801454973207377</v>
      </c>
      <c r="I96" s="31">
        <v>13.416095494614316</v>
      </c>
      <c r="J96" s="31">
        <v>12.742065181401069</v>
      </c>
      <c r="K96" s="31">
        <v>14.325932809301998</v>
      </c>
      <c r="L96" s="31">
        <v>11.963007740795746</v>
      </c>
      <c r="M96" s="31">
        <v>10.124896878537305</v>
      </c>
      <c r="N96" s="31">
        <v>11.733900569061879</v>
      </c>
    </row>
    <row r="97" spans="1:14">
      <c r="A97" s="7" t="s">
        <v>187</v>
      </c>
      <c r="B97" s="7" t="s">
        <v>188</v>
      </c>
      <c r="C97" s="31"/>
      <c r="D97" s="31">
        <v>18.027693466632211</v>
      </c>
      <c r="E97" s="31">
        <v>15.637843784378438</v>
      </c>
      <c r="F97" s="31">
        <v>14.59019593195997</v>
      </c>
      <c r="G97" s="31">
        <v>17.13871926448768</v>
      </c>
      <c r="H97" s="31">
        <v>16.267620862284929</v>
      </c>
      <c r="I97" s="31">
        <v>15.640826136196626</v>
      </c>
      <c r="J97" s="31">
        <v>15.359808564086276</v>
      </c>
      <c r="K97" s="31">
        <v>16.491920365677576</v>
      </c>
      <c r="L97" s="31">
        <v>13.578488752236636</v>
      </c>
      <c r="M97" s="31">
        <v>11.897773978582459</v>
      </c>
      <c r="N97" s="31">
        <v>12.878740446016243</v>
      </c>
    </row>
    <row r="98" spans="1:14">
      <c r="A98" s="7" t="s">
        <v>189</v>
      </c>
      <c r="B98" s="7" t="s">
        <v>190</v>
      </c>
      <c r="C98" s="31"/>
      <c r="D98" s="31">
        <v>9.8194457854591093</v>
      </c>
      <c r="E98" s="31">
        <v>20.348360298095887</v>
      </c>
      <c r="F98" s="31">
        <v>27.518945997027362</v>
      </c>
      <c r="G98" s="31">
        <v>25.186860362604929</v>
      </c>
      <c r="H98" s="31">
        <v>28.235913045112078</v>
      </c>
      <c r="I98" s="31">
        <v>26.444321504781477</v>
      </c>
      <c r="J98" s="31">
        <v>24.391558841651261</v>
      </c>
      <c r="K98" s="31">
        <v>21.622977316216769</v>
      </c>
      <c r="L98" s="31">
        <v>20.362437528873208</v>
      </c>
      <c r="M98" s="31">
        <v>17.66465332587175</v>
      </c>
      <c r="N98" s="31">
        <v>14.294175312474472</v>
      </c>
    </row>
    <row r="99" spans="1:14">
      <c r="A99" s="7" t="s">
        <v>191</v>
      </c>
      <c r="B99" s="7" t="s">
        <v>192</v>
      </c>
      <c r="C99" s="31"/>
      <c r="D99" s="31">
        <v>15.582239651942528</v>
      </c>
      <c r="E99" s="31">
        <v>14.511795587516662</v>
      </c>
      <c r="F99" s="31">
        <v>14.942609620952593</v>
      </c>
      <c r="G99" s="31">
        <v>13.480273517649824</v>
      </c>
      <c r="H99" s="31">
        <v>13.111037055294878</v>
      </c>
      <c r="I99" s="31">
        <v>12.764117775672643</v>
      </c>
      <c r="J99" s="31">
        <v>12.878406954078011</v>
      </c>
      <c r="K99" s="31">
        <v>14.728452534981098</v>
      </c>
      <c r="L99" s="31">
        <v>14.620192062094798</v>
      </c>
      <c r="M99" s="31">
        <v>12.517222403570658</v>
      </c>
      <c r="N99" s="31">
        <v>13.137590416872612</v>
      </c>
    </row>
    <row r="100" spans="1:14">
      <c r="A100" s="7" t="s">
        <v>193</v>
      </c>
      <c r="B100" s="7" t="s">
        <v>194</v>
      </c>
      <c r="C100" s="31"/>
      <c r="D100" s="31">
        <v>19.565983447900646</v>
      </c>
      <c r="E100" s="31">
        <v>18.945357887744802</v>
      </c>
      <c r="F100" s="31">
        <v>19.293388330705831</v>
      </c>
      <c r="G100" s="31">
        <v>16.568289846220697</v>
      </c>
      <c r="H100" s="31">
        <v>16.913775780241256</v>
      </c>
      <c r="I100" s="31">
        <v>15.851075679118395</v>
      </c>
      <c r="J100" s="31">
        <v>15.886480003829165</v>
      </c>
      <c r="K100" s="31">
        <v>16.296227639575747</v>
      </c>
      <c r="L100" s="31">
        <v>15.398588271038941</v>
      </c>
      <c r="M100" s="31">
        <v>14.424384405720181</v>
      </c>
      <c r="N100" s="31">
        <v>14.76018695501376</v>
      </c>
    </row>
    <row r="101" spans="1:14">
      <c r="A101" s="7" t="s">
        <v>195</v>
      </c>
      <c r="B101" s="7" t="s">
        <v>196</v>
      </c>
      <c r="C101" s="31"/>
      <c r="D101" s="31">
        <v>11.132525108065952</v>
      </c>
      <c r="E101" s="31">
        <v>12.130350308425683</v>
      </c>
      <c r="F101" s="31">
        <v>10.65668914079672</v>
      </c>
      <c r="G101" s="31">
        <v>10.634379777918253</v>
      </c>
      <c r="H101" s="31">
        <v>9.8321792928492329</v>
      </c>
      <c r="I101" s="31">
        <v>9.6828015684169042</v>
      </c>
      <c r="J101" s="31">
        <v>10.572388347406537</v>
      </c>
      <c r="K101" s="31">
        <v>12.791003173032992</v>
      </c>
      <c r="L101" s="31">
        <v>12.036221346584179</v>
      </c>
      <c r="M101" s="31">
        <v>11.039124327309029</v>
      </c>
      <c r="N101" s="31">
        <v>11.790482668476328</v>
      </c>
    </row>
    <row r="102" spans="1:14">
      <c r="A102" s="7" t="s">
        <v>197</v>
      </c>
      <c r="B102" s="7" t="s">
        <v>198</v>
      </c>
      <c r="C102" s="31"/>
      <c r="D102" s="31">
        <v>13.303325630616882</v>
      </c>
      <c r="E102" s="31">
        <v>12.927369534474389</v>
      </c>
      <c r="F102" s="31">
        <v>13.42903491043054</v>
      </c>
      <c r="G102" s="31">
        <v>12.288460489422752</v>
      </c>
      <c r="H102" s="31">
        <v>12.30247090122362</v>
      </c>
      <c r="I102" s="31">
        <v>11.958507226909006</v>
      </c>
      <c r="J102" s="31">
        <v>11.688526620249263</v>
      </c>
      <c r="K102" s="31">
        <v>12.74643958503753</v>
      </c>
      <c r="L102" s="31">
        <v>11.811428094440057</v>
      </c>
      <c r="M102" s="31">
        <v>10.99889110353768</v>
      </c>
      <c r="N102" s="31">
        <v>11.180981197959628</v>
      </c>
    </row>
    <row r="103" spans="1:14">
      <c r="A103" s="7" t="s">
        <v>199</v>
      </c>
      <c r="B103" s="7" t="s">
        <v>200</v>
      </c>
      <c r="C103" s="31"/>
      <c r="D103" s="31">
        <v>12.730354006170931</v>
      </c>
      <c r="E103" s="31">
        <v>11.613047962712674</v>
      </c>
      <c r="F103" s="31">
        <v>14.969745223534522</v>
      </c>
      <c r="G103" s="31">
        <v>12.58775725221609</v>
      </c>
      <c r="H103" s="31">
        <v>12.440490154247758</v>
      </c>
      <c r="I103" s="31">
        <v>11.813918770605476</v>
      </c>
      <c r="J103" s="31">
        <v>11.354486910400846</v>
      </c>
      <c r="K103" s="31">
        <v>12.112598002911357</v>
      </c>
      <c r="L103" s="31">
        <v>11.610779670756941</v>
      </c>
      <c r="M103" s="31">
        <v>11.36141521390468</v>
      </c>
      <c r="N103" s="31">
        <v>11.369651820110278</v>
      </c>
    </row>
    <row r="104" spans="1:14" s="2" customFormat="1">
      <c r="A104" s="9"/>
      <c r="B104" s="9" t="s">
        <v>201</v>
      </c>
      <c r="C104" s="32"/>
      <c r="D104" s="32">
        <v>14.813793761511013</v>
      </c>
      <c r="E104" s="32">
        <v>13.864409227657115</v>
      </c>
      <c r="F104" s="32">
        <v>15.115409053644269</v>
      </c>
      <c r="G104" s="32">
        <v>14.370325430764602</v>
      </c>
      <c r="H104" s="32">
        <v>14.155891037170285</v>
      </c>
      <c r="I104" s="32">
        <v>13.863961784655515</v>
      </c>
      <c r="J104" s="32">
        <v>13.762025704273825</v>
      </c>
      <c r="K104" s="32">
        <v>14.703306933647115</v>
      </c>
      <c r="L104" s="32">
        <v>13.275992417657756</v>
      </c>
      <c r="M104" s="32">
        <v>12.043651217062513</v>
      </c>
      <c r="N104" s="32">
        <v>12.93015935653202</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sheetPr codeName="Feuil31"/>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5.42578125" style="4" customWidth="1"/>
    <col min="4" max="14" width="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249</v>
      </c>
    </row>
    <row r="6" spans="1:18" ht="3" customHeight="1"/>
    <row r="7" spans="1:18" s="2" customFormat="1">
      <c r="A7" s="16"/>
      <c r="B7" s="16"/>
      <c r="C7" s="17"/>
      <c r="D7" s="17" t="s">
        <v>1</v>
      </c>
      <c r="E7" s="17" t="s">
        <v>2</v>
      </c>
      <c r="F7" s="17" t="s">
        <v>3</v>
      </c>
      <c r="G7" s="17" t="s">
        <v>4</v>
      </c>
      <c r="H7" s="17" t="s">
        <v>5</v>
      </c>
      <c r="I7" s="17" t="s">
        <v>6</v>
      </c>
      <c r="J7" s="17" t="s">
        <v>7</v>
      </c>
      <c r="K7" s="17">
        <v>2011</v>
      </c>
      <c r="L7" s="11">
        <v>2012</v>
      </c>
      <c r="M7" s="17">
        <v>2013</v>
      </c>
      <c r="N7" s="11">
        <v>2014</v>
      </c>
    </row>
    <row r="8" spans="1:18">
      <c r="A8" s="18" t="s">
        <v>9</v>
      </c>
      <c r="B8" s="18" t="s">
        <v>10</v>
      </c>
      <c r="C8" s="19"/>
      <c r="D8" s="19">
        <v>3</v>
      </c>
      <c r="E8" s="19">
        <v>4</v>
      </c>
      <c r="F8" s="19">
        <v>4</v>
      </c>
      <c r="G8" s="19">
        <v>4</v>
      </c>
      <c r="H8" s="19">
        <v>4</v>
      </c>
      <c r="I8" s="19">
        <v>3</v>
      </c>
      <c r="J8" s="19">
        <v>3</v>
      </c>
      <c r="K8" s="19">
        <v>3</v>
      </c>
      <c r="L8" s="12">
        <v>3</v>
      </c>
      <c r="M8" s="19">
        <v>3</v>
      </c>
      <c r="N8" s="12">
        <v>3</v>
      </c>
    </row>
    <row r="9" spans="1:18">
      <c r="A9" s="18" t="s">
        <v>11</v>
      </c>
      <c r="B9" s="18" t="s">
        <v>12</v>
      </c>
      <c r="C9" s="19"/>
      <c r="D9" s="19">
        <v>3</v>
      </c>
      <c r="E9" s="19">
        <v>2</v>
      </c>
      <c r="F9" s="19">
        <v>2</v>
      </c>
      <c r="G9" s="19">
        <v>3</v>
      </c>
      <c r="H9" s="19">
        <v>3</v>
      </c>
      <c r="I9" s="19">
        <v>3</v>
      </c>
      <c r="J9" s="19">
        <v>1</v>
      </c>
      <c r="K9" s="19">
        <v>1</v>
      </c>
      <c r="L9" s="12">
        <v>1</v>
      </c>
      <c r="M9" s="19">
        <v>1</v>
      </c>
      <c r="N9" s="12">
        <v>1</v>
      </c>
    </row>
    <row r="10" spans="1:18">
      <c r="A10" s="18" t="s">
        <v>13</v>
      </c>
      <c r="B10" s="18" t="s">
        <v>14</v>
      </c>
      <c r="C10" s="19"/>
      <c r="D10" s="19">
        <v>2</v>
      </c>
      <c r="E10" s="19">
        <v>2</v>
      </c>
      <c r="F10" s="19">
        <v>3</v>
      </c>
      <c r="G10" s="19">
        <v>2</v>
      </c>
      <c r="H10" s="19">
        <v>2</v>
      </c>
      <c r="I10" s="19">
        <v>2</v>
      </c>
      <c r="J10" s="19">
        <v>3</v>
      </c>
      <c r="K10" s="19">
        <v>2</v>
      </c>
      <c r="L10" s="12">
        <v>2</v>
      </c>
      <c r="M10" s="19">
        <v>2</v>
      </c>
      <c r="N10" s="12">
        <v>2</v>
      </c>
    </row>
    <row r="11" spans="1:18">
      <c r="A11" s="18" t="s">
        <v>15</v>
      </c>
      <c r="B11" s="18" t="s">
        <v>16</v>
      </c>
      <c r="C11" s="19"/>
      <c r="D11" s="19">
        <v>1</v>
      </c>
      <c r="E11" s="19">
        <v>1</v>
      </c>
      <c r="F11" s="19">
        <v>2</v>
      </c>
      <c r="G11" s="19">
        <v>2</v>
      </c>
      <c r="H11" s="19">
        <v>2</v>
      </c>
      <c r="I11" s="19">
        <v>2</v>
      </c>
      <c r="J11" s="19">
        <v>2</v>
      </c>
      <c r="K11" s="19">
        <v>2</v>
      </c>
      <c r="L11" s="12">
        <v>1</v>
      </c>
      <c r="M11" s="19">
        <v>1</v>
      </c>
      <c r="N11" s="12">
        <v>1</v>
      </c>
    </row>
    <row r="12" spans="1:18">
      <c r="A12" s="18" t="s">
        <v>17</v>
      </c>
      <c r="B12" s="18" t="s">
        <v>18</v>
      </c>
      <c r="C12" s="19"/>
      <c r="D12" s="19">
        <v>1</v>
      </c>
      <c r="E12" s="19">
        <v>1</v>
      </c>
      <c r="F12" s="19">
        <v>1</v>
      </c>
      <c r="G12" s="19">
        <v>1</v>
      </c>
      <c r="H12" s="19">
        <v>1</v>
      </c>
      <c r="I12" s="19">
        <v>1</v>
      </c>
      <c r="J12" s="19">
        <v>1</v>
      </c>
      <c r="K12" s="19">
        <v>1</v>
      </c>
      <c r="L12" s="12">
        <v>1</v>
      </c>
      <c r="M12" s="19">
        <v>1</v>
      </c>
      <c r="N12" s="12">
        <v>1</v>
      </c>
    </row>
    <row r="13" spans="1:18">
      <c r="A13" s="18" t="s">
        <v>19</v>
      </c>
      <c r="B13" s="18" t="s">
        <v>20</v>
      </c>
      <c r="C13" s="19"/>
      <c r="D13" s="19">
        <v>2</v>
      </c>
      <c r="E13" s="19">
        <v>2</v>
      </c>
      <c r="F13" s="19">
        <v>2</v>
      </c>
      <c r="G13" s="19">
        <v>1</v>
      </c>
      <c r="H13" s="19">
        <v>1</v>
      </c>
      <c r="I13" s="19">
        <v>2</v>
      </c>
      <c r="J13" s="19">
        <v>3</v>
      </c>
      <c r="K13" s="19">
        <v>3</v>
      </c>
      <c r="L13" s="12">
        <v>3</v>
      </c>
      <c r="M13" s="19">
        <v>3</v>
      </c>
      <c r="N13" s="12">
        <v>2</v>
      </c>
    </row>
    <row r="14" spans="1:18">
      <c r="A14" s="18" t="s">
        <v>21</v>
      </c>
      <c r="B14" s="18" t="s">
        <v>22</v>
      </c>
      <c r="C14" s="19"/>
      <c r="D14" s="19">
        <v>2</v>
      </c>
      <c r="E14" s="19">
        <v>1</v>
      </c>
      <c r="F14" s="19">
        <v>2</v>
      </c>
      <c r="G14" s="19">
        <v>2</v>
      </c>
      <c r="H14" s="19">
        <v>2</v>
      </c>
      <c r="I14" s="19">
        <v>2</v>
      </c>
      <c r="J14" s="19">
        <v>2</v>
      </c>
      <c r="K14" s="19" t="s">
        <v>271</v>
      </c>
      <c r="L14" s="12">
        <v>2</v>
      </c>
      <c r="M14" s="19">
        <v>2</v>
      </c>
      <c r="N14" s="12">
        <v>2</v>
      </c>
    </row>
    <row r="15" spans="1:18">
      <c r="A15" s="18" t="s">
        <v>23</v>
      </c>
      <c r="B15" s="18" t="s">
        <v>24</v>
      </c>
      <c r="C15" s="19"/>
      <c r="D15" s="19">
        <v>1</v>
      </c>
      <c r="E15" s="19">
        <v>1</v>
      </c>
      <c r="F15" s="19">
        <v>1</v>
      </c>
      <c r="G15" s="19">
        <v>1</v>
      </c>
      <c r="H15" s="19">
        <v>1</v>
      </c>
      <c r="I15" s="19">
        <v>1</v>
      </c>
      <c r="J15" s="19">
        <v>1</v>
      </c>
      <c r="K15" s="19">
        <v>1</v>
      </c>
      <c r="L15" s="12">
        <v>1</v>
      </c>
      <c r="M15" s="19">
        <v>1</v>
      </c>
      <c r="N15" s="12">
        <v>1</v>
      </c>
    </row>
    <row r="16" spans="1:18">
      <c r="A16" s="18" t="s">
        <v>25</v>
      </c>
      <c r="B16" s="18" t="s">
        <v>26</v>
      </c>
      <c r="C16" s="19"/>
      <c r="D16" s="19" t="s">
        <v>271</v>
      </c>
      <c r="E16" s="19" t="s">
        <v>271</v>
      </c>
      <c r="F16" s="19" t="s">
        <v>271</v>
      </c>
      <c r="G16" s="19" t="s">
        <v>271</v>
      </c>
      <c r="H16" s="19" t="s">
        <v>271</v>
      </c>
      <c r="I16" s="19" t="s">
        <v>271</v>
      </c>
      <c r="J16" s="19" t="s">
        <v>271</v>
      </c>
      <c r="K16" s="19" t="s">
        <v>271</v>
      </c>
      <c r="L16" s="12" t="s">
        <v>271</v>
      </c>
      <c r="M16" s="19" t="s">
        <v>271</v>
      </c>
      <c r="N16" s="12" t="s">
        <v>271</v>
      </c>
    </row>
    <row r="17" spans="1:14">
      <c r="A17" s="18" t="s">
        <v>27</v>
      </c>
      <c r="B17" s="18" t="s">
        <v>28</v>
      </c>
      <c r="C17" s="19"/>
      <c r="D17" s="19" t="s">
        <v>271</v>
      </c>
      <c r="E17" s="19" t="s">
        <v>271</v>
      </c>
      <c r="F17" s="19" t="s">
        <v>271</v>
      </c>
      <c r="G17" s="19" t="s">
        <v>271</v>
      </c>
      <c r="H17" s="19" t="s">
        <v>271</v>
      </c>
      <c r="I17" s="19" t="s">
        <v>271</v>
      </c>
      <c r="J17" s="19" t="s">
        <v>271</v>
      </c>
      <c r="K17" s="19" t="s">
        <v>271</v>
      </c>
      <c r="L17" s="12" t="s">
        <v>271</v>
      </c>
      <c r="M17" s="19" t="s">
        <v>271</v>
      </c>
      <c r="N17" s="12" t="s">
        <v>271</v>
      </c>
    </row>
    <row r="18" spans="1:14">
      <c r="A18" s="18" t="s">
        <v>29</v>
      </c>
      <c r="B18" s="18" t="s">
        <v>30</v>
      </c>
      <c r="C18" s="19"/>
      <c r="D18" s="19" t="s">
        <v>271</v>
      </c>
      <c r="E18" s="19" t="s">
        <v>271</v>
      </c>
      <c r="F18" s="19" t="s">
        <v>271</v>
      </c>
      <c r="G18" s="19" t="s">
        <v>271</v>
      </c>
      <c r="H18" s="19" t="s">
        <v>271</v>
      </c>
      <c r="I18" s="19" t="s">
        <v>271</v>
      </c>
      <c r="J18" s="19" t="s">
        <v>271</v>
      </c>
      <c r="K18" s="19" t="s">
        <v>271</v>
      </c>
      <c r="L18" s="12" t="s">
        <v>271</v>
      </c>
      <c r="M18" s="19" t="s">
        <v>271</v>
      </c>
      <c r="N18" s="12" t="s">
        <v>271</v>
      </c>
    </row>
    <row r="19" spans="1:14">
      <c r="A19" s="18" t="s">
        <v>31</v>
      </c>
      <c r="B19" s="18" t="s">
        <v>32</v>
      </c>
      <c r="C19" s="19"/>
      <c r="D19" s="19">
        <v>2</v>
      </c>
      <c r="E19" s="19">
        <v>1</v>
      </c>
      <c r="F19" s="19">
        <v>1</v>
      </c>
      <c r="G19" s="19">
        <v>1</v>
      </c>
      <c r="H19" s="19">
        <v>1</v>
      </c>
      <c r="I19" s="19">
        <v>1</v>
      </c>
      <c r="J19" s="19">
        <v>1</v>
      </c>
      <c r="K19" s="19">
        <v>2</v>
      </c>
      <c r="L19" s="12">
        <v>2</v>
      </c>
      <c r="M19" s="19" t="s">
        <v>271</v>
      </c>
      <c r="N19" s="12">
        <v>1</v>
      </c>
    </row>
    <row r="20" spans="1:14">
      <c r="A20" s="18" t="s">
        <v>33</v>
      </c>
      <c r="B20" s="18" t="s">
        <v>34</v>
      </c>
      <c r="C20" s="19"/>
      <c r="D20" s="19">
        <v>10</v>
      </c>
      <c r="E20" s="19">
        <v>9</v>
      </c>
      <c r="F20" s="19">
        <v>9</v>
      </c>
      <c r="G20" s="19">
        <v>8</v>
      </c>
      <c r="H20" s="19">
        <v>9</v>
      </c>
      <c r="I20" s="19">
        <v>9</v>
      </c>
      <c r="J20" s="19">
        <v>9</v>
      </c>
      <c r="K20" s="19">
        <v>9</v>
      </c>
      <c r="L20" s="12">
        <v>8</v>
      </c>
      <c r="M20" s="19">
        <v>8</v>
      </c>
      <c r="N20" s="12">
        <v>6</v>
      </c>
    </row>
    <row r="21" spans="1:14">
      <c r="A21" s="18" t="s">
        <v>35</v>
      </c>
      <c r="B21" s="18" t="s">
        <v>36</v>
      </c>
      <c r="C21" s="19"/>
      <c r="D21" s="19">
        <v>4</v>
      </c>
      <c r="E21" s="19">
        <v>3</v>
      </c>
      <c r="F21" s="19">
        <v>3</v>
      </c>
      <c r="G21" s="19">
        <v>3</v>
      </c>
      <c r="H21" s="19">
        <v>3</v>
      </c>
      <c r="I21" s="19">
        <v>3</v>
      </c>
      <c r="J21" s="19">
        <v>3</v>
      </c>
      <c r="K21" s="19">
        <v>3</v>
      </c>
      <c r="L21" s="12">
        <v>3</v>
      </c>
      <c r="M21" s="19">
        <v>3</v>
      </c>
      <c r="N21" s="12">
        <v>3</v>
      </c>
    </row>
    <row r="22" spans="1:14">
      <c r="A22" s="18" t="s">
        <v>37</v>
      </c>
      <c r="B22" s="18" t="s">
        <v>38</v>
      </c>
      <c r="C22" s="19"/>
      <c r="D22" s="19" t="s">
        <v>271</v>
      </c>
      <c r="E22" s="19" t="s">
        <v>271</v>
      </c>
      <c r="F22" s="19" t="s">
        <v>271</v>
      </c>
      <c r="G22" s="19" t="s">
        <v>271</v>
      </c>
      <c r="H22" s="19" t="s">
        <v>271</v>
      </c>
      <c r="I22" s="19" t="s">
        <v>271</v>
      </c>
      <c r="J22" s="19" t="s">
        <v>271</v>
      </c>
      <c r="K22" s="19" t="s">
        <v>271</v>
      </c>
      <c r="L22" s="12" t="s">
        <v>271</v>
      </c>
      <c r="M22" s="19" t="s">
        <v>271</v>
      </c>
      <c r="N22" s="12" t="s">
        <v>271</v>
      </c>
    </row>
    <row r="23" spans="1:14">
      <c r="A23" s="18" t="s">
        <v>39</v>
      </c>
      <c r="B23" s="18" t="s">
        <v>40</v>
      </c>
      <c r="C23" s="19"/>
      <c r="D23" s="19">
        <v>1</v>
      </c>
      <c r="E23" s="19">
        <v>1</v>
      </c>
      <c r="F23" s="19">
        <v>1</v>
      </c>
      <c r="G23" s="19">
        <v>1</v>
      </c>
      <c r="H23" s="19">
        <v>1</v>
      </c>
      <c r="I23" s="19">
        <v>1</v>
      </c>
      <c r="J23" s="19" t="s">
        <v>271</v>
      </c>
      <c r="K23" s="19">
        <v>1</v>
      </c>
      <c r="L23" s="12">
        <v>1</v>
      </c>
      <c r="M23" s="19">
        <v>1</v>
      </c>
      <c r="N23" s="12">
        <v>1</v>
      </c>
    </row>
    <row r="24" spans="1:14">
      <c r="A24" s="18" t="s">
        <v>41</v>
      </c>
      <c r="B24" s="18" t="s">
        <v>42</v>
      </c>
      <c r="C24" s="19"/>
      <c r="D24" s="19">
        <v>3</v>
      </c>
      <c r="E24" s="19">
        <v>2</v>
      </c>
      <c r="F24" s="19">
        <v>4</v>
      </c>
      <c r="G24" s="19">
        <v>3</v>
      </c>
      <c r="H24" s="19">
        <v>4</v>
      </c>
      <c r="I24" s="19">
        <v>4</v>
      </c>
      <c r="J24" s="19">
        <v>5</v>
      </c>
      <c r="K24" s="19">
        <v>4</v>
      </c>
      <c r="L24" s="12">
        <v>4</v>
      </c>
      <c r="M24" s="19">
        <v>2</v>
      </c>
      <c r="N24" s="12">
        <v>4</v>
      </c>
    </row>
    <row r="25" spans="1:14">
      <c r="A25" s="18" t="s">
        <v>43</v>
      </c>
      <c r="B25" s="18" t="s">
        <v>44</v>
      </c>
      <c r="C25" s="19"/>
      <c r="D25" s="19" t="s">
        <v>271</v>
      </c>
      <c r="E25" s="19" t="s">
        <v>271</v>
      </c>
      <c r="F25" s="19">
        <v>1</v>
      </c>
      <c r="G25" s="19">
        <v>1</v>
      </c>
      <c r="H25" s="19">
        <v>1</v>
      </c>
      <c r="I25" s="19">
        <v>1</v>
      </c>
      <c r="J25" s="19">
        <v>1</v>
      </c>
      <c r="K25" s="19">
        <v>1</v>
      </c>
      <c r="L25" s="12">
        <v>1</v>
      </c>
      <c r="M25" s="19">
        <v>1</v>
      </c>
      <c r="N25" s="12">
        <v>1</v>
      </c>
    </row>
    <row r="26" spans="1:14">
      <c r="A26" s="18" t="s">
        <v>45</v>
      </c>
      <c r="B26" s="18" t="s">
        <v>46</v>
      </c>
      <c r="C26" s="19"/>
      <c r="D26" s="19">
        <v>1</v>
      </c>
      <c r="E26" s="19" t="s">
        <v>271</v>
      </c>
      <c r="F26" s="19">
        <v>1</v>
      </c>
      <c r="G26" s="19">
        <v>1</v>
      </c>
      <c r="H26" s="19">
        <v>1</v>
      </c>
      <c r="I26" s="19" t="s">
        <v>271</v>
      </c>
      <c r="J26" s="19" t="s">
        <v>271</v>
      </c>
      <c r="K26" s="19">
        <v>1</v>
      </c>
      <c r="L26" s="12" t="s">
        <v>271</v>
      </c>
      <c r="M26" s="19" t="s">
        <v>271</v>
      </c>
      <c r="N26" s="12">
        <v>1</v>
      </c>
    </row>
    <row r="27" spans="1:14">
      <c r="A27" s="18" t="s">
        <v>65</v>
      </c>
      <c r="B27" s="18" t="s">
        <v>66</v>
      </c>
      <c r="C27" s="19"/>
      <c r="D27" s="19" t="s">
        <v>271</v>
      </c>
      <c r="E27" s="19" t="s">
        <v>271</v>
      </c>
      <c r="F27" s="19" t="s">
        <v>271</v>
      </c>
      <c r="G27" s="19" t="s">
        <v>271</v>
      </c>
      <c r="H27" s="19" t="s">
        <v>271</v>
      </c>
      <c r="I27" s="19" t="s">
        <v>271</v>
      </c>
      <c r="J27" s="19" t="s">
        <v>271</v>
      </c>
      <c r="K27" s="19" t="s">
        <v>271</v>
      </c>
      <c r="L27" s="12" t="s">
        <v>271</v>
      </c>
      <c r="M27" s="19" t="s">
        <v>271</v>
      </c>
      <c r="N27" s="12" t="s">
        <v>271</v>
      </c>
    </row>
    <row r="28" spans="1:14">
      <c r="A28" s="18" t="s">
        <v>67</v>
      </c>
      <c r="B28" s="18" t="s">
        <v>68</v>
      </c>
      <c r="C28" s="19"/>
      <c r="D28" s="19">
        <v>1</v>
      </c>
      <c r="E28" s="19" t="s">
        <v>271</v>
      </c>
      <c r="F28" s="19" t="s">
        <v>271</v>
      </c>
      <c r="G28" s="19" t="s">
        <v>271</v>
      </c>
      <c r="H28" s="19" t="s">
        <v>271</v>
      </c>
      <c r="I28" s="19" t="s">
        <v>271</v>
      </c>
      <c r="J28" s="19" t="s">
        <v>271</v>
      </c>
      <c r="K28" s="19" t="s">
        <v>271</v>
      </c>
      <c r="L28" s="12" t="s">
        <v>271</v>
      </c>
      <c r="M28" s="19" t="s">
        <v>271</v>
      </c>
      <c r="N28" s="12">
        <v>1</v>
      </c>
    </row>
    <row r="29" spans="1:14">
      <c r="A29" s="18" t="s">
        <v>47</v>
      </c>
      <c r="B29" s="18" t="s">
        <v>48</v>
      </c>
      <c r="C29" s="19"/>
      <c r="D29" s="19">
        <v>3</v>
      </c>
      <c r="E29" s="19">
        <v>3</v>
      </c>
      <c r="F29" s="19">
        <v>3</v>
      </c>
      <c r="G29" s="19">
        <v>3</v>
      </c>
      <c r="H29" s="19">
        <v>3</v>
      </c>
      <c r="I29" s="19">
        <v>3</v>
      </c>
      <c r="J29" s="19">
        <v>3</v>
      </c>
      <c r="K29" s="19">
        <v>3</v>
      </c>
      <c r="L29" s="12">
        <v>2</v>
      </c>
      <c r="M29" s="19">
        <v>3</v>
      </c>
      <c r="N29" s="12">
        <v>3</v>
      </c>
    </row>
    <row r="30" spans="1:14">
      <c r="A30" s="18" t="s">
        <v>49</v>
      </c>
      <c r="B30" s="18" t="s">
        <v>50</v>
      </c>
      <c r="C30" s="19"/>
      <c r="D30" s="19">
        <v>6</v>
      </c>
      <c r="E30" s="19">
        <v>4</v>
      </c>
      <c r="F30" s="19">
        <v>5</v>
      </c>
      <c r="G30" s="19">
        <v>4</v>
      </c>
      <c r="H30" s="19">
        <v>4</v>
      </c>
      <c r="I30" s="19">
        <v>3</v>
      </c>
      <c r="J30" s="19">
        <v>3</v>
      </c>
      <c r="K30" s="19">
        <v>3</v>
      </c>
      <c r="L30" s="12">
        <v>3</v>
      </c>
      <c r="M30" s="19">
        <v>3</v>
      </c>
      <c r="N30" s="12">
        <v>3</v>
      </c>
    </row>
    <row r="31" spans="1:14">
      <c r="A31" s="18" t="s">
        <v>51</v>
      </c>
      <c r="B31" s="18" t="s">
        <v>52</v>
      </c>
      <c r="C31" s="19"/>
      <c r="D31" s="19">
        <v>1</v>
      </c>
      <c r="E31" s="19" t="s">
        <v>271</v>
      </c>
      <c r="F31" s="19">
        <v>1</v>
      </c>
      <c r="G31" s="19" t="s">
        <v>271</v>
      </c>
      <c r="H31" s="19">
        <v>1</v>
      </c>
      <c r="I31" s="19">
        <v>1</v>
      </c>
      <c r="J31" s="19">
        <v>1</v>
      </c>
      <c r="K31" s="19">
        <v>1</v>
      </c>
      <c r="L31" s="12">
        <v>1</v>
      </c>
      <c r="M31" s="19">
        <v>1</v>
      </c>
      <c r="N31" s="12">
        <v>1</v>
      </c>
    </row>
    <row r="32" spans="1:14">
      <c r="A32" s="18" t="s">
        <v>53</v>
      </c>
      <c r="B32" s="18" t="s">
        <v>54</v>
      </c>
      <c r="C32" s="19"/>
      <c r="D32" s="19">
        <v>2</v>
      </c>
      <c r="E32" s="19">
        <v>1</v>
      </c>
      <c r="F32" s="19">
        <v>2</v>
      </c>
      <c r="G32" s="19">
        <v>2</v>
      </c>
      <c r="H32" s="19">
        <v>2</v>
      </c>
      <c r="I32" s="19">
        <v>1</v>
      </c>
      <c r="J32" s="19">
        <v>1</v>
      </c>
      <c r="K32" s="19">
        <v>1</v>
      </c>
      <c r="L32" s="12">
        <v>1</v>
      </c>
      <c r="M32" s="19">
        <v>1</v>
      </c>
      <c r="N32" s="12">
        <v>1</v>
      </c>
    </row>
    <row r="33" spans="1:14">
      <c r="A33" s="18" t="s">
        <v>55</v>
      </c>
      <c r="B33" s="18" t="s">
        <v>56</v>
      </c>
      <c r="C33" s="19"/>
      <c r="D33" s="19">
        <v>5</v>
      </c>
      <c r="E33" s="19">
        <v>2</v>
      </c>
      <c r="F33" s="19">
        <v>2</v>
      </c>
      <c r="G33" s="19">
        <v>2</v>
      </c>
      <c r="H33" s="19">
        <v>2</v>
      </c>
      <c r="I33" s="19">
        <v>2</v>
      </c>
      <c r="J33" s="19">
        <v>2</v>
      </c>
      <c r="K33" s="19">
        <v>2</v>
      </c>
      <c r="L33" s="12">
        <v>2</v>
      </c>
      <c r="M33" s="19">
        <v>2</v>
      </c>
      <c r="N33" s="12">
        <v>2</v>
      </c>
    </row>
    <row r="34" spans="1:14">
      <c r="A34" s="18" t="s">
        <v>57</v>
      </c>
      <c r="B34" s="18" t="s">
        <v>58</v>
      </c>
      <c r="C34" s="19"/>
      <c r="D34" s="19">
        <v>3</v>
      </c>
      <c r="E34" s="19">
        <v>3</v>
      </c>
      <c r="F34" s="19">
        <v>4</v>
      </c>
      <c r="G34" s="19">
        <v>3</v>
      </c>
      <c r="H34" s="19">
        <v>3</v>
      </c>
      <c r="I34" s="19">
        <v>4</v>
      </c>
      <c r="J34" s="19">
        <v>4</v>
      </c>
      <c r="K34" s="19">
        <v>4</v>
      </c>
      <c r="L34" s="12">
        <v>4</v>
      </c>
      <c r="M34" s="19">
        <v>4</v>
      </c>
      <c r="N34" s="12">
        <v>4</v>
      </c>
    </row>
    <row r="35" spans="1:14">
      <c r="A35" s="18" t="s">
        <v>59</v>
      </c>
      <c r="B35" s="18" t="s">
        <v>60</v>
      </c>
      <c r="C35" s="19"/>
      <c r="D35" s="19">
        <v>2</v>
      </c>
      <c r="E35" s="19">
        <v>2</v>
      </c>
      <c r="F35" s="19">
        <v>2</v>
      </c>
      <c r="G35" s="19">
        <v>2</v>
      </c>
      <c r="H35" s="19">
        <v>2</v>
      </c>
      <c r="I35" s="19">
        <v>2</v>
      </c>
      <c r="J35" s="19">
        <v>2</v>
      </c>
      <c r="K35" s="19">
        <v>2</v>
      </c>
      <c r="L35" s="12">
        <v>2</v>
      </c>
      <c r="M35" s="19">
        <v>2</v>
      </c>
      <c r="N35" s="12">
        <v>2</v>
      </c>
    </row>
    <row r="36" spans="1:14">
      <c r="A36" s="18" t="s">
        <v>61</v>
      </c>
      <c r="B36" s="18" t="s">
        <v>62</v>
      </c>
      <c r="C36" s="19"/>
      <c r="D36" s="19">
        <v>2</v>
      </c>
      <c r="E36" s="19">
        <v>2</v>
      </c>
      <c r="F36" s="19">
        <v>2</v>
      </c>
      <c r="G36" s="19">
        <v>2</v>
      </c>
      <c r="H36" s="19">
        <v>2</v>
      </c>
      <c r="I36" s="19">
        <v>2</v>
      </c>
      <c r="J36" s="19">
        <v>2</v>
      </c>
      <c r="K36" s="19">
        <v>2</v>
      </c>
      <c r="L36" s="12">
        <v>2</v>
      </c>
      <c r="M36" s="19">
        <v>2</v>
      </c>
      <c r="N36" s="12">
        <v>2</v>
      </c>
    </row>
    <row r="37" spans="1:14">
      <c r="A37" s="18" t="s">
        <v>63</v>
      </c>
      <c r="B37" s="18" t="s">
        <v>64</v>
      </c>
      <c r="C37" s="19"/>
      <c r="D37" s="19">
        <v>3</v>
      </c>
      <c r="E37" s="19">
        <v>2</v>
      </c>
      <c r="F37" s="19">
        <v>3</v>
      </c>
      <c r="G37" s="19">
        <v>2</v>
      </c>
      <c r="H37" s="19">
        <v>4</v>
      </c>
      <c r="I37" s="19">
        <v>5</v>
      </c>
      <c r="J37" s="19">
        <v>4</v>
      </c>
      <c r="K37" s="19">
        <v>5</v>
      </c>
      <c r="L37" s="12">
        <v>4</v>
      </c>
      <c r="M37" s="19">
        <v>3</v>
      </c>
      <c r="N37" s="12">
        <v>2</v>
      </c>
    </row>
    <row r="38" spans="1:14">
      <c r="A38" s="18" t="s">
        <v>69</v>
      </c>
      <c r="B38" s="18" t="s">
        <v>70</v>
      </c>
      <c r="C38" s="19"/>
      <c r="D38" s="19">
        <v>1</v>
      </c>
      <c r="E38" s="19">
        <v>1</v>
      </c>
      <c r="F38" s="19">
        <v>2</v>
      </c>
      <c r="G38" s="19">
        <v>2</v>
      </c>
      <c r="H38" s="19">
        <v>2</v>
      </c>
      <c r="I38" s="19">
        <v>3</v>
      </c>
      <c r="J38" s="19">
        <v>2</v>
      </c>
      <c r="K38" s="19">
        <v>3</v>
      </c>
      <c r="L38" s="12">
        <v>2</v>
      </c>
      <c r="M38" s="19">
        <v>2</v>
      </c>
      <c r="N38" s="12">
        <v>2</v>
      </c>
    </row>
    <row r="39" spans="1:14">
      <c r="A39" s="18" t="s">
        <v>71</v>
      </c>
      <c r="B39" s="18" t="s">
        <v>72</v>
      </c>
      <c r="C39" s="19"/>
      <c r="D39" s="19">
        <v>4</v>
      </c>
      <c r="E39" s="19">
        <v>4</v>
      </c>
      <c r="F39" s="19">
        <v>4</v>
      </c>
      <c r="G39" s="19">
        <v>4</v>
      </c>
      <c r="H39" s="19">
        <v>3</v>
      </c>
      <c r="I39" s="19">
        <v>4</v>
      </c>
      <c r="J39" s="19">
        <v>4</v>
      </c>
      <c r="K39" s="19">
        <v>5</v>
      </c>
      <c r="L39" s="12">
        <v>4</v>
      </c>
      <c r="M39" s="19">
        <v>5</v>
      </c>
      <c r="N39" s="12">
        <v>6</v>
      </c>
    </row>
    <row r="40" spans="1:14">
      <c r="A40" s="18" t="s">
        <v>73</v>
      </c>
      <c r="B40" s="18" t="s">
        <v>74</v>
      </c>
      <c r="C40" s="19"/>
      <c r="D40" s="19">
        <v>1</v>
      </c>
      <c r="E40" s="19" t="s">
        <v>271</v>
      </c>
      <c r="F40" s="19" t="s">
        <v>271</v>
      </c>
      <c r="G40" s="19" t="s">
        <v>271</v>
      </c>
      <c r="H40" s="19" t="s">
        <v>271</v>
      </c>
      <c r="I40" s="19">
        <v>1</v>
      </c>
      <c r="J40" s="19" t="s">
        <v>271</v>
      </c>
      <c r="K40" s="19">
        <v>1</v>
      </c>
      <c r="L40" s="12">
        <v>1</v>
      </c>
      <c r="M40" s="19">
        <v>1</v>
      </c>
      <c r="N40" s="12">
        <v>1</v>
      </c>
    </row>
    <row r="41" spans="1:14">
      <c r="A41" s="18" t="s">
        <v>75</v>
      </c>
      <c r="B41" s="18" t="s">
        <v>76</v>
      </c>
      <c r="C41" s="19"/>
      <c r="D41" s="19">
        <v>5</v>
      </c>
      <c r="E41" s="19">
        <v>5</v>
      </c>
      <c r="F41" s="19">
        <v>5</v>
      </c>
      <c r="G41" s="19">
        <v>5</v>
      </c>
      <c r="H41" s="19">
        <v>5</v>
      </c>
      <c r="I41" s="19">
        <v>3</v>
      </c>
      <c r="J41" s="19">
        <v>3</v>
      </c>
      <c r="K41" s="19">
        <v>4</v>
      </c>
      <c r="L41" s="12">
        <v>4</v>
      </c>
      <c r="M41" s="19">
        <v>3</v>
      </c>
      <c r="N41" s="12">
        <v>4</v>
      </c>
    </row>
    <row r="42" spans="1:14">
      <c r="A42" s="18" t="s">
        <v>77</v>
      </c>
      <c r="B42" s="18" t="s">
        <v>78</v>
      </c>
      <c r="C42" s="19"/>
      <c r="D42" s="19">
        <v>2</v>
      </c>
      <c r="E42" s="19">
        <v>2</v>
      </c>
      <c r="F42" s="19">
        <v>2</v>
      </c>
      <c r="G42" s="19">
        <v>2</v>
      </c>
      <c r="H42" s="19">
        <v>2</v>
      </c>
      <c r="I42" s="19">
        <v>2</v>
      </c>
      <c r="J42" s="19">
        <v>2</v>
      </c>
      <c r="K42" s="19">
        <v>5</v>
      </c>
      <c r="L42" s="12">
        <v>5</v>
      </c>
      <c r="M42" s="19">
        <v>4</v>
      </c>
      <c r="N42" s="12">
        <v>5</v>
      </c>
    </row>
    <row r="43" spans="1:14">
      <c r="A43" s="18" t="s">
        <v>79</v>
      </c>
      <c r="B43" s="18" t="s">
        <v>80</v>
      </c>
      <c r="C43" s="19"/>
      <c r="D43" s="19">
        <v>6</v>
      </c>
      <c r="E43" s="19">
        <v>4</v>
      </c>
      <c r="F43" s="19">
        <v>5</v>
      </c>
      <c r="G43" s="19">
        <v>5</v>
      </c>
      <c r="H43" s="19">
        <v>6</v>
      </c>
      <c r="I43" s="19">
        <v>6</v>
      </c>
      <c r="J43" s="19">
        <v>7</v>
      </c>
      <c r="K43" s="19">
        <v>7</v>
      </c>
      <c r="L43" s="12">
        <v>7</v>
      </c>
      <c r="M43" s="19">
        <v>7</v>
      </c>
      <c r="N43" s="12">
        <v>7</v>
      </c>
    </row>
    <row r="44" spans="1:14">
      <c r="A44" s="18" t="s">
        <v>81</v>
      </c>
      <c r="B44" s="18" t="s">
        <v>82</v>
      </c>
      <c r="C44" s="19"/>
      <c r="D44" s="19" t="s">
        <v>271</v>
      </c>
      <c r="E44" s="19">
        <v>1</v>
      </c>
      <c r="F44" s="19">
        <v>1</v>
      </c>
      <c r="G44" s="19">
        <v>1</v>
      </c>
      <c r="H44" s="19">
        <v>1</v>
      </c>
      <c r="I44" s="19">
        <v>1</v>
      </c>
      <c r="J44" s="19" t="s">
        <v>271</v>
      </c>
      <c r="K44" s="19" t="s">
        <v>271</v>
      </c>
      <c r="L44" s="12" t="s">
        <v>271</v>
      </c>
      <c r="M44" s="19" t="s">
        <v>271</v>
      </c>
      <c r="N44" s="12" t="s">
        <v>271</v>
      </c>
    </row>
    <row r="45" spans="1:14">
      <c r="A45" s="18" t="s">
        <v>83</v>
      </c>
      <c r="B45" s="18" t="s">
        <v>84</v>
      </c>
      <c r="C45" s="19"/>
      <c r="D45" s="19">
        <v>1</v>
      </c>
      <c r="E45" s="19">
        <v>1</v>
      </c>
      <c r="F45" s="19">
        <v>1</v>
      </c>
      <c r="G45" s="19">
        <v>1</v>
      </c>
      <c r="H45" s="19">
        <v>1</v>
      </c>
      <c r="I45" s="19">
        <v>1</v>
      </c>
      <c r="J45" s="19">
        <v>1</v>
      </c>
      <c r="K45" s="19">
        <v>1</v>
      </c>
      <c r="L45" s="12">
        <v>1</v>
      </c>
      <c r="M45" s="19">
        <v>1</v>
      </c>
      <c r="N45" s="12">
        <v>1</v>
      </c>
    </row>
    <row r="46" spans="1:14">
      <c r="A46" s="18" t="s">
        <v>85</v>
      </c>
      <c r="B46" s="18" t="s">
        <v>86</v>
      </c>
      <c r="C46" s="19"/>
      <c r="D46" s="19">
        <v>4</v>
      </c>
      <c r="E46" s="19">
        <v>6</v>
      </c>
      <c r="F46" s="19">
        <v>6</v>
      </c>
      <c r="G46" s="19">
        <v>7</v>
      </c>
      <c r="H46" s="19">
        <v>5</v>
      </c>
      <c r="I46" s="19">
        <v>5</v>
      </c>
      <c r="J46" s="19">
        <v>5</v>
      </c>
      <c r="K46" s="19">
        <v>5</v>
      </c>
      <c r="L46" s="12">
        <v>6</v>
      </c>
      <c r="M46" s="19">
        <v>7</v>
      </c>
      <c r="N46" s="12">
        <v>8</v>
      </c>
    </row>
    <row r="47" spans="1:14">
      <c r="A47" s="18" t="s">
        <v>87</v>
      </c>
      <c r="B47" s="18" t="s">
        <v>88</v>
      </c>
      <c r="C47" s="19"/>
      <c r="D47" s="19">
        <v>1</v>
      </c>
      <c r="E47" s="19">
        <v>1</v>
      </c>
      <c r="F47" s="19">
        <v>1</v>
      </c>
      <c r="G47" s="19">
        <v>1</v>
      </c>
      <c r="H47" s="19">
        <v>1</v>
      </c>
      <c r="I47" s="19">
        <v>1</v>
      </c>
      <c r="J47" s="19" t="s">
        <v>271</v>
      </c>
      <c r="K47" s="19" t="s">
        <v>271</v>
      </c>
      <c r="L47" s="12" t="s">
        <v>271</v>
      </c>
      <c r="M47" s="19" t="s">
        <v>271</v>
      </c>
      <c r="N47" s="12" t="s">
        <v>271</v>
      </c>
    </row>
    <row r="48" spans="1:14">
      <c r="A48" s="18" t="s">
        <v>89</v>
      </c>
      <c r="B48" s="18" t="s">
        <v>90</v>
      </c>
      <c r="C48" s="19"/>
      <c r="D48" s="19">
        <v>2</v>
      </c>
      <c r="E48" s="19">
        <v>2</v>
      </c>
      <c r="F48" s="19">
        <v>2</v>
      </c>
      <c r="G48" s="19">
        <v>2</v>
      </c>
      <c r="H48" s="19">
        <v>2</v>
      </c>
      <c r="I48" s="19">
        <v>2</v>
      </c>
      <c r="J48" s="19">
        <v>2</v>
      </c>
      <c r="K48" s="19">
        <v>2</v>
      </c>
      <c r="L48" s="12">
        <v>2</v>
      </c>
      <c r="M48" s="19">
        <v>2</v>
      </c>
      <c r="N48" s="12">
        <v>2</v>
      </c>
    </row>
    <row r="49" spans="1:14">
      <c r="A49" s="18" t="s">
        <v>91</v>
      </c>
      <c r="B49" s="18" t="s">
        <v>92</v>
      </c>
      <c r="C49" s="19"/>
      <c r="D49" s="19">
        <v>1</v>
      </c>
      <c r="E49" s="19">
        <v>1</v>
      </c>
      <c r="F49" s="19">
        <v>1</v>
      </c>
      <c r="G49" s="19">
        <v>1</v>
      </c>
      <c r="H49" s="19">
        <v>1</v>
      </c>
      <c r="I49" s="19">
        <v>1</v>
      </c>
      <c r="J49" s="19">
        <v>1</v>
      </c>
      <c r="K49" s="19">
        <v>1</v>
      </c>
      <c r="L49" s="12">
        <v>1</v>
      </c>
      <c r="M49" s="19">
        <v>1</v>
      </c>
      <c r="N49" s="12">
        <v>1</v>
      </c>
    </row>
    <row r="50" spans="1:14">
      <c r="A50" s="18" t="s">
        <v>93</v>
      </c>
      <c r="B50" s="18" t="s">
        <v>94</v>
      </c>
      <c r="C50" s="19"/>
      <c r="D50" s="19">
        <v>6</v>
      </c>
      <c r="E50" s="19">
        <v>5</v>
      </c>
      <c r="F50" s="19">
        <v>6</v>
      </c>
      <c r="G50" s="19">
        <v>6</v>
      </c>
      <c r="H50" s="19">
        <v>5</v>
      </c>
      <c r="I50" s="19">
        <v>5</v>
      </c>
      <c r="J50" s="19">
        <v>6</v>
      </c>
      <c r="K50" s="19">
        <v>5</v>
      </c>
      <c r="L50" s="12">
        <v>5</v>
      </c>
      <c r="M50" s="19">
        <v>4</v>
      </c>
      <c r="N50" s="12">
        <v>6</v>
      </c>
    </row>
    <row r="51" spans="1:14">
      <c r="A51" s="18" t="s">
        <v>95</v>
      </c>
      <c r="B51" s="18" t="s">
        <v>96</v>
      </c>
      <c r="C51" s="19"/>
      <c r="D51" s="19">
        <v>1</v>
      </c>
      <c r="E51" s="19" t="s">
        <v>271</v>
      </c>
      <c r="F51" s="19" t="s">
        <v>271</v>
      </c>
      <c r="G51" s="19" t="s">
        <v>271</v>
      </c>
      <c r="H51" s="19" t="s">
        <v>271</v>
      </c>
      <c r="I51" s="19">
        <v>1</v>
      </c>
      <c r="J51" s="19">
        <v>1</v>
      </c>
      <c r="K51" s="19">
        <v>1</v>
      </c>
      <c r="L51" s="12">
        <v>1</v>
      </c>
      <c r="M51" s="19">
        <v>1</v>
      </c>
      <c r="N51" s="12">
        <v>1</v>
      </c>
    </row>
    <row r="52" spans="1:14">
      <c r="A52" s="18" t="s">
        <v>97</v>
      </c>
      <c r="B52" s="18" t="s">
        <v>98</v>
      </c>
      <c r="C52" s="19"/>
      <c r="D52" s="19">
        <v>5</v>
      </c>
      <c r="E52" s="19">
        <v>5</v>
      </c>
      <c r="F52" s="19">
        <v>5</v>
      </c>
      <c r="G52" s="19">
        <v>5</v>
      </c>
      <c r="H52" s="19">
        <v>5</v>
      </c>
      <c r="I52" s="19">
        <v>6</v>
      </c>
      <c r="J52" s="19">
        <v>6</v>
      </c>
      <c r="K52" s="19">
        <v>6</v>
      </c>
      <c r="L52" s="12">
        <v>6</v>
      </c>
      <c r="M52" s="19">
        <v>6</v>
      </c>
      <c r="N52" s="12">
        <v>5</v>
      </c>
    </row>
    <row r="53" spans="1:14">
      <c r="A53" s="18" t="s">
        <v>99</v>
      </c>
      <c r="B53" s="18" t="s">
        <v>100</v>
      </c>
      <c r="C53" s="19"/>
      <c r="D53" s="19">
        <v>3</v>
      </c>
      <c r="E53" s="19">
        <v>2</v>
      </c>
      <c r="F53" s="19">
        <v>3</v>
      </c>
      <c r="G53" s="19">
        <v>3</v>
      </c>
      <c r="H53" s="19">
        <v>2</v>
      </c>
      <c r="I53" s="19">
        <v>2</v>
      </c>
      <c r="J53" s="19">
        <v>2</v>
      </c>
      <c r="K53" s="19">
        <v>2</v>
      </c>
      <c r="L53" s="12">
        <v>2</v>
      </c>
      <c r="M53" s="19">
        <v>2</v>
      </c>
      <c r="N53" s="12">
        <v>2</v>
      </c>
    </row>
    <row r="54" spans="1:14">
      <c r="A54" s="18" t="s">
        <v>101</v>
      </c>
      <c r="B54" s="18" t="s">
        <v>102</v>
      </c>
      <c r="C54" s="19"/>
      <c r="D54" s="19" t="s">
        <v>271</v>
      </c>
      <c r="E54" s="19" t="s">
        <v>271</v>
      </c>
      <c r="F54" s="19" t="s">
        <v>271</v>
      </c>
      <c r="G54" s="19" t="s">
        <v>271</v>
      </c>
      <c r="H54" s="19" t="s">
        <v>271</v>
      </c>
      <c r="I54" s="19" t="s">
        <v>271</v>
      </c>
      <c r="J54" s="19" t="s">
        <v>271</v>
      </c>
      <c r="K54" s="19" t="s">
        <v>271</v>
      </c>
      <c r="L54" s="12" t="s">
        <v>271</v>
      </c>
      <c r="M54" s="19" t="s">
        <v>271</v>
      </c>
      <c r="N54" s="12" t="s">
        <v>271</v>
      </c>
    </row>
    <row r="55" spans="1:14">
      <c r="A55" s="18" t="s">
        <v>103</v>
      </c>
      <c r="B55" s="18" t="s">
        <v>104</v>
      </c>
      <c r="C55" s="19"/>
      <c r="D55" s="19" t="s">
        <v>271</v>
      </c>
      <c r="E55" s="19" t="s">
        <v>271</v>
      </c>
      <c r="F55" s="19" t="s">
        <v>271</v>
      </c>
      <c r="G55" s="19" t="s">
        <v>271</v>
      </c>
      <c r="H55" s="19" t="s">
        <v>271</v>
      </c>
      <c r="I55" s="19" t="s">
        <v>271</v>
      </c>
      <c r="J55" s="19">
        <v>1</v>
      </c>
      <c r="K55" s="19">
        <v>1</v>
      </c>
      <c r="L55" s="12">
        <v>1</v>
      </c>
      <c r="M55" s="19">
        <v>1</v>
      </c>
      <c r="N55" s="12">
        <v>1</v>
      </c>
    </row>
    <row r="56" spans="1:14">
      <c r="A56" s="18" t="s">
        <v>105</v>
      </c>
      <c r="B56" s="18" t="s">
        <v>106</v>
      </c>
      <c r="C56" s="19"/>
      <c r="D56" s="19" t="s">
        <v>271</v>
      </c>
      <c r="E56" s="19" t="s">
        <v>271</v>
      </c>
      <c r="F56" s="19" t="s">
        <v>271</v>
      </c>
      <c r="G56" s="19" t="s">
        <v>271</v>
      </c>
      <c r="H56" s="19" t="s">
        <v>271</v>
      </c>
      <c r="I56" s="19" t="s">
        <v>271</v>
      </c>
      <c r="J56" s="19" t="s">
        <v>271</v>
      </c>
      <c r="K56" s="19" t="s">
        <v>271</v>
      </c>
      <c r="L56" s="12" t="s">
        <v>271</v>
      </c>
      <c r="M56" s="19" t="s">
        <v>271</v>
      </c>
      <c r="N56" s="12" t="s">
        <v>271</v>
      </c>
    </row>
    <row r="57" spans="1:14">
      <c r="A57" s="18" t="s">
        <v>107</v>
      </c>
      <c r="B57" s="18" t="s">
        <v>108</v>
      </c>
      <c r="C57" s="19"/>
      <c r="D57" s="19">
        <v>3</v>
      </c>
      <c r="E57" s="19">
        <v>3</v>
      </c>
      <c r="F57" s="19">
        <v>3</v>
      </c>
      <c r="G57" s="19">
        <v>3</v>
      </c>
      <c r="H57" s="19">
        <v>3</v>
      </c>
      <c r="I57" s="19">
        <v>3</v>
      </c>
      <c r="J57" s="19">
        <v>3</v>
      </c>
      <c r="K57" s="19">
        <v>3</v>
      </c>
      <c r="L57" s="12">
        <v>3</v>
      </c>
      <c r="M57" s="19">
        <v>3</v>
      </c>
      <c r="N57" s="12">
        <v>2</v>
      </c>
    </row>
    <row r="58" spans="1:14">
      <c r="A58" s="18" t="s">
        <v>109</v>
      </c>
      <c r="B58" s="18" t="s">
        <v>110</v>
      </c>
      <c r="C58" s="19"/>
      <c r="D58" s="19">
        <v>3</v>
      </c>
      <c r="E58" s="19">
        <v>1</v>
      </c>
      <c r="F58" s="19">
        <v>2</v>
      </c>
      <c r="G58" s="19">
        <v>1</v>
      </c>
      <c r="H58" s="19">
        <v>1</v>
      </c>
      <c r="I58" s="19">
        <v>1</v>
      </c>
      <c r="J58" s="19">
        <v>2</v>
      </c>
      <c r="K58" s="19">
        <v>3</v>
      </c>
      <c r="L58" s="12">
        <v>2</v>
      </c>
      <c r="M58" s="19">
        <v>2</v>
      </c>
      <c r="N58" s="12">
        <v>2</v>
      </c>
    </row>
    <row r="59" spans="1:14">
      <c r="A59" s="18" t="s">
        <v>111</v>
      </c>
      <c r="B59" s="18" t="s">
        <v>112</v>
      </c>
      <c r="C59" s="19"/>
      <c r="D59" s="19">
        <v>3</v>
      </c>
      <c r="E59" s="19">
        <v>2</v>
      </c>
      <c r="F59" s="19">
        <v>2</v>
      </c>
      <c r="G59" s="19">
        <v>2</v>
      </c>
      <c r="H59" s="19">
        <v>2</v>
      </c>
      <c r="I59" s="19">
        <v>2</v>
      </c>
      <c r="J59" s="19">
        <v>3</v>
      </c>
      <c r="K59" s="19">
        <v>2</v>
      </c>
      <c r="L59" s="12">
        <v>2</v>
      </c>
      <c r="M59" s="19">
        <v>2</v>
      </c>
      <c r="N59" s="12">
        <v>1</v>
      </c>
    </row>
    <row r="60" spans="1:14">
      <c r="A60" s="18" t="s">
        <v>113</v>
      </c>
      <c r="B60" s="18" t="s">
        <v>114</v>
      </c>
      <c r="C60" s="19"/>
      <c r="D60" s="19">
        <v>1</v>
      </c>
      <c r="E60" s="19">
        <v>1</v>
      </c>
      <c r="F60" s="19">
        <v>1</v>
      </c>
      <c r="G60" s="19">
        <v>1</v>
      </c>
      <c r="H60" s="19">
        <v>1</v>
      </c>
      <c r="I60" s="19">
        <v>1</v>
      </c>
      <c r="J60" s="19">
        <v>1</v>
      </c>
      <c r="K60" s="19">
        <v>1</v>
      </c>
      <c r="L60" s="12">
        <v>2</v>
      </c>
      <c r="M60" s="19">
        <v>2</v>
      </c>
      <c r="N60" s="12">
        <v>2</v>
      </c>
    </row>
    <row r="61" spans="1:14">
      <c r="A61" s="18" t="s">
        <v>115</v>
      </c>
      <c r="B61" s="18" t="s">
        <v>116</v>
      </c>
      <c r="C61" s="19"/>
      <c r="D61" s="19" t="s">
        <v>271</v>
      </c>
      <c r="E61" s="19" t="s">
        <v>271</v>
      </c>
      <c r="F61" s="19" t="s">
        <v>271</v>
      </c>
      <c r="G61" s="19" t="s">
        <v>271</v>
      </c>
      <c r="H61" s="19" t="s">
        <v>271</v>
      </c>
      <c r="I61" s="19" t="s">
        <v>271</v>
      </c>
      <c r="J61" s="19" t="s">
        <v>271</v>
      </c>
      <c r="K61" s="19">
        <v>1</v>
      </c>
      <c r="L61" s="12" t="s">
        <v>271</v>
      </c>
      <c r="M61" s="19" t="s">
        <v>271</v>
      </c>
      <c r="N61" s="12">
        <v>1</v>
      </c>
    </row>
    <row r="62" spans="1:14">
      <c r="A62" s="18" t="s">
        <v>117</v>
      </c>
      <c r="B62" s="18" t="s">
        <v>118</v>
      </c>
      <c r="C62" s="19"/>
      <c r="D62" s="19">
        <v>3</v>
      </c>
      <c r="E62" s="19">
        <v>3</v>
      </c>
      <c r="F62" s="19">
        <v>3</v>
      </c>
      <c r="G62" s="19">
        <v>3</v>
      </c>
      <c r="H62" s="19">
        <v>3</v>
      </c>
      <c r="I62" s="19">
        <v>3</v>
      </c>
      <c r="J62" s="19">
        <v>3</v>
      </c>
      <c r="K62" s="19">
        <v>3</v>
      </c>
      <c r="L62" s="12">
        <v>3</v>
      </c>
      <c r="M62" s="19">
        <v>3</v>
      </c>
      <c r="N62" s="12">
        <v>3</v>
      </c>
    </row>
    <row r="63" spans="1:14">
      <c r="A63" s="18" t="s">
        <v>119</v>
      </c>
      <c r="B63" s="18" t="s">
        <v>120</v>
      </c>
      <c r="C63" s="19"/>
      <c r="D63" s="19">
        <v>2</v>
      </c>
      <c r="E63" s="19">
        <v>2</v>
      </c>
      <c r="F63" s="19">
        <v>2</v>
      </c>
      <c r="G63" s="19">
        <v>2</v>
      </c>
      <c r="H63" s="19">
        <v>2</v>
      </c>
      <c r="I63" s="19">
        <v>2</v>
      </c>
      <c r="J63" s="19">
        <v>2</v>
      </c>
      <c r="K63" s="19">
        <v>2</v>
      </c>
      <c r="L63" s="12">
        <v>2</v>
      </c>
      <c r="M63" s="19">
        <v>2</v>
      </c>
      <c r="N63" s="12">
        <v>2</v>
      </c>
    </row>
    <row r="64" spans="1:14">
      <c r="A64" s="18" t="s">
        <v>121</v>
      </c>
      <c r="B64" s="18" t="s">
        <v>122</v>
      </c>
      <c r="C64" s="19"/>
      <c r="D64" s="19">
        <v>1</v>
      </c>
      <c r="E64" s="19">
        <v>1</v>
      </c>
      <c r="F64" s="19">
        <v>2</v>
      </c>
      <c r="G64" s="19">
        <v>2</v>
      </c>
      <c r="H64" s="19">
        <v>2</v>
      </c>
      <c r="I64" s="19">
        <v>2</v>
      </c>
      <c r="J64" s="19">
        <v>2</v>
      </c>
      <c r="K64" s="19">
        <v>2</v>
      </c>
      <c r="L64" s="12">
        <v>2</v>
      </c>
      <c r="M64" s="19">
        <v>2</v>
      </c>
      <c r="N64" s="12">
        <v>2</v>
      </c>
    </row>
    <row r="65" spans="1:14">
      <c r="A65" s="18" t="s">
        <v>123</v>
      </c>
      <c r="B65" s="18" t="s">
        <v>124</v>
      </c>
      <c r="C65" s="19"/>
      <c r="D65" s="19">
        <v>4</v>
      </c>
      <c r="E65" s="19">
        <v>4</v>
      </c>
      <c r="F65" s="19">
        <v>4</v>
      </c>
      <c r="G65" s="19">
        <v>4</v>
      </c>
      <c r="H65" s="19">
        <v>4</v>
      </c>
      <c r="I65" s="19">
        <v>4</v>
      </c>
      <c r="J65" s="19">
        <v>4</v>
      </c>
      <c r="K65" s="19">
        <v>4</v>
      </c>
      <c r="L65" s="12">
        <v>4</v>
      </c>
      <c r="M65" s="19">
        <v>4</v>
      </c>
      <c r="N65" s="12">
        <v>4</v>
      </c>
    </row>
    <row r="66" spans="1:14">
      <c r="A66" s="18" t="s">
        <v>125</v>
      </c>
      <c r="B66" s="18" t="s">
        <v>126</v>
      </c>
      <c r="C66" s="19"/>
      <c r="D66" s="19" t="s">
        <v>271</v>
      </c>
      <c r="E66" s="19" t="s">
        <v>271</v>
      </c>
      <c r="F66" s="19" t="s">
        <v>271</v>
      </c>
      <c r="G66" s="19" t="s">
        <v>271</v>
      </c>
      <c r="H66" s="19" t="s">
        <v>271</v>
      </c>
      <c r="I66" s="19" t="s">
        <v>271</v>
      </c>
      <c r="J66" s="19" t="s">
        <v>271</v>
      </c>
      <c r="K66" s="19" t="s">
        <v>271</v>
      </c>
      <c r="L66" s="12" t="s">
        <v>271</v>
      </c>
      <c r="M66" s="19" t="s">
        <v>271</v>
      </c>
      <c r="N66" s="12" t="s">
        <v>271</v>
      </c>
    </row>
    <row r="67" spans="1:14">
      <c r="A67" s="18" t="s">
        <v>127</v>
      </c>
      <c r="B67" s="18" t="s">
        <v>128</v>
      </c>
      <c r="C67" s="19"/>
      <c r="D67" s="19">
        <v>6</v>
      </c>
      <c r="E67" s="19">
        <v>5</v>
      </c>
      <c r="F67" s="19">
        <v>6</v>
      </c>
      <c r="G67" s="19">
        <v>6</v>
      </c>
      <c r="H67" s="19">
        <v>6</v>
      </c>
      <c r="I67" s="19">
        <v>6</v>
      </c>
      <c r="J67" s="19">
        <v>6</v>
      </c>
      <c r="K67" s="19">
        <v>7</v>
      </c>
      <c r="L67" s="12">
        <v>7</v>
      </c>
      <c r="M67" s="19">
        <v>7</v>
      </c>
      <c r="N67" s="12">
        <v>5</v>
      </c>
    </row>
    <row r="68" spans="1:14">
      <c r="A68" s="18" t="s">
        <v>129</v>
      </c>
      <c r="B68" s="18" t="s">
        <v>130</v>
      </c>
      <c r="C68" s="19"/>
      <c r="D68" s="19">
        <v>2</v>
      </c>
      <c r="E68" s="19">
        <v>3</v>
      </c>
      <c r="F68" s="19">
        <v>2</v>
      </c>
      <c r="G68" s="19">
        <v>3</v>
      </c>
      <c r="H68" s="19">
        <v>1</v>
      </c>
      <c r="I68" s="19">
        <v>1</v>
      </c>
      <c r="J68" s="19">
        <v>1</v>
      </c>
      <c r="K68" s="19">
        <v>1</v>
      </c>
      <c r="L68" s="12">
        <v>1</v>
      </c>
      <c r="M68" s="19">
        <v>2</v>
      </c>
      <c r="N68" s="12">
        <v>3</v>
      </c>
    </row>
    <row r="69" spans="1:14">
      <c r="A69" s="18" t="s">
        <v>131</v>
      </c>
      <c r="B69" s="18" t="s">
        <v>132</v>
      </c>
      <c r="C69" s="19"/>
      <c r="D69" s="19">
        <v>2</v>
      </c>
      <c r="E69" s="19">
        <v>1</v>
      </c>
      <c r="F69" s="19">
        <v>2</v>
      </c>
      <c r="G69" s="19">
        <v>1</v>
      </c>
      <c r="H69" s="19">
        <v>1</v>
      </c>
      <c r="I69" s="19">
        <v>1</v>
      </c>
      <c r="J69" s="19">
        <v>1</v>
      </c>
      <c r="K69" s="19">
        <v>2</v>
      </c>
      <c r="L69" s="12">
        <v>2</v>
      </c>
      <c r="M69" s="19">
        <v>1</v>
      </c>
      <c r="N69" s="12">
        <v>2</v>
      </c>
    </row>
    <row r="70" spans="1:14">
      <c r="A70" s="18" t="s">
        <v>133</v>
      </c>
      <c r="B70" s="18" t="s">
        <v>134</v>
      </c>
      <c r="C70" s="19"/>
      <c r="D70" s="19">
        <v>3</v>
      </c>
      <c r="E70" s="19">
        <v>3</v>
      </c>
      <c r="F70" s="19">
        <v>4</v>
      </c>
      <c r="G70" s="19">
        <v>4</v>
      </c>
      <c r="H70" s="19">
        <v>4</v>
      </c>
      <c r="I70" s="19">
        <v>4</v>
      </c>
      <c r="J70" s="19">
        <v>3</v>
      </c>
      <c r="K70" s="19">
        <v>3</v>
      </c>
      <c r="L70" s="12">
        <v>3</v>
      </c>
      <c r="M70" s="19">
        <v>3</v>
      </c>
      <c r="N70" s="12">
        <v>5</v>
      </c>
    </row>
    <row r="71" spans="1:14">
      <c r="A71" s="18" t="s">
        <v>135</v>
      </c>
      <c r="B71" s="18" t="s">
        <v>136</v>
      </c>
      <c r="C71" s="19"/>
      <c r="D71" s="19">
        <v>1</v>
      </c>
      <c r="E71" s="19">
        <v>1</v>
      </c>
      <c r="F71" s="19">
        <v>1</v>
      </c>
      <c r="G71" s="19" t="s">
        <v>271</v>
      </c>
      <c r="H71" s="19" t="s">
        <v>271</v>
      </c>
      <c r="I71" s="19" t="s">
        <v>271</v>
      </c>
      <c r="J71" s="19" t="s">
        <v>271</v>
      </c>
      <c r="K71" s="19">
        <v>1</v>
      </c>
      <c r="L71" s="12" t="s">
        <v>271</v>
      </c>
      <c r="M71" s="19" t="s">
        <v>271</v>
      </c>
      <c r="N71" s="12" t="s">
        <v>271</v>
      </c>
    </row>
    <row r="72" spans="1:14">
      <c r="A72" s="18" t="s">
        <v>137</v>
      </c>
      <c r="B72" s="18" t="s">
        <v>138</v>
      </c>
      <c r="C72" s="19"/>
      <c r="D72" s="19">
        <v>3</v>
      </c>
      <c r="E72" s="19">
        <v>3</v>
      </c>
      <c r="F72" s="19">
        <v>4</v>
      </c>
      <c r="G72" s="19">
        <v>4</v>
      </c>
      <c r="H72" s="19">
        <v>4</v>
      </c>
      <c r="I72" s="19">
        <v>4</v>
      </c>
      <c r="J72" s="19">
        <v>4</v>
      </c>
      <c r="K72" s="19">
        <v>4</v>
      </c>
      <c r="L72" s="12">
        <v>4</v>
      </c>
      <c r="M72" s="19">
        <v>4</v>
      </c>
      <c r="N72" s="12">
        <v>4</v>
      </c>
    </row>
    <row r="73" spans="1:14">
      <c r="A73" s="18" t="s">
        <v>139</v>
      </c>
      <c r="B73" s="18" t="s">
        <v>140</v>
      </c>
      <c r="C73" s="19"/>
      <c r="D73" s="19" t="s">
        <v>271</v>
      </c>
      <c r="E73" s="19" t="s">
        <v>271</v>
      </c>
      <c r="F73" s="19" t="s">
        <v>271</v>
      </c>
      <c r="G73" s="19" t="s">
        <v>271</v>
      </c>
      <c r="H73" s="19" t="s">
        <v>271</v>
      </c>
      <c r="I73" s="19" t="s">
        <v>271</v>
      </c>
      <c r="J73" s="19" t="s">
        <v>271</v>
      </c>
      <c r="K73" s="19" t="s">
        <v>271</v>
      </c>
      <c r="L73" s="12" t="s">
        <v>271</v>
      </c>
      <c r="M73" s="19" t="s">
        <v>271</v>
      </c>
      <c r="N73" s="12" t="s">
        <v>271</v>
      </c>
    </row>
    <row r="74" spans="1:14">
      <c r="A74" s="18" t="s">
        <v>141</v>
      </c>
      <c r="B74" s="18" t="s">
        <v>142</v>
      </c>
      <c r="C74" s="19"/>
      <c r="D74" s="19">
        <v>2</v>
      </c>
      <c r="E74" s="19" t="s">
        <v>271</v>
      </c>
      <c r="F74" s="19" t="s">
        <v>271</v>
      </c>
      <c r="G74" s="19" t="s">
        <v>271</v>
      </c>
      <c r="H74" s="19" t="s">
        <v>271</v>
      </c>
      <c r="I74" s="19" t="s">
        <v>271</v>
      </c>
      <c r="J74" s="19">
        <v>1</v>
      </c>
      <c r="K74" s="19">
        <v>1</v>
      </c>
      <c r="L74" s="12">
        <v>1</v>
      </c>
      <c r="M74" s="19">
        <v>1</v>
      </c>
      <c r="N74" s="12" t="s">
        <v>271</v>
      </c>
    </row>
    <row r="75" spans="1:14">
      <c r="A75" s="18" t="s">
        <v>143</v>
      </c>
      <c r="B75" s="18" t="s">
        <v>144</v>
      </c>
      <c r="C75" s="19"/>
      <c r="D75" s="19">
        <v>5</v>
      </c>
      <c r="E75" s="19">
        <v>4</v>
      </c>
      <c r="F75" s="19">
        <v>5</v>
      </c>
      <c r="G75" s="19">
        <v>4</v>
      </c>
      <c r="H75" s="19">
        <v>5</v>
      </c>
      <c r="I75" s="19">
        <v>5</v>
      </c>
      <c r="J75" s="19">
        <v>5</v>
      </c>
      <c r="K75" s="19">
        <v>6</v>
      </c>
      <c r="L75" s="12">
        <v>5</v>
      </c>
      <c r="M75" s="19">
        <v>4</v>
      </c>
      <c r="N75" s="12">
        <v>5</v>
      </c>
    </row>
    <row r="76" spans="1:14">
      <c r="A76" s="18" t="s">
        <v>145</v>
      </c>
      <c r="B76" s="18" t="s">
        <v>146</v>
      </c>
      <c r="C76" s="19"/>
      <c r="D76" s="19">
        <v>2</v>
      </c>
      <c r="E76" s="19">
        <v>2</v>
      </c>
      <c r="F76" s="19">
        <v>2</v>
      </c>
      <c r="G76" s="19">
        <v>2</v>
      </c>
      <c r="H76" s="19">
        <v>3</v>
      </c>
      <c r="I76" s="19">
        <v>4</v>
      </c>
      <c r="J76" s="19">
        <v>4</v>
      </c>
      <c r="K76" s="19">
        <v>4</v>
      </c>
      <c r="L76" s="12">
        <v>4</v>
      </c>
      <c r="M76" s="19">
        <v>3</v>
      </c>
      <c r="N76" s="12">
        <v>3</v>
      </c>
    </row>
    <row r="77" spans="1:14">
      <c r="A77" s="18" t="s">
        <v>147</v>
      </c>
      <c r="B77" s="18" t="s">
        <v>148</v>
      </c>
      <c r="C77" s="19"/>
      <c r="D77" s="19">
        <v>8</v>
      </c>
      <c r="E77" s="19">
        <v>7</v>
      </c>
      <c r="F77" s="19">
        <v>7</v>
      </c>
      <c r="G77" s="19">
        <v>5</v>
      </c>
      <c r="H77" s="19">
        <v>6</v>
      </c>
      <c r="I77" s="19">
        <v>5</v>
      </c>
      <c r="J77" s="19">
        <v>4</v>
      </c>
      <c r="K77" s="19">
        <v>5</v>
      </c>
      <c r="L77" s="12">
        <v>3</v>
      </c>
      <c r="M77" s="19">
        <v>3</v>
      </c>
      <c r="N77" s="12">
        <v>3</v>
      </c>
    </row>
    <row r="78" spans="1:14">
      <c r="A78" s="18" t="s">
        <v>149</v>
      </c>
      <c r="B78" s="18" t="s">
        <v>150</v>
      </c>
      <c r="C78" s="19"/>
      <c r="D78" s="19">
        <v>1</v>
      </c>
      <c r="E78" s="19">
        <v>1</v>
      </c>
      <c r="F78" s="19">
        <v>1</v>
      </c>
      <c r="G78" s="19">
        <v>1</v>
      </c>
      <c r="H78" s="19">
        <v>1</v>
      </c>
      <c r="I78" s="19">
        <v>1</v>
      </c>
      <c r="J78" s="19">
        <v>1</v>
      </c>
      <c r="K78" s="19">
        <v>1</v>
      </c>
      <c r="L78" s="12">
        <v>1</v>
      </c>
      <c r="M78" s="19">
        <v>1</v>
      </c>
      <c r="N78" s="12">
        <v>1</v>
      </c>
    </row>
    <row r="79" spans="1:14">
      <c r="A79" s="18" t="s">
        <v>151</v>
      </c>
      <c r="B79" s="18" t="s">
        <v>152</v>
      </c>
      <c r="C79" s="19"/>
      <c r="D79" s="19">
        <v>1</v>
      </c>
      <c r="E79" s="19">
        <v>2</v>
      </c>
      <c r="F79" s="19">
        <v>3</v>
      </c>
      <c r="G79" s="19">
        <v>3</v>
      </c>
      <c r="H79" s="19">
        <v>2</v>
      </c>
      <c r="I79" s="19">
        <v>2</v>
      </c>
      <c r="J79" s="19">
        <v>2</v>
      </c>
      <c r="K79" s="19">
        <v>3</v>
      </c>
      <c r="L79" s="12">
        <v>2</v>
      </c>
      <c r="M79" s="19">
        <v>3</v>
      </c>
      <c r="N79" s="12">
        <v>2</v>
      </c>
    </row>
    <row r="80" spans="1:14">
      <c r="A80" s="18" t="s">
        <v>153</v>
      </c>
      <c r="B80" s="18" t="s">
        <v>154</v>
      </c>
      <c r="C80" s="19"/>
      <c r="D80" s="19" t="s">
        <v>271</v>
      </c>
      <c r="E80" s="19" t="s">
        <v>271</v>
      </c>
      <c r="F80" s="19" t="s">
        <v>271</v>
      </c>
      <c r="G80" s="19">
        <v>1</v>
      </c>
      <c r="H80" s="19">
        <v>1</v>
      </c>
      <c r="I80" s="19">
        <v>1</v>
      </c>
      <c r="J80" s="19">
        <v>1</v>
      </c>
      <c r="K80" s="19">
        <v>1</v>
      </c>
      <c r="L80" s="12">
        <v>1</v>
      </c>
      <c r="M80" s="19">
        <v>1</v>
      </c>
      <c r="N80" s="12">
        <v>1</v>
      </c>
    </row>
    <row r="81" spans="1:14">
      <c r="A81" s="18" t="s">
        <v>155</v>
      </c>
      <c r="B81" s="18" t="s">
        <v>156</v>
      </c>
      <c r="C81" s="19"/>
      <c r="D81" s="19">
        <v>2</v>
      </c>
      <c r="E81" s="19">
        <v>2</v>
      </c>
      <c r="F81" s="19">
        <v>2</v>
      </c>
      <c r="G81" s="19">
        <v>2</v>
      </c>
      <c r="H81" s="19">
        <v>2</v>
      </c>
      <c r="I81" s="19">
        <v>2</v>
      </c>
      <c r="J81" s="19">
        <v>1</v>
      </c>
      <c r="K81" s="19">
        <v>2</v>
      </c>
      <c r="L81" s="12">
        <v>2</v>
      </c>
      <c r="M81" s="19">
        <v>3</v>
      </c>
      <c r="N81" s="12">
        <v>3</v>
      </c>
    </row>
    <row r="82" spans="1:14">
      <c r="A82" s="18" t="s">
        <v>157</v>
      </c>
      <c r="B82" s="18" t="s">
        <v>158</v>
      </c>
      <c r="C82" s="19"/>
      <c r="D82" s="19">
        <v>4</v>
      </c>
      <c r="E82" s="19">
        <v>3</v>
      </c>
      <c r="F82" s="19">
        <v>4</v>
      </c>
      <c r="G82" s="19">
        <v>3</v>
      </c>
      <c r="H82" s="19">
        <v>3</v>
      </c>
      <c r="I82" s="19">
        <v>4</v>
      </c>
      <c r="J82" s="19">
        <v>4</v>
      </c>
      <c r="K82" s="19">
        <v>1</v>
      </c>
      <c r="L82" s="12">
        <v>3</v>
      </c>
      <c r="M82" s="19">
        <v>3</v>
      </c>
      <c r="N82" s="12">
        <v>3</v>
      </c>
    </row>
    <row r="83" spans="1:14">
      <c r="A83" s="18" t="s">
        <v>159</v>
      </c>
      <c r="B83" s="18" t="s">
        <v>160</v>
      </c>
      <c r="C83" s="19"/>
      <c r="D83" s="19">
        <v>22</v>
      </c>
      <c r="E83" s="19">
        <v>19</v>
      </c>
      <c r="F83" s="19">
        <v>16</v>
      </c>
      <c r="G83" s="19">
        <v>18</v>
      </c>
      <c r="H83" s="19">
        <v>22</v>
      </c>
      <c r="I83" s="19">
        <v>22</v>
      </c>
      <c r="J83" s="19">
        <v>17</v>
      </c>
      <c r="K83" s="19">
        <v>19</v>
      </c>
      <c r="L83" s="12">
        <v>19</v>
      </c>
      <c r="M83" s="19">
        <v>20</v>
      </c>
      <c r="N83" s="12">
        <v>20</v>
      </c>
    </row>
    <row r="84" spans="1:14">
      <c r="A84" s="18" t="s">
        <v>161</v>
      </c>
      <c r="B84" s="18" t="s">
        <v>162</v>
      </c>
      <c r="C84" s="19"/>
      <c r="D84" s="19">
        <v>5</v>
      </c>
      <c r="E84" s="19">
        <v>5</v>
      </c>
      <c r="F84" s="19">
        <v>6</v>
      </c>
      <c r="G84" s="19">
        <v>6</v>
      </c>
      <c r="H84" s="19">
        <v>6</v>
      </c>
      <c r="I84" s="19">
        <v>6</v>
      </c>
      <c r="J84" s="19">
        <v>5</v>
      </c>
      <c r="K84" s="19">
        <v>5</v>
      </c>
      <c r="L84" s="12">
        <v>4</v>
      </c>
      <c r="M84" s="19">
        <v>5</v>
      </c>
      <c r="N84" s="12">
        <v>6</v>
      </c>
    </row>
    <row r="85" spans="1:14">
      <c r="A85" s="18" t="s">
        <v>163</v>
      </c>
      <c r="B85" s="18" t="s">
        <v>164</v>
      </c>
      <c r="C85" s="19"/>
      <c r="D85" s="19">
        <v>4</v>
      </c>
      <c r="E85" s="19">
        <v>3</v>
      </c>
      <c r="F85" s="19">
        <v>3</v>
      </c>
      <c r="G85" s="19">
        <v>3</v>
      </c>
      <c r="H85" s="19">
        <v>3</v>
      </c>
      <c r="I85" s="19">
        <v>3</v>
      </c>
      <c r="J85" s="19">
        <v>3</v>
      </c>
      <c r="K85" s="19">
        <v>5</v>
      </c>
      <c r="L85" s="12">
        <v>4</v>
      </c>
      <c r="M85" s="19">
        <v>4</v>
      </c>
      <c r="N85" s="12">
        <v>5</v>
      </c>
    </row>
    <row r="86" spans="1:14">
      <c r="A86" s="18" t="s">
        <v>165</v>
      </c>
      <c r="B86" s="18" t="s">
        <v>166</v>
      </c>
      <c r="C86" s="19"/>
      <c r="D86" s="19">
        <v>10</v>
      </c>
      <c r="E86" s="19">
        <v>9</v>
      </c>
      <c r="F86" s="19">
        <v>9</v>
      </c>
      <c r="G86" s="19">
        <v>9</v>
      </c>
      <c r="H86" s="19">
        <v>10</v>
      </c>
      <c r="I86" s="19">
        <v>9</v>
      </c>
      <c r="J86" s="19">
        <v>8</v>
      </c>
      <c r="K86" s="19">
        <v>8</v>
      </c>
      <c r="L86" s="12">
        <v>7</v>
      </c>
      <c r="M86" s="19">
        <v>7</v>
      </c>
      <c r="N86" s="12">
        <v>6</v>
      </c>
    </row>
    <row r="87" spans="1:14">
      <c r="A87" s="18" t="s">
        <v>167</v>
      </c>
      <c r="B87" s="18" t="s">
        <v>168</v>
      </c>
      <c r="C87" s="19"/>
      <c r="D87" s="19" t="s">
        <v>271</v>
      </c>
      <c r="E87" s="19" t="s">
        <v>271</v>
      </c>
      <c r="F87" s="19" t="s">
        <v>271</v>
      </c>
      <c r="G87" s="19" t="s">
        <v>271</v>
      </c>
      <c r="H87" s="19" t="s">
        <v>271</v>
      </c>
      <c r="I87" s="19" t="s">
        <v>271</v>
      </c>
      <c r="J87" s="19" t="s">
        <v>271</v>
      </c>
      <c r="K87" s="19" t="s">
        <v>271</v>
      </c>
      <c r="L87" s="12" t="s">
        <v>271</v>
      </c>
      <c r="M87" s="19" t="s">
        <v>271</v>
      </c>
      <c r="N87" s="12">
        <v>1</v>
      </c>
    </row>
    <row r="88" spans="1:14">
      <c r="A88" s="18" t="s">
        <v>169</v>
      </c>
      <c r="B88" s="18" t="s">
        <v>170</v>
      </c>
      <c r="C88" s="19"/>
      <c r="D88" s="19">
        <v>1</v>
      </c>
      <c r="E88" s="19" t="s">
        <v>271</v>
      </c>
      <c r="F88" s="19">
        <v>1</v>
      </c>
      <c r="G88" s="19">
        <v>1</v>
      </c>
      <c r="H88" s="19">
        <v>1</v>
      </c>
      <c r="I88" s="19">
        <v>1</v>
      </c>
      <c r="J88" s="19">
        <v>1</v>
      </c>
      <c r="K88" s="19">
        <v>1</v>
      </c>
      <c r="L88" s="12">
        <v>1</v>
      </c>
      <c r="M88" s="19">
        <v>1</v>
      </c>
      <c r="N88" s="12">
        <v>1</v>
      </c>
    </row>
    <row r="89" spans="1:14">
      <c r="A89" s="18" t="s">
        <v>171</v>
      </c>
      <c r="B89" s="18" t="s">
        <v>172</v>
      </c>
      <c r="C89" s="19"/>
      <c r="D89" s="19">
        <v>2</v>
      </c>
      <c r="E89" s="19">
        <v>2</v>
      </c>
      <c r="F89" s="19">
        <v>2</v>
      </c>
      <c r="G89" s="19">
        <v>2</v>
      </c>
      <c r="H89" s="19">
        <v>3</v>
      </c>
      <c r="I89" s="19">
        <v>3</v>
      </c>
      <c r="J89" s="19">
        <v>1</v>
      </c>
      <c r="K89" s="19">
        <v>1</v>
      </c>
      <c r="L89" s="12">
        <v>1</v>
      </c>
      <c r="M89" s="19">
        <v>1</v>
      </c>
      <c r="N89" s="12">
        <v>1</v>
      </c>
    </row>
    <row r="90" spans="1:14">
      <c r="A90" s="18" t="s">
        <v>173</v>
      </c>
      <c r="B90" s="18" t="s">
        <v>174</v>
      </c>
      <c r="C90" s="19"/>
      <c r="D90" s="19" t="s">
        <v>271</v>
      </c>
      <c r="E90" s="19" t="s">
        <v>271</v>
      </c>
      <c r="F90" s="19" t="s">
        <v>271</v>
      </c>
      <c r="G90" s="19" t="s">
        <v>271</v>
      </c>
      <c r="H90" s="19" t="s">
        <v>271</v>
      </c>
      <c r="I90" s="19" t="s">
        <v>271</v>
      </c>
      <c r="J90" s="19" t="s">
        <v>271</v>
      </c>
      <c r="K90" s="19" t="s">
        <v>271</v>
      </c>
      <c r="L90" s="12" t="s">
        <v>271</v>
      </c>
      <c r="M90" s="19" t="s">
        <v>271</v>
      </c>
      <c r="N90" s="12" t="s">
        <v>271</v>
      </c>
    </row>
    <row r="91" spans="1:14">
      <c r="A91" s="18" t="s">
        <v>175</v>
      </c>
      <c r="B91" s="18" t="s">
        <v>176</v>
      </c>
      <c r="C91" s="19"/>
      <c r="D91" s="19">
        <v>5</v>
      </c>
      <c r="E91" s="19">
        <v>5</v>
      </c>
      <c r="F91" s="19">
        <v>5</v>
      </c>
      <c r="G91" s="19">
        <v>5</v>
      </c>
      <c r="H91" s="19">
        <v>5</v>
      </c>
      <c r="I91" s="19">
        <v>6</v>
      </c>
      <c r="J91" s="19">
        <v>5</v>
      </c>
      <c r="K91" s="19">
        <v>5</v>
      </c>
      <c r="L91" s="12">
        <v>4</v>
      </c>
      <c r="M91" s="19">
        <v>4</v>
      </c>
      <c r="N91" s="12">
        <v>5</v>
      </c>
    </row>
    <row r="92" spans="1:14">
      <c r="A92" s="18" t="s">
        <v>177</v>
      </c>
      <c r="B92" s="18" t="s">
        <v>178</v>
      </c>
      <c r="C92" s="19"/>
      <c r="D92" s="19">
        <v>3</v>
      </c>
      <c r="E92" s="19">
        <v>3</v>
      </c>
      <c r="F92" s="19">
        <v>4</v>
      </c>
      <c r="G92" s="19">
        <v>4</v>
      </c>
      <c r="H92" s="19">
        <v>4</v>
      </c>
      <c r="I92" s="19">
        <v>4</v>
      </c>
      <c r="J92" s="19">
        <v>3</v>
      </c>
      <c r="K92" s="19">
        <v>3</v>
      </c>
      <c r="L92" s="12">
        <v>3</v>
      </c>
      <c r="M92" s="19">
        <v>3</v>
      </c>
      <c r="N92" s="12">
        <v>4</v>
      </c>
    </row>
    <row r="93" spans="1:14">
      <c r="A93" s="18" t="s">
        <v>179</v>
      </c>
      <c r="B93" s="18" t="s">
        <v>180</v>
      </c>
      <c r="C93" s="19"/>
      <c r="D93" s="19">
        <v>2</v>
      </c>
      <c r="E93" s="19">
        <v>2</v>
      </c>
      <c r="F93" s="19">
        <v>2</v>
      </c>
      <c r="G93" s="19">
        <v>2</v>
      </c>
      <c r="H93" s="19">
        <v>2</v>
      </c>
      <c r="I93" s="19">
        <v>3</v>
      </c>
      <c r="J93" s="19">
        <v>3</v>
      </c>
      <c r="K93" s="19">
        <v>3</v>
      </c>
      <c r="L93" s="12">
        <v>4</v>
      </c>
      <c r="M93" s="19">
        <v>3</v>
      </c>
      <c r="N93" s="12">
        <v>4</v>
      </c>
    </row>
    <row r="94" spans="1:14">
      <c r="A94" s="18" t="s">
        <v>181</v>
      </c>
      <c r="B94" s="18" t="s">
        <v>182</v>
      </c>
      <c r="C94" s="19"/>
      <c r="D94" s="19">
        <v>1</v>
      </c>
      <c r="E94" s="19">
        <v>1</v>
      </c>
      <c r="F94" s="19">
        <v>1</v>
      </c>
      <c r="G94" s="19">
        <v>1</v>
      </c>
      <c r="H94" s="19">
        <v>1</v>
      </c>
      <c r="I94" s="19">
        <v>1</v>
      </c>
      <c r="J94" s="19">
        <v>1</v>
      </c>
      <c r="K94" s="19">
        <v>1</v>
      </c>
      <c r="L94" s="12">
        <v>1</v>
      </c>
      <c r="M94" s="19">
        <v>1</v>
      </c>
      <c r="N94" s="12">
        <v>2</v>
      </c>
    </row>
    <row r="95" spans="1:14">
      <c r="A95" s="18" t="s">
        <v>183</v>
      </c>
      <c r="B95" s="18" t="s">
        <v>184</v>
      </c>
      <c r="C95" s="19"/>
      <c r="D95" s="19">
        <v>1</v>
      </c>
      <c r="E95" s="19" t="s">
        <v>271</v>
      </c>
      <c r="F95" s="19">
        <v>1</v>
      </c>
      <c r="G95" s="19" t="s">
        <v>271</v>
      </c>
      <c r="H95" s="19" t="s">
        <v>271</v>
      </c>
      <c r="I95" s="19" t="s">
        <v>271</v>
      </c>
      <c r="J95" s="19" t="s">
        <v>271</v>
      </c>
      <c r="K95" s="19" t="s">
        <v>271</v>
      </c>
      <c r="L95" s="12" t="s">
        <v>271</v>
      </c>
      <c r="M95" s="19" t="s">
        <v>271</v>
      </c>
      <c r="N95" s="12" t="s">
        <v>271</v>
      </c>
    </row>
    <row r="96" spans="1:14">
      <c r="A96" s="18" t="s">
        <v>185</v>
      </c>
      <c r="B96" s="18" t="s">
        <v>186</v>
      </c>
      <c r="C96" s="19"/>
      <c r="D96" s="19">
        <v>2</v>
      </c>
      <c r="E96" s="19">
        <v>2</v>
      </c>
      <c r="F96" s="19">
        <v>2</v>
      </c>
      <c r="G96" s="19">
        <v>2</v>
      </c>
      <c r="H96" s="19">
        <v>2</v>
      </c>
      <c r="I96" s="19">
        <v>2</v>
      </c>
      <c r="J96" s="19">
        <v>2</v>
      </c>
      <c r="K96" s="19">
        <v>2</v>
      </c>
      <c r="L96" s="12">
        <v>1</v>
      </c>
      <c r="M96" s="19">
        <v>1</v>
      </c>
      <c r="N96" s="12">
        <v>2</v>
      </c>
    </row>
    <row r="97" spans="1:14">
      <c r="A97" s="18" t="s">
        <v>187</v>
      </c>
      <c r="B97" s="18" t="s">
        <v>188</v>
      </c>
      <c r="C97" s="19"/>
      <c r="D97" s="19">
        <v>1</v>
      </c>
      <c r="E97" s="19">
        <v>1</v>
      </c>
      <c r="F97" s="19">
        <v>2</v>
      </c>
      <c r="G97" s="19">
        <v>1</v>
      </c>
      <c r="H97" s="19">
        <v>1</v>
      </c>
      <c r="I97" s="19">
        <v>1</v>
      </c>
      <c r="J97" s="19" t="s">
        <v>271</v>
      </c>
      <c r="K97" s="19" t="s">
        <v>271</v>
      </c>
      <c r="L97" s="12" t="s">
        <v>271</v>
      </c>
      <c r="M97" s="19" t="s">
        <v>271</v>
      </c>
      <c r="N97" s="12" t="s">
        <v>271</v>
      </c>
    </row>
    <row r="98" spans="1:14">
      <c r="A98" s="18" t="s">
        <v>189</v>
      </c>
      <c r="B98" s="18" t="s">
        <v>190</v>
      </c>
      <c r="C98" s="19"/>
      <c r="D98" s="19" t="s">
        <v>271</v>
      </c>
      <c r="E98" s="19" t="s">
        <v>271</v>
      </c>
      <c r="F98" s="19" t="s">
        <v>271</v>
      </c>
      <c r="G98" s="19" t="s">
        <v>271</v>
      </c>
      <c r="H98" s="19" t="s">
        <v>271</v>
      </c>
      <c r="I98" s="19" t="s">
        <v>271</v>
      </c>
      <c r="J98" s="19" t="s">
        <v>271</v>
      </c>
      <c r="K98" s="19" t="s">
        <v>271</v>
      </c>
      <c r="L98" s="12" t="s">
        <v>271</v>
      </c>
      <c r="M98" s="19" t="s">
        <v>271</v>
      </c>
      <c r="N98" s="12" t="s">
        <v>271</v>
      </c>
    </row>
    <row r="99" spans="1:14">
      <c r="A99" s="18" t="s">
        <v>191</v>
      </c>
      <c r="B99" s="18" t="s">
        <v>192</v>
      </c>
      <c r="C99" s="19"/>
      <c r="D99" s="19">
        <v>6</v>
      </c>
      <c r="E99" s="19">
        <v>3</v>
      </c>
      <c r="F99" s="19">
        <v>3</v>
      </c>
      <c r="G99" s="19">
        <v>3</v>
      </c>
      <c r="H99" s="19">
        <v>3</v>
      </c>
      <c r="I99" s="19">
        <v>5</v>
      </c>
      <c r="J99" s="19">
        <v>6</v>
      </c>
      <c r="K99" s="19">
        <v>5</v>
      </c>
      <c r="L99" s="12">
        <v>5</v>
      </c>
      <c r="M99" s="19">
        <v>4</v>
      </c>
      <c r="N99" s="12">
        <v>4</v>
      </c>
    </row>
    <row r="100" spans="1:14">
      <c r="A100" s="18" t="s">
        <v>193</v>
      </c>
      <c r="B100" s="18" t="s">
        <v>194</v>
      </c>
      <c r="C100" s="19"/>
      <c r="D100" s="19">
        <v>7</v>
      </c>
      <c r="E100" s="19">
        <v>7</v>
      </c>
      <c r="F100" s="19">
        <v>7</v>
      </c>
      <c r="G100" s="19">
        <v>6</v>
      </c>
      <c r="H100" s="19">
        <v>6</v>
      </c>
      <c r="I100" s="19">
        <v>7</v>
      </c>
      <c r="J100" s="19">
        <v>7</v>
      </c>
      <c r="K100" s="19">
        <v>7</v>
      </c>
      <c r="L100" s="12">
        <v>6</v>
      </c>
      <c r="M100" s="19">
        <v>6</v>
      </c>
      <c r="N100" s="12">
        <v>6</v>
      </c>
    </row>
    <row r="101" spans="1:14">
      <c r="A101" s="18" t="s">
        <v>195</v>
      </c>
      <c r="B101" s="18" t="s">
        <v>196</v>
      </c>
      <c r="C101" s="19"/>
      <c r="D101" s="19">
        <v>4</v>
      </c>
      <c r="E101" s="19">
        <v>3</v>
      </c>
      <c r="F101" s="19">
        <v>4</v>
      </c>
      <c r="G101" s="19">
        <v>3</v>
      </c>
      <c r="H101" s="19">
        <v>3</v>
      </c>
      <c r="I101" s="19">
        <v>2</v>
      </c>
      <c r="J101" s="19">
        <v>2</v>
      </c>
      <c r="K101" s="19">
        <v>2</v>
      </c>
      <c r="L101" s="12">
        <v>3</v>
      </c>
      <c r="M101" s="19">
        <v>3</v>
      </c>
      <c r="N101" s="12">
        <v>3</v>
      </c>
    </row>
    <row r="102" spans="1:14">
      <c r="A102" s="18" t="s">
        <v>197</v>
      </c>
      <c r="B102" s="18" t="s">
        <v>198</v>
      </c>
      <c r="C102" s="19"/>
      <c r="D102" s="19">
        <v>4</v>
      </c>
      <c r="E102" s="19">
        <v>4</v>
      </c>
      <c r="F102" s="19">
        <v>4</v>
      </c>
      <c r="G102" s="19">
        <v>4</v>
      </c>
      <c r="H102" s="19">
        <v>4</v>
      </c>
      <c r="I102" s="19">
        <v>5</v>
      </c>
      <c r="J102" s="19">
        <v>5</v>
      </c>
      <c r="K102" s="19">
        <v>6</v>
      </c>
      <c r="L102" s="12">
        <v>6</v>
      </c>
      <c r="M102" s="19">
        <v>5</v>
      </c>
      <c r="N102" s="12">
        <v>5</v>
      </c>
    </row>
    <row r="103" spans="1:14">
      <c r="A103" s="18" t="s">
        <v>199</v>
      </c>
      <c r="B103" s="18" t="s">
        <v>200</v>
      </c>
      <c r="C103" s="19"/>
      <c r="D103" s="19">
        <v>2</v>
      </c>
      <c r="E103" s="19">
        <v>2</v>
      </c>
      <c r="F103" s="19">
        <v>2</v>
      </c>
      <c r="G103" s="19">
        <v>2</v>
      </c>
      <c r="H103" s="19">
        <v>2</v>
      </c>
      <c r="I103" s="19">
        <v>2</v>
      </c>
      <c r="J103" s="19">
        <v>2</v>
      </c>
      <c r="K103" s="19">
        <v>2</v>
      </c>
      <c r="L103" s="12">
        <v>2</v>
      </c>
      <c r="M103" s="19">
        <v>2</v>
      </c>
      <c r="N103" s="12">
        <v>2</v>
      </c>
    </row>
    <row r="104" spans="1:14" s="2" customFormat="1">
      <c r="A104" s="9"/>
      <c r="B104" s="9" t="s">
        <v>201</v>
      </c>
      <c r="C104" s="10"/>
      <c r="D104" s="10">
        <f t="shared" ref="D104:L104" si="0">SUM(D8:D103)</f>
        <v>251</v>
      </c>
      <c r="E104" s="10">
        <f t="shared" si="0"/>
        <v>214</v>
      </c>
      <c r="F104" s="10">
        <f t="shared" si="0"/>
        <v>241</v>
      </c>
      <c r="G104" s="10">
        <f t="shared" si="0"/>
        <v>228</v>
      </c>
      <c r="H104" s="10">
        <f t="shared" si="0"/>
        <v>235</v>
      </c>
      <c r="I104" s="10">
        <f t="shared" si="0"/>
        <v>242</v>
      </c>
      <c r="J104" s="10">
        <f t="shared" si="0"/>
        <v>229</v>
      </c>
      <c r="K104" s="10">
        <f t="shared" si="0"/>
        <v>244</v>
      </c>
      <c r="L104" s="10">
        <f t="shared" si="0"/>
        <v>232</v>
      </c>
      <c r="M104" s="10">
        <f t="shared" ref="M104:N104" si="1">SUM(M8:M103)</f>
        <v>226</v>
      </c>
      <c r="N104" s="10">
        <f t="shared" si="1"/>
        <v>239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sheetPr codeName="Feuil32"/>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5.42578125" style="4" customWidth="1"/>
    <col min="4" max="4" width="5.42578125" style="4" bestFit="1" customWidth="1"/>
    <col min="5" max="5" width="5" style="4" bestFit="1" customWidth="1"/>
    <col min="6" max="12" width="5.42578125" style="4" bestFit="1" customWidth="1"/>
    <col min="13" max="14" width="5.4257812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266</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8"/>
      <c r="D8" s="8">
        <v>12</v>
      </c>
      <c r="E8" s="8">
        <v>15</v>
      </c>
      <c r="F8" s="8">
        <v>15</v>
      </c>
      <c r="G8" s="8">
        <v>15</v>
      </c>
      <c r="H8" s="8">
        <v>15</v>
      </c>
      <c r="I8" s="8">
        <v>15</v>
      </c>
      <c r="J8" s="8">
        <v>15</v>
      </c>
      <c r="K8" s="8">
        <v>15</v>
      </c>
      <c r="L8" s="8">
        <v>15</v>
      </c>
      <c r="M8" s="8">
        <v>15</v>
      </c>
      <c r="N8" s="8">
        <v>15</v>
      </c>
    </row>
    <row r="9" spans="1:18">
      <c r="A9" s="7" t="s">
        <v>11</v>
      </c>
      <c r="B9" s="7" t="s">
        <v>12</v>
      </c>
      <c r="C9" s="8"/>
      <c r="D9" s="8">
        <v>15</v>
      </c>
      <c r="E9" s="8">
        <v>11</v>
      </c>
      <c r="F9" s="8">
        <v>11</v>
      </c>
      <c r="G9" s="8">
        <v>15</v>
      </c>
      <c r="H9" s="8">
        <v>15</v>
      </c>
      <c r="I9" s="8">
        <v>15</v>
      </c>
      <c r="J9" s="8">
        <v>4</v>
      </c>
      <c r="K9" s="8">
        <v>4</v>
      </c>
      <c r="L9" s="8">
        <v>4</v>
      </c>
      <c r="M9" s="8">
        <v>4</v>
      </c>
      <c r="N9" s="8">
        <v>4</v>
      </c>
    </row>
    <row r="10" spans="1:18">
      <c r="A10" s="7" t="s">
        <v>13</v>
      </c>
      <c r="B10" s="7" t="s">
        <v>14</v>
      </c>
      <c r="C10" s="8"/>
      <c r="D10" s="8">
        <v>9</v>
      </c>
      <c r="E10" s="8">
        <v>12</v>
      </c>
      <c r="F10" s="8">
        <v>16</v>
      </c>
      <c r="G10" s="8">
        <v>12</v>
      </c>
      <c r="H10" s="8">
        <v>12</v>
      </c>
      <c r="I10" s="8">
        <v>12</v>
      </c>
      <c r="J10" s="8">
        <v>16</v>
      </c>
      <c r="K10" s="8">
        <v>12</v>
      </c>
      <c r="L10" s="8">
        <v>12</v>
      </c>
      <c r="M10" s="8">
        <v>12</v>
      </c>
      <c r="N10" s="8">
        <v>12</v>
      </c>
    </row>
    <row r="11" spans="1:18">
      <c r="A11" s="7" t="s">
        <v>15</v>
      </c>
      <c r="B11" s="7" t="s">
        <v>16</v>
      </c>
      <c r="C11" s="8"/>
      <c r="D11" s="8">
        <v>4</v>
      </c>
      <c r="E11" s="8">
        <v>4</v>
      </c>
      <c r="F11" s="8">
        <v>8</v>
      </c>
      <c r="G11" s="8">
        <v>8</v>
      </c>
      <c r="H11" s="8">
        <v>8</v>
      </c>
      <c r="I11" s="8">
        <v>8</v>
      </c>
      <c r="J11" s="8">
        <v>7</v>
      </c>
      <c r="K11" s="8">
        <v>7</v>
      </c>
      <c r="L11" s="8">
        <v>4</v>
      </c>
      <c r="M11" s="8">
        <v>4</v>
      </c>
      <c r="N11" s="8">
        <v>4</v>
      </c>
    </row>
    <row r="12" spans="1:18">
      <c r="A12" s="7" t="s">
        <v>17</v>
      </c>
      <c r="B12" s="7" t="s">
        <v>18</v>
      </c>
      <c r="C12" s="8"/>
      <c r="D12" s="8">
        <v>6</v>
      </c>
      <c r="E12" s="8">
        <v>6</v>
      </c>
      <c r="F12" s="8">
        <v>6</v>
      </c>
      <c r="G12" s="8">
        <v>6</v>
      </c>
      <c r="H12" s="8">
        <v>6</v>
      </c>
      <c r="I12" s="8">
        <v>6</v>
      </c>
      <c r="J12" s="8">
        <v>6</v>
      </c>
      <c r="K12" s="8">
        <v>6</v>
      </c>
      <c r="L12" s="8">
        <v>6</v>
      </c>
      <c r="M12" s="8">
        <v>6</v>
      </c>
      <c r="N12" s="8">
        <v>6</v>
      </c>
    </row>
    <row r="13" spans="1:18">
      <c r="A13" s="7" t="s">
        <v>19</v>
      </c>
      <c r="B13" s="7" t="s">
        <v>20</v>
      </c>
      <c r="C13" s="8"/>
      <c r="D13" s="8">
        <v>7</v>
      </c>
      <c r="E13" s="8">
        <v>7</v>
      </c>
      <c r="F13" s="8">
        <v>7</v>
      </c>
      <c r="G13" s="8">
        <v>3</v>
      </c>
      <c r="H13" s="8">
        <v>3</v>
      </c>
      <c r="I13" s="8">
        <v>6</v>
      </c>
      <c r="J13" s="8">
        <v>10</v>
      </c>
      <c r="K13" s="8">
        <v>10</v>
      </c>
      <c r="L13" s="8">
        <v>10</v>
      </c>
      <c r="M13" s="8">
        <v>10</v>
      </c>
      <c r="N13" s="8">
        <v>6</v>
      </c>
    </row>
    <row r="14" spans="1:18">
      <c r="A14" s="7" t="s">
        <v>21</v>
      </c>
      <c r="B14" s="7" t="s">
        <v>22</v>
      </c>
      <c r="C14" s="8"/>
      <c r="D14" s="8">
        <v>8</v>
      </c>
      <c r="E14" s="8">
        <v>4</v>
      </c>
      <c r="F14" s="8">
        <v>8</v>
      </c>
      <c r="G14" s="8">
        <v>8</v>
      </c>
      <c r="H14" s="8">
        <v>8</v>
      </c>
      <c r="I14" s="8">
        <v>8</v>
      </c>
      <c r="J14" s="8">
        <v>8</v>
      </c>
      <c r="K14" s="8" t="s">
        <v>271</v>
      </c>
      <c r="L14" s="8">
        <v>8</v>
      </c>
      <c r="M14" s="8">
        <v>8</v>
      </c>
      <c r="N14" s="8">
        <v>8</v>
      </c>
    </row>
    <row r="15" spans="1:18">
      <c r="A15" s="7" t="s">
        <v>23</v>
      </c>
      <c r="B15" s="7" t="s">
        <v>24</v>
      </c>
      <c r="C15" s="8"/>
      <c r="D15" s="8">
        <v>10</v>
      </c>
      <c r="E15" s="8">
        <v>10</v>
      </c>
      <c r="F15" s="8">
        <v>10</v>
      </c>
      <c r="G15" s="8">
        <v>10</v>
      </c>
      <c r="H15" s="8">
        <v>10</v>
      </c>
      <c r="I15" s="8">
        <v>10</v>
      </c>
      <c r="J15" s="8">
        <v>10</v>
      </c>
      <c r="K15" s="8">
        <v>10</v>
      </c>
      <c r="L15" s="8">
        <v>10</v>
      </c>
      <c r="M15" s="8">
        <v>10</v>
      </c>
      <c r="N15" s="8">
        <v>10</v>
      </c>
    </row>
    <row r="16" spans="1:18">
      <c r="A16" s="7" t="s">
        <v>25</v>
      </c>
      <c r="B16" s="7" t="s">
        <v>26</v>
      </c>
      <c r="C16" s="8"/>
      <c r="D16" s="8" t="s">
        <v>271</v>
      </c>
      <c r="E16" s="8" t="s">
        <v>271</v>
      </c>
      <c r="F16" s="8" t="s">
        <v>271</v>
      </c>
      <c r="G16" s="8" t="s">
        <v>271</v>
      </c>
      <c r="H16" s="8" t="s">
        <v>271</v>
      </c>
      <c r="I16" s="8" t="s">
        <v>271</v>
      </c>
      <c r="J16" s="8" t="s">
        <v>271</v>
      </c>
      <c r="K16" s="8" t="s">
        <v>271</v>
      </c>
      <c r="L16" s="8" t="s">
        <v>271</v>
      </c>
      <c r="M16" s="8" t="s">
        <v>271</v>
      </c>
      <c r="N16" s="8" t="s">
        <v>271</v>
      </c>
    </row>
    <row r="17" spans="1:14">
      <c r="A17" s="7" t="s">
        <v>27</v>
      </c>
      <c r="B17" s="7" t="s">
        <v>28</v>
      </c>
      <c r="C17" s="8"/>
      <c r="D17" s="8" t="s">
        <v>271</v>
      </c>
      <c r="E17" s="8" t="s">
        <v>271</v>
      </c>
      <c r="F17" s="8" t="s">
        <v>271</v>
      </c>
      <c r="G17" s="8" t="s">
        <v>271</v>
      </c>
      <c r="H17" s="8" t="s">
        <v>271</v>
      </c>
      <c r="I17" s="8" t="s">
        <v>271</v>
      </c>
      <c r="J17" s="8" t="s">
        <v>271</v>
      </c>
      <c r="K17" s="8" t="s">
        <v>271</v>
      </c>
      <c r="L17" s="8" t="s">
        <v>271</v>
      </c>
      <c r="M17" s="8" t="s">
        <v>271</v>
      </c>
      <c r="N17" s="8" t="s">
        <v>271</v>
      </c>
    </row>
    <row r="18" spans="1:14">
      <c r="A18" s="7" t="s">
        <v>29</v>
      </c>
      <c r="B18" s="7" t="s">
        <v>30</v>
      </c>
      <c r="C18" s="8"/>
      <c r="D18" s="8" t="s">
        <v>271</v>
      </c>
      <c r="E18" s="8" t="s">
        <v>271</v>
      </c>
      <c r="F18" s="8" t="s">
        <v>271</v>
      </c>
      <c r="G18" s="8" t="s">
        <v>271</v>
      </c>
      <c r="H18" s="8" t="s">
        <v>271</v>
      </c>
      <c r="I18" s="8" t="s">
        <v>271</v>
      </c>
      <c r="J18" s="8" t="s">
        <v>271</v>
      </c>
      <c r="K18" s="8" t="s">
        <v>271</v>
      </c>
      <c r="L18" s="8" t="s">
        <v>271</v>
      </c>
      <c r="M18" s="8" t="s">
        <v>271</v>
      </c>
      <c r="N18" s="8" t="s">
        <v>271</v>
      </c>
    </row>
    <row r="19" spans="1:14">
      <c r="A19" s="7" t="s">
        <v>31</v>
      </c>
      <c r="B19" s="7" t="s">
        <v>32</v>
      </c>
      <c r="C19" s="8"/>
      <c r="D19" s="8">
        <v>8</v>
      </c>
      <c r="E19" s="8">
        <v>4</v>
      </c>
      <c r="F19" s="8">
        <v>4</v>
      </c>
      <c r="G19" s="8">
        <v>4</v>
      </c>
      <c r="H19" s="8">
        <v>4</v>
      </c>
      <c r="I19" s="8">
        <v>4</v>
      </c>
      <c r="J19" s="8">
        <v>4</v>
      </c>
      <c r="K19" s="8">
        <v>8</v>
      </c>
      <c r="L19" s="8">
        <v>8</v>
      </c>
      <c r="M19" s="8" t="s">
        <v>271</v>
      </c>
      <c r="N19" s="8">
        <v>3</v>
      </c>
    </row>
    <row r="20" spans="1:14">
      <c r="A20" s="7" t="s">
        <v>33</v>
      </c>
      <c r="B20" s="7" t="s">
        <v>34</v>
      </c>
      <c r="C20" s="8"/>
      <c r="D20" s="8">
        <v>44</v>
      </c>
      <c r="E20" s="8">
        <v>42</v>
      </c>
      <c r="F20" s="8">
        <v>41</v>
      </c>
      <c r="G20" s="8">
        <v>38</v>
      </c>
      <c r="H20" s="8">
        <v>42</v>
      </c>
      <c r="I20" s="8">
        <v>42</v>
      </c>
      <c r="J20" s="8">
        <v>42</v>
      </c>
      <c r="K20" s="8">
        <v>42</v>
      </c>
      <c r="L20" s="8">
        <v>38</v>
      </c>
      <c r="M20" s="8">
        <v>39</v>
      </c>
      <c r="N20" s="8">
        <v>31</v>
      </c>
    </row>
    <row r="21" spans="1:14">
      <c r="A21" s="7" t="s">
        <v>35</v>
      </c>
      <c r="B21" s="7" t="s">
        <v>36</v>
      </c>
      <c r="C21" s="8"/>
      <c r="D21" s="8">
        <v>17</v>
      </c>
      <c r="E21" s="8">
        <v>10</v>
      </c>
      <c r="F21" s="8">
        <v>11</v>
      </c>
      <c r="G21" s="8">
        <v>11</v>
      </c>
      <c r="H21" s="8">
        <v>11</v>
      </c>
      <c r="I21" s="8">
        <v>11</v>
      </c>
      <c r="J21" s="8">
        <v>11</v>
      </c>
      <c r="K21" s="8">
        <v>11</v>
      </c>
      <c r="L21" s="8">
        <v>11</v>
      </c>
      <c r="M21" s="8">
        <v>11</v>
      </c>
      <c r="N21" s="8">
        <v>11</v>
      </c>
    </row>
    <row r="22" spans="1:14">
      <c r="A22" s="7" t="s">
        <v>37</v>
      </c>
      <c r="B22" s="7" t="s">
        <v>38</v>
      </c>
      <c r="C22" s="8"/>
      <c r="D22" s="8" t="s">
        <v>271</v>
      </c>
      <c r="E22" s="8" t="s">
        <v>271</v>
      </c>
      <c r="F22" s="8" t="s">
        <v>271</v>
      </c>
      <c r="G22" s="8" t="s">
        <v>271</v>
      </c>
      <c r="H22" s="8" t="s">
        <v>271</v>
      </c>
      <c r="I22" s="8" t="s">
        <v>271</v>
      </c>
      <c r="J22" s="8" t="s">
        <v>271</v>
      </c>
      <c r="K22" s="8" t="s">
        <v>271</v>
      </c>
      <c r="L22" s="8" t="s">
        <v>271</v>
      </c>
      <c r="M22" s="8" t="s">
        <v>271</v>
      </c>
      <c r="N22" s="8" t="s">
        <v>271</v>
      </c>
    </row>
    <row r="23" spans="1:14">
      <c r="A23" s="7" t="s">
        <v>39</v>
      </c>
      <c r="B23" s="7" t="s">
        <v>40</v>
      </c>
      <c r="C23" s="8"/>
      <c r="D23" s="8">
        <v>7</v>
      </c>
      <c r="E23" s="8">
        <v>7</v>
      </c>
      <c r="F23" s="8">
        <v>7</v>
      </c>
      <c r="G23" s="8">
        <v>7</v>
      </c>
      <c r="H23" s="8">
        <v>7</v>
      </c>
      <c r="I23" s="8">
        <v>7</v>
      </c>
      <c r="J23" s="8" t="s">
        <v>271</v>
      </c>
      <c r="K23" s="8">
        <v>7</v>
      </c>
      <c r="L23" s="8">
        <v>7</v>
      </c>
      <c r="M23" s="8">
        <v>7</v>
      </c>
      <c r="N23" s="8">
        <v>7</v>
      </c>
    </row>
    <row r="24" spans="1:14">
      <c r="A24" s="7" t="s">
        <v>41</v>
      </c>
      <c r="B24" s="7" t="s">
        <v>42</v>
      </c>
      <c r="C24" s="8"/>
      <c r="D24" s="8">
        <v>15</v>
      </c>
      <c r="E24" s="8">
        <v>10</v>
      </c>
      <c r="F24" s="8">
        <v>20</v>
      </c>
      <c r="G24" s="8">
        <v>17</v>
      </c>
      <c r="H24" s="8">
        <v>19</v>
      </c>
      <c r="I24" s="8">
        <v>19</v>
      </c>
      <c r="J24" s="8">
        <v>23</v>
      </c>
      <c r="K24" s="8">
        <v>17</v>
      </c>
      <c r="L24" s="8">
        <v>17</v>
      </c>
      <c r="M24" s="8">
        <v>12</v>
      </c>
      <c r="N24" s="8">
        <v>18</v>
      </c>
    </row>
    <row r="25" spans="1:14">
      <c r="A25" s="7" t="s">
        <v>43</v>
      </c>
      <c r="B25" s="7" t="s">
        <v>44</v>
      </c>
      <c r="C25" s="8"/>
      <c r="D25" s="8" t="s">
        <v>271</v>
      </c>
      <c r="E25" s="8" t="s">
        <v>271</v>
      </c>
      <c r="F25" s="8">
        <v>7</v>
      </c>
      <c r="G25" s="8">
        <v>7</v>
      </c>
      <c r="H25" s="8">
        <v>7</v>
      </c>
      <c r="I25" s="8">
        <v>7</v>
      </c>
      <c r="J25" s="8">
        <v>7</v>
      </c>
      <c r="K25" s="8">
        <v>7</v>
      </c>
      <c r="L25" s="8">
        <v>7</v>
      </c>
      <c r="M25" s="8">
        <v>7</v>
      </c>
      <c r="N25" s="8">
        <v>7</v>
      </c>
    </row>
    <row r="26" spans="1:14">
      <c r="A26" s="7" t="s">
        <v>45</v>
      </c>
      <c r="B26" s="7" t="s">
        <v>46</v>
      </c>
      <c r="C26" s="8"/>
      <c r="D26" s="8">
        <v>5</v>
      </c>
      <c r="E26" s="8" t="s">
        <v>271</v>
      </c>
      <c r="F26" s="8">
        <v>5</v>
      </c>
      <c r="G26" s="8">
        <v>5</v>
      </c>
      <c r="H26" s="8">
        <v>5</v>
      </c>
      <c r="I26" s="8" t="s">
        <v>271</v>
      </c>
      <c r="J26" s="8" t="s">
        <v>271</v>
      </c>
      <c r="K26" s="8">
        <v>5</v>
      </c>
      <c r="L26" s="8" t="s">
        <v>271</v>
      </c>
      <c r="M26" s="8" t="s">
        <v>271</v>
      </c>
      <c r="N26" s="8">
        <v>5</v>
      </c>
    </row>
    <row r="27" spans="1:14">
      <c r="A27" s="7" t="s">
        <v>65</v>
      </c>
      <c r="B27" s="7" t="s">
        <v>66</v>
      </c>
      <c r="C27" s="8"/>
      <c r="D27" s="8" t="s">
        <v>271</v>
      </c>
      <c r="E27" s="8" t="s">
        <v>271</v>
      </c>
      <c r="F27" s="8" t="s">
        <v>271</v>
      </c>
      <c r="G27" s="8" t="s">
        <v>271</v>
      </c>
      <c r="H27" s="8" t="s">
        <v>271</v>
      </c>
      <c r="I27" s="8" t="s">
        <v>271</v>
      </c>
      <c r="J27" s="8" t="s">
        <v>271</v>
      </c>
      <c r="K27" s="8" t="s">
        <v>271</v>
      </c>
      <c r="L27" s="8" t="s">
        <v>271</v>
      </c>
      <c r="M27" s="8" t="s">
        <v>271</v>
      </c>
      <c r="N27" s="8" t="s">
        <v>271</v>
      </c>
    </row>
    <row r="28" spans="1:14">
      <c r="A28" s="7" t="s">
        <v>67</v>
      </c>
      <c r="B28" s="7" t="s">
        <v>68</v>
      </c>
      <c r="C28" s="8"/>
      <c r="D28" s="8">
        <v>4</v>
      </c>
      <c r="E28" s="8" t="s">
        <v>271</v>
      </c>
      <c r="F28" s="8" t="s">
        <v>271</v>
      </c>
      <c r="G28" s="8" t="s">
        <v>271</v>
      </c>
      <c r="H28" s="8" t="s">
        <v>271</v>
      </c>
      <c r="I28" s="8" t="s">
        <v>271</v>
      </c>
      <c r="J28" s="8" t="s">
        <v>271</v>
      </c>
      <c r="K28" s="8" t="s">
        <v>271</v>
      </c>
      <c r="L28" s="8" t="s">
        <v>271</v>
      </c>
      <c r="M28" s="8" t="s">
        <v>271</v>
      </c>
      <c r="N28" s="8">
        <v>2</v>
      </c>
    </row>
    <row r="29" spans="1:14">
      <c r="A29" s="7" t="s">
        <v>47</v>
      </c>
      <c r="B29" s="7" t="s">
        <v>48</v>
      </c>
      <c r="C29" s="8"/>
      <c r="D29" s="8">
        <v>15</v>
      </c>
      <c r="E29" s="8">
        <v>15</v>
      </c>
      <c r="F29" s="8">
        <v>15</v>
      </c>
      <c r="G29" s="8">
        <v>19</v>
      </c>
      <c r="H29" s="8">
        <v>19</v>
      </c>
      <c r="I29" s="8">
        <v>19</v>
      </c>
      <c r="J29" s="8">
        <v>19</v>
      </c>
      <c r="K29" s="8">
        <v>19</v>
      </c>
      <c r="L29" s="8">
        <v>16</v>
      </c>
      <c r="M29" s="8">
        <v>19</v>
      </c>
      <c r="N29" s="8">
        <v>19</v>
      </c>
    </row>
    <row r="30" spans="1:14">
      <c r="A30" s="7" t="s">
        <v>49</v>
      </c>
      <c r="B30" s="7" t="s">
        <v>50</v>
      </c>
      <c r="C30" s="8"/>
      <c r="D30" s="8">
        <v>29</v>
      </c>
      <c r="E30" s="8">
        <v>23</v>
      </c>
      <c r="F30" s="8">
        <v>27</v>
      </c>
      <c r="G30" s="8">
        <v>25</v>
      </c>
      <c r="H30" s="8">
        <v>25</v>
      </c>
      <c r="I30" s="8">
        <v>16</v>
      </c>
      <c r="J30" s="8">
        <v>16</v>
      </c>
      <c r="K30" s="8">
        <v>16</v>
      </c>
      <c r="L30" s="8">
        <v>16</v>
      </c>
      <c r="M30" s="8">
        <v>16</v>
      </c>
      <c r="N30" s="8">
        <v>16</v>
      </c>
    </row>
    <row r="31" spans="1:14">
      <c r="A31" s="7" t="s">
        <v>51</v>
      </c>
      <c r="B31" s="7" t="s">
        <v>52</v>
      </c>
      <c r="C31" s="8"/>
      <c r="D31" s="8">
        <v>5</v>
      </c>
      <c r="E31" s="8" t="s">
        <v>271</v>
      </c>
      <c r="F31" s="8">
        <v>5</v>
      </c>
      <c r="G31" s="8" t="s">
        <v>271</v>
      </c>
      <c r="H31" s="8">
        <v>5</v>
      </c>
      <c r="I31" s="8">
        <v>5</v>
      </c>
      <c r="J31" s="8">
        <v>5</v>
      </c>
      <c r="K31" s="8">
        <v>5</v>
      </c>
      <c r="L31" s="8">
        <v>5</v>
      </c>
      <c r="M31" s="8">
        <v>5</v>
      </c>
      <c r="N31" s="8">
        <v>5</v>
      </c>
    </row>
    <row r="32" spans="1:14">
      <c r="A32" s="7" t="s">
        <v>53</v>
      </c>
      <c r="B32" s="7" t="s">
        <v>54</v>
      </c>
      <c r="C32" s="8"/>
      <c r="D32" s="8">
        <v>11</v>
      </c>
      <c r="E32" s="8">
        <v>7</v>
      </c>
      <c r="F32" s="8">
        <v>11</v>
      </c>
      <c r="G32" s="8">
        <v>11</v>
      </c>
      <c r="H32" s="8">
        <v>11</v>
      </c>
      <c r="I32" s="8">
        <v>4</v>
      </c>
      <c r="J32" s="8">
        <v>4</v>
      </c>
      <c r="K32" s="8">
        <v>4</v>
      </c>
      <c r="L32" s="8">
        <v>4</v>
      </c>
      <c r="M32" s="8">
        <v>4</v>
      </c>
      <c r="N32" s="8">
        <v>6</v>
      </c>
    </row>
    <row r="33" spans="1:14">
      <c r="A33" s="7" t="s">
        <v>55</v>
      </c>
      <c r="B33" s="7" t="s">
        <v>56</v>
      </c>
      <c r="C33" s="8"/>
      <c r="D33" s="8">
        <v>23</v>
      </c>
      <c r="E33" s="8">
        <v>12</v>
      </c>
      <c r="F33" s="8">
        <v>12</v>
      </c>
      <c r="G33" s="8">
        <v>7</v>
      </c>
      <c r="H33" s="8">
        <v>7</v>
      </c>
      <c r="I33" s="8">
        <v>7</v>
      </c>
      <c r="J33" s="8">
        <v>7</v>
      </c>
      <c r="K33" s="8">
        <v>7</v>
      </c>
      <c r="L33" s="8">
        <v>7</v>
      </c>
      <c r="M33" s="8">
        <v>9</v>
      </c>
      <c r="N33" s="8">
        <v>9</v>
      </c>
    </row>
    <row r="34" spans="1:14">
      <c r="A34" s="7" t="s">
        <v>57</v>
      </c>
      <c r="B34" s="7" t="s">
        <v>58</v>
      </c>
      <c r="C34" s="8"/>
      <c r="D34" s="8">
        <v>14</v>
      </c>
      <c r="E34" s="8">
        <v>17</v>
      </c>
      <c r="F34" s="8">
        <v>23</v>
      </c>
      <c r="G34" s="8">
        <v>16</v>
      </c>
      <c r="H34" s="8">
        <v>17</v>
      </c>
      <c r="I34" s="8">
        <v>22</v>
      </c>
      <c r="J34" s="8">
        <v>22</v>
      </c>
      <c r="K34" s="8">
        <v>22</v>
      </c>
      <c r="L34" s="8">
        <v>22</v>
      </c>
      <c r="M34" s="8">
        <v>22</v>
      </c>
      <c r="N34" s="8">
        <v>22</v>
      </c>
    </row>
    <row r="35" spans="1:14">
      <c r="A35" s="7" t="s">
        <v>59</v>
      </c>
      <c r="B35" s="7" t="s">
        <v>60</v>
      </c>
      <c r="C35" s="8"/>
      <c r="D35" s="8">
        <v>9</v>
      </c>
      <c r="E35" s="8">
        <v>9</v>
      </c>
      <c r="F35" s="8">
        <v>9</v>
      </c>
      <c r="G35" s="8">
        <v>9</v>
      </c>
      <c r="H35" s="8">
        <v>9</v>
      </c>
      <c r="I35" s="8">
        <v>9</v>
      </c>
      <c r="J35" s="8">
        <v>9</v>
      </c>
      <c r="K35" s="8">
        <v>9</v>
      </c>
      <c r="L35" s="8">
        <v>9</v>
      </c>
      <c r="M35" s="8">
        <v>9</v>
      </c>
      <c r="N35" s="8">
        <v>9</v>
      </c>
    </row>
    <row r="36" spans="1:14">
      <c r="A36" s="7" t="s">
        <v>61</v>
      </c>
      <c r="B36" s="7" t="s">
        <v>62</v>
      </c>
      <c r="C36" s="8"/>
      <c r="D36" s="8">
        <v>8</v>
      </c>
      <c r="E36" s="8">
        <v>8</v>
      </c>
      <c r="F36" s="8">
        <v>8</v>
      </c>
      <c r="G36" s="8">
        <v>8</v>
      </c>
      <c r="H36" s="8">
        <v>19</v>
      </c>
      <c r="I36" s="8">
        <v>19</v>
      </c>
      <c r="J36" s="8">
        <v>19</v>
      </c>
      <c r="K36" s="8">
        <v>12</v>
      </c>
      <c r="L36" s="8">
        <v>19</v>
      </c>
      <c r="M36" s="8">
        <v>19</v>
      </c>
      <c r="N36" s="8">
        <v>12</v>
      </c>
    </row>
    <row r="37" spans="1:14">
      <c r="A37" s="7" t="s">
        <v>63</v>
      </c>
      <c r="B37" s="7" t="s">
        <v>64</v>
      </c>
      <c r="C37" s="8"/>
      <c r="D37" s="8">
        <v>17</v>
      </c>
      <c r="E37" s="8">
        <v>14</v>
      </c>
      <c r="F37" s="8">
        <v>17</v>
      </c>
      <c r="G37" s="8">
        <v>14</v>
      </c>
      <c r="H37" s="8">
        <v>21</v>
      </c>
      <c r="I37" s="8">
        <v>21</v>
      </c>
      <c r="J37" s="8">
        <v>18</v>
      </c>
      <c r="K37" s="8">
        <v>22</v>
      </c>
      <c r="L37" s="8">
        <v>19</v>
      </c>
      <c r="M37" s="8">
        <v>19</v>
      </c>
      <c r="N37" s="8">
        <v>14</v>
      </c>
    </row>
    <row r="38" spans="1:14">
      <c r="A38" s="7" t="s">
        <v>69</v>
      </c>
      <c r="B38" s="7" t="s">
        <v>70</v>
      </c>
      <c r="C38" s="8"/>
      <c r="D38" s="8">
        <v>5</v>
      </c>
      <c r="E38" s="8">
        <v>5</v>
      </c>
      <c r="F38" s="8">
        <v>10</v>
      </c>
      <c r="G38" s="8">
        <v>10</v>
      </c>
      <c r="H38" s="8">
        <v>10</v>
      </c>
      <c r="I38" s="8">
        <v>14</v>
      </c>
      <c r="J38" s="8">
        <v>10</v>
      </c>
      <c r="K38" s="8">
        <v>14</v>
      </c>
      <c r="L38" s="8">
        <v>10</v>
      </c>
      <c r="M38" s="8">
        <v>10</v>
      </c>
      <c r="N38" s="8">
        <v>11</v>
      </c>
    </row>
    <row r="39" spans="1:14">
      <c r="A39" s="7" t="s">
        <v>71</v>
      </c>
      <c r="B39" s="7" t="s">
        <v>72</v>
      </c>
      <c r="C39" s="8"/>
      <c r="D39" s="8">
        <v>14</v>
      </c>
      <c r="E39" s="8">
        <v>15</v>
      </c>
      <c r="F39" s="8">
        <v>15</v>
      </c>
      <c r="G39" s="8">
        <v>15</v>
      </c>
      <c r="H39" s="8">
        <v>12</v>
      </c>
      <c r="I39" s="8">
        <v>13</v>
      </c>
      <c r="J39" s="8">
        <v>15</v>
      </c>
      <c r="K39" s="8">
        <v>16</v>
      </c>
      <c r="L39" s="8">
        <v>15</v>
      </c>
      <c r="M39" s="8">
        <v>19</v>
      </c>
      <c r="N39" s="8">
        <v>25</v>
      </c>
    </row>
    <row r="40" spans="1:14">
      <c r="A40" s="7" t="s">
        <v>73</v>
      </c>
      <c r="B40" s="7" t="s">
        <v>74</v>
      </c>
      <c r="C40" s="8"/>
      <c r="D40" s="8">
        <v>3</v>
      </c>
      <c r="E40" s="8" t="s">
        <v>271</v>
      </c>
      <c r="F40" s="8" t="s">
        <v>271</v>
      </c>
      <c r="G40" s="8" t="s">
        <v>271</v>
      </c>
      <c r="H40" s="8" t="s">
        <v>271</v>
      </c>
      <c r="I40" s="8">
        <v>3</v>
      </c>
      <c r="J40" s="8" t="s">
        <v>271</v>
      </c>
      <c r="K40" s="8">
        <v>3</v>
      </c>
      <c r="L40" s="8">
        <v>5</v>
      </c>
      <c r="M40" s="8">
        <v>5</v>
      </c>
      <c r="N40" s="8">
        <v>5</v>
      </c>
    </row>
    <row r="41" spans="1:14">
      <c r="A41" s="7" t="s">
        <v>75</v>
      </c>
      <c r="B41" s="7" t="s">
        <v>76</v>
      </c>
      <c r="C41" s="8"/>
      <c r="D41" s="8">
        <v>28</v>
      </c>
      <c r="E41" s="8">
        <v>28</v>
      </c>
      <c r="F41" s="8">
        <v>30</v>
      </c>
      <c r="G41" s="8">
        <v>30</v>
      </c>
      <c r="H41" s="8">
        <v>30</v>
      </c>
      <c r="I41" s="8">
        <v>14</v>
      </c>
      <c r="J41" s="8">
        <v>14</v>
      </c>
      <c r="K41" s="8">
        <v>17</v>
      </c>
      <c r="L41" s="8">
        <v>17</v>
      </c>
      <c r="M41" s="8">
        <v>14</v>
      </c>
      <c r="N41" s="8">
        <v>17</v>
      </c>
    </row>
    <row r="42" spans="1:14">
      <c r="A42" s="7" t="s">
        <v>77</v>
      </c>
      <c r="B42" s="7" t="s">
        <v>78</v>
      </c>
      <c r="C42" s="8"/>
      <c r="D42" s="8">
        <v>9</v>
      </c>
      <c r="E42" s="8">
        <v>9</v>
      </c>
      <c r="F42" s="8">
        <v>9</v>
      </c>
      <c r="G42" s="8">
        <v>10</v>
      </c>
      <c r="H42" s="8">
        <v>10</v>
      </c>
      <c r="I42" s="8">
        <v>10</v>
      </c>
      <c r="J42" s="8">
        <v>10</v>
      </c>
      <c r="K42" s="8">
        <v>24</v>
      </c>
      <c r="L42" s="8">
        <v>24</v>
      </c>
      <c r="M42" s="8">
        <v>21</v>
      </c>
      <c r="N42" s="8">
        <v>24</v>
      </c>
    </row>
    <row r="43" spans="1:14">
      <c r="A43" s="7" t="s">
        <v>79</v>
      </c>
      <c r="B43" s="7" t="s">
        <v>80</v>
      </c>
      <c r="C43" s="8"/>
      <c r="D43" s="8">
        <v>18</v>
      </c>
      <c r="E43" s="8">
        <v>14</v>
      </c>
      <c r="F43" s="8">
        <v>19</v>
      </c>
      <c r="G43" s="8">
        <v>19</v>
      </c>
      <c r="H43" s="8">
        <v>22</v>
      </c>
      <c r="I43" s="8">
        <v>22</v>
      </c>
      <c r="J43" s="8">
        <v>24</v>
      </c>
      <c r="K43" s="8">
        <v>24</v>
      </c>
      <c r="L43" s="8">
        <v>24</v>
      </c>
      <c r="M43" s="8">
        <v>24</v>
      </c>
      <c r="N43" s="8">
        <v>24</v>
      </c>
    </row>
    <row r="44" spans="1:14">
      <c r="A44" s="7" t="s">
        <v>81</v>
      </c>
      <c r="B44" s="7" t="s">
        <v>82</v>
      </c>
      <c r="C44" s="8"/>
      <c r="D44" s="8" t="s">
        <v>271</v>
      </c>
      <c r="E44" s="8">
        <v>8</v>
      </c>
      <c r="F44" s="8">
        <v>8</v>
      </c>
      <c r="G44" s="8">
        <v>8</v>
      </c>
      <c r="H44" s="8">
        <v>8</v>
      </c>
      <c r="I44" s="8">
        <v>8</v>
      </c>
      <c r="J44" s="8" t="s">
        <v>271</v>
      </c>
      <c r="K44" s="8" t="s">
        <v>271</v>
      </c>
      <c r="L44" s="8" t="s">
        <v>271</v>
      </c>
      <c r="M44" s="8" t="s">
        <v>271</v>
      </c>
      <c r="N44" s="8" t="s">
        <v>271</v>
      </c>
    </row>
    <row r="45" spans="1:14">
      <c r="A45" s="7" t="s">
        <v>83</v>
      </c>
      <c r="B45" s="7" t="s">
        <v>84</v>
      </c>
      <c r="C45" s="8"/>
      <c r="D45" s="8">
        <v>6</v>
      </c>
      <c r="E45" s="8">
        <v>6</v>
      </c>
      <c r="F45" s="8">
        <v>7</v>
      </c>
      <c r="G45" s="8">
        <v>7</v>
      </c>
      <c r="H45" s="8">
        <v>7</v>
      </c>
      <c r="I45" s="8">
        <v>7</v>
      </c>
      <c r="J45" s="8">
        <v>7</v>
      </c>
      <c r="K45" s="8">
        <v>7</v>
      </c>
      <c r="L45" s="8">
        <v>7</v>
      </c>
      <c r="M45" s="8">
        <v>7</v>
      </c>
      <c r="N45" s="8">
        <v>7</v>
      </c>
    </row>
    <row r="46" spans="1:14">
      <c r="A46" s="7" t="s">
        <v>85</v>
      </c>
      <c r="B46" s="7" t="s">
        <v>86</v>
      </c>
      <c r="C46" s="8"/>
      <c r="D46" s="8">
        <v>20</v>
      </c>
      <c r="E46" s="8">
        <v>39</v>
      </c>
      <c r="F46" s="8">
        <v>33</v>
      </c>
      <c r="G46" s="8">
        <v>42</v>
      </c>
      <c r="H46" s="8">
        <v>32</v>
      </c>
      <c r="I46" s="8">
        <v>32</v>
      </c>
      <c r="J46" s="8">
        <v>32</v>
      </c>
      <c r="K46" s="8">
        <v>32</v>
      </c>
      <c r="L46" s="8">
        <v>37</v>
      </c>
      <c r="M46" s="8">
        <v>40</v>
      </c>
      <c r="N46" s="8">
        <v>42</v>
      </c>
    </row>
    <row r="47" spans="1:14">
      <c r="A47" s="7" t="s">
        <v>87</v>
      </c>
      <c r="B47" s="7" t="s">
        <v>88</v>
      </c>
      <c r="C47" s="8"/>
      <c r="D47" s="8">
        <v>6</v>
      </c>
      <c r="E47" s="8">
        <v>6</v>
      </c>
      <c r="F47" s="8">
        <v>6</v>
      </c>
      <c r="G47" s="8">
        <v>6</v>
      </c>
      <c r="H47" s="8">
        <v>6</v>
      </c>
      <c r="I47" s="8">
        <v>6</v>
      </c>
      <c r="J47" s="8" t="s">
        <v>271</v>
      </c>
      <c r="K47" s="8" t="s">
        <v>271</v>
      </c>
      <c r="L47" s="8" t="s">
        <v>271</v>
      </c>
      <c r="M47" s="8" t="s">
        <v>271</v>
      </c>
      <c r="N47" s="8" t="s">
        <v>271</v>
      </c>
    </row>
    <row r="48" spans="1:14">
      <c r="A48" s="7" t="s">
        <v>89</v>
      </c>
      <c r="B48" s="7" t="s">
        <v>90</v>
      </c>
      <c r="C48" s="8"/>
      <c r="D48" s="8">
        <v>14</v>
      </c>
      <c r="E48" s="8">
        <v>14</v>
      </c>
      <c r="F48" s="8">
        <v>14</v>
      </c>
      <c r="G48" s="8">
        <v>14</v>
      </c>
      <c r="H48" s="8">
        <v>14</v>
      </c>
      <c r="I48" s="8">
        <v>14</v>
      </c>
      <c r="J48" s="8">
        <v>14</v>
      </c>
      <c r="K48" s="8">
        <v>14</v>
      </c>
      <c r="L48" s="8">
        <v>14</v>
      </c>
      <c r="M48" s="8">
        <v>14</v>
      </c>
      <c r="N48" s="8">
        <v>14</v>
      </c>
    </row>
    <row r="49" spans="1:14">
      <c r="A49" s="7" t="s">
        <v>91</v>
      </c>
      <c r="B49" s="7" t="s">
        <v>92</v>
      </c>
      <c r="C49" s="8"/>
      <c r="D49" s="8">
        <v>3</v>
      </c>
      <c r="E49" s="8">
        <v>3</v>
      </c>
      <c r="F49" s="8">
        <v>3</v>
      </c>
      <c r="G49" s="8">
        <v>3</v>
      </c>
      <c r="H49" s="8">
        <v>3</v>
      </c>
      <c r="I49" s="8">
        <v>5</v>
      </c>
      <c r="J49" s="8">
        <v>5</v>
      </c>
      <c r="K49" s="8">
        <v>5</v>
      </c>
      <c r="L49" s="8">
        <v>5</v>
      </c>
      <c r="M49" s="8">
        <v>5</v>
      </c>
      <c r="N49" s="8">
        <v>5</v>
      </c>
    </row>
    <row r="50" spans="1:14">
      <c r="A50" s="7" t="s">
        <v>93</v>
      </c>
      <c r="B50" s="7" t="s">
        <v>94</v>
      </c>
      <c r="C50" s="8"/>
      <c r="D50" s="8">
        <v>23</v>
      </c>
      <c r="E50" s="8">
        <v>16</v>
      </c>
      <c r="F50" s="8">
        <v>20</v>
      </c>
      <c r="G50" s="8">
        <v>20</v>
      </c>
      <c r="H50" s="8">
        <v>22</v>
      </c>
      <c r="I50" s="8">
        <v>22</v>
      </c>
      <c r="J50" s="8">
        <v>24</v>
      </c>
      <c r="K50" s="8">
        <v>22</v>
      </c>
      <c r="L50" s="8">
        <v>22</v>
      </c>
      <c r="M50" s="8">
        <v>20</v>
      </c>
      <c r="N50" s="8">
        <v>24</v>
      </c>
    </row>
    <row r="51" spans="1:14">
      <c r="A51" s="7" t="s">
        <v>95</v>
      </c>
      <c r="B51" s="7" t="s">
        <v>96</v>
      </c>
      <c r="C51" s="8"/>
      <c r="D51" s="8">
        <v>3</v>
      </c>
      <c r="E51" s="8" t="s">
        <v>271</v>
      </c>
      <c r="F51" s="8" t="s">
        <v>271</v>
      </c>
      <c r="G51" s="8" t="s">
        <v>271</v>
      </c>
      <c r="H51" s="8" t="s">
        <v>271</v>
      </c>
      <c r="I51" s="8">
        <v>6</v>
      </c>
      <c r="J51" s="8">
        <v>6</v>
      </c>
      <c r="K51" s="8">
        <v>6</v>
      </c>
      <c r="L51" s="8">
        <v>6</v>
      </c>
      <c r="M51" s="8">
        <v>6</v>
      </c>
      <c r="N51" s="8">
        <v>6</v>
      </c>
    </row>
    <row r="52" spans="1:14">
      <c r="A52" s="7" t="s">
        <v>97</v>
      </c>
      <c r="B52" s="7" t="s">
        <v>98</v>
      </c>
      <c r="C52" s="8"/>
      <c r="D52" s="8">
        <v>23</v>
      </c>
      <c r="E52" s="8">
        <v>23</v>
      </c>
      <c r="F52" s="8">
        <v>23</v>
      </c>
      <c r="G52" s="8">
        <v>25</v>
      </c>
      <c r="H52" s="8">
        <v>26</v>
      </c>
      <c r="I52" s="8">
        <v>30</v>
      </c>
      <c r="J52" s="8">
        <v>30</v>
      </c>
      <c r="K52" s="8">
        <v>30</v>
      </c>
      <c r="L52" s="8">
        <v>30</v>
      </c>
      <c r="M52" s="8">
        <v>31</v>
      </c>
      <c r="N52" s="8">
        <v>22</v>
      </c>
    </row>
    <row r="53" spans="1:14">
      <c r="A53" s="7" t="s">
        <v>99</v>
      </c>
      <c r="B53" s="7" t="s">
        <v>100</v>
      </c>
      <c r="C53" s="8"/>
      <c r="D53" s="8">
        <v>12</v>
      </c>
      <c r="E53" s="8">
        <v>9</v>
      </c>
      <c r="F53" s="8">
        <v>12</v>
      </c>
      <c r="G53" s="8">
        <v>12</v>
      </c>
      <c r="H53" s="8">
        <v>12</v>
      </c>
      <c r="I53" s="8">
        <v>12</v>
      </c>
      <c r="J53" s="8">
        <v>12</v>
      </c>
      <c r="K53" s="8">
        <v>12</v>
      </c>
      <c r="L53" s="8">
        <v>12</v>
      </c>
      <c r="M53" s="8">
        <v>12</v>
      </c>
      <c r="N53" s="8">
        <v>12</v>
      </c>
    </row>
    <row r="54" spans="1:14">
      <c r="A54" s="7" t="s">
        <v>101</v>
      </c>
      <c r="B54" s="7" t="s">
        <v>102</v>
      </c>
      <c r="C54" s="8"/>
      <c r="D54" s="8" t="s">
        <v>271</v>
      </c>
      <c r="E54" s="8" t="s">
        <v>271</v>
      </c>
      <c r="F54" s="8" t="s">
        <v>271</v>
      </c>
      <c r="G54" s="8" t="s">
        <v>271</v>
      </c>
      <c r="H54" s="8" t="s">
        <v>271</v>
      </c>
      <c r="I54" s="8" t="s">
        <v>271</v>
      </c>
      <c r="J54" s="8" t="s">
        <v>271</v>
      </c>
      <c r="K54" s="8" t="s">
        <v>271</v>
      </c>
      <c r="L54" s="8" t="s">
        <v>271</v>
      </c>
      <c r="M54" s="8" t="s">
        <v>271</v>
      </c>
      <c r="N54" s="8" t="s">
        <v>271</v>
      </c>
    </row>
    <row r="55" spans="1:14">
      <c r="A55" s="7" t="s">
        <v>103</v>
      </c>
      <c r="B55" s="7" t="s">
        <v>104</v>
      </c>
      <c r="C55" s="8"/>
      <c r="D55" s="8" t="s">
        <v>271</v>
      </c>
      <c r="E55" s="8" t="s">
        <v>271</v>
      </c>
      <c r="F55" s="8" t="s">
        <v>271</v>
      </c>
      <c r="G55" s="8" t="s">
        <v>271</v>
      </c>
      <c r="H55" s="8" t="s">
        <v>271</v>
      </c>
      <c r="I55" s="8" t="s">
        <v>271</v>
      </c>
      <c r="J55" s="8">
        <v>4</v>
      </c>
      <c r="K55" s="8">
        <v>4</v>
      </c>
      <c r="L55" s="8">
        <v>4</v>
      </c>
      <c r="M55" s="8">
        <v>4</v>
      </c>
      <c r="N55" s="8">
        <v>4</v>
      </c>
    </row>
    <row r="56" spans="1:14">
      <c r="A56" s="7" t="s">
        <v>105</v>
      </c>
      <c r="B56" s="7" t="s">
        <v>106</v>
      </c>
      <c r="C56" s="8"/>
      <c r="D56" s="8" t="s">
        <v>271</v>
      </c>
      <c r="E56" s="8" t="s">
        <v>271</v>
      </c>
      <c r="F56" s="8" t="s">
        <v>271</v>
      </c>
      <c r="G56" s="8" t="s">
        <v>271</v>
      </c>
      <c r="H56" s="8" t="s">
        <v>271</v>
      </c>
      <c r="I56" s="8" t="s">
        <v>271</v>
      </c>
      <c r="J56" s="8" t="s">
        <v>271</v>
      </c>
      <c r="K56" s="8" t="s">
        <v>271</v>
      </c>
      <c r="L56" s="8" t="s">
        <v>271</v>
      </c>
      <c r="M56" s="8" t="s">
        <v>271</v>
      </c>
      <c r="N56" s="8" t="s">
        <v>271</v>
      </c>
    </row>
    <row r="57" spans="1:14">
      <c r="A57" s="7" t="s">
        <v>107</v>
      </c>
      <c r="B57" s="7" t="s">
        <v>108</v>
      </c>
      <c r="C57" s="8"/>
      <c r="D57" s="8">
        <v>15</v>
      </c>
      <c r="E57" s="8">
        <v>15</v>
      </c>
      <c r="F57" s="8">
        <v>17</v>
      </c>
      <c r="G57" s="8">
        <v>17</v>
      </c>
      <c r="H57" s="8">
        <v>17</v>
      </c>
      <c r="I57" s="8">
        <v>17</v>
      </c>
      <c r="J57" s="8">
        <v>22</v>
      </c>
      <c r="K57" s="8">
        <v>22</v>
      </c>
      <c r="L57" s="8">
        <v>22</v>
      </c>
      <c r="M57" s="8">
        <v>22</v>
      </c>
      <c r="N57" s="8">
        <v>13</v>
      </c>
    </row>
    <row r="58" spans="1:14">
      <c r="A58" s="7" t="s">
        <v>109</v>
      </c>
      <c r="B58" s="7" t="s">
        <v>110</v>
      </c>
      <c r="C58" s="8"/>
      <c r="D58" s="8">
        <v>10</v>
      </c>
      <c r="E58" s="8">
        <v>3</v>
      </c>
      <c r="F58" s="8">
        <v>6</v>
      </c>
      <c r="G58" s="8">
        <v>3</v>
      </c>
      <c r="H58" s="8">
        <v>3</v>
      </c>
      <c r="I58" s="8">
        <v>3</v>
      </c>
      <c r="J58" s="8">
        <v>12</v>
      </c>
      <c r="K58" s="8">
        <v>15</v>
      </c>
      <c r="L58" s="8">
        <v>12</v>
      </c>
      <c r="M58" s="8">
        <v>12</v>
      </c>
      <c r="N58" s="8">
        <v>6</v>
      </c>
    </row>
    <row r="59" spans="1:14">
      <c r="A59" s="7" t="s">
        <v>111</v>
      </c>
      <c r="B59" s="7" t="s">
        <v>112</v>
      </c>
      <c r="C59" s="8"/>
      <c r="D59" s="8">
        <v>18</v>
      </c>
      <c r="E59" s="8">
        <v>15</v>
      </c>
      <c r="F59" s="8">
        <v>15</v>
      </c>
      <c r="G59" s="8">
        <v>15</v>
      </c>
      <c r="H59" s="8">
        <v>15</v>
      </c>
      <c r="I59" s="8">
        <v>15</v>
      </c>
      <c r="J59" s="8">
        <v>21</v>
      </c>
      <c r="K59" s="8">
        <v>11</v>
      </c>
      <c r="L59" s="8">
        <v>11</v>
      </c>
      <c r="M59" s="8">
        <v>11</v>
      </c>
      <c r="N59" s="8">
        <v>5</v>
      </c>
    </row>
    <row r="60" spans="1:14">
      <c r="A60" s="7" t="s">
        <v>113</v>
      </c>
      <c r="B60" s="7" t="s">
        <v>114</v>
      </c>
      <c r="C60" s="8"/>
      <c r="D60" s="8">
        <v>4</v>
      </c>
      <c r="E60" s="8">
        <v>4</v>
      </c>
      <c r="F60" s="8">
        <v>7</v>
      </c>
      <c r="G60" s="8">
        <v>7</v>
      </c>
      <c r="H60" s="8">
        <v>7</v>
      </c>
      <c r="I60" s="8">
        <v>7</v>
      </c>
      <c r="J60" s="8">
        <v>7</v>
      </c>
      <c r="K60" s="8">
        <v>7</v>
      </c>
      <c r="L60" s="8">
        <v>15</v>
      </c>
      <c r="M60" s="8">
        <v>15</v>
      </c>
      <c r="N60" s="8">
        <v>15</v>
      </c>
    </row>
    <row r="61" spans="1:14">
      <c r="A61" s="7" t="s">
        <v>115</v>
      </c>
      <c r="B61" s="7" t="s">
        <v>116</v>
      </c>
      <c r="C61" s="8"/>
      <c r="D61" s="8" t="s">
        <v>271</v>
      </c>
      <c r="E61" s="8" t="s">
        <v>271</v>
      </c>
      <c r="F61" s="8" t="s">
        <v>271</v>
      </c>
      <c r="G61" s="8" t="s">
        <v>271</v>
      </c>
      <c r="H61" s="8" t="s">
        <v>271</v>
      </c>
      <c r="I61" s="8" t="s">
        <v>271</v>
      </c>
      <c r="J61" s="8" t="s">
        <v>271</v>
      </c>
      <c r="K61" s="8">
        <v>3</v>
      </c>
      <c r="L61" s="8" t="s">
        <v>271</v>
      </c>
      <c r="M61" s="8" t="s">
        <v>271</v>
      </c>
      <c r="N61" s="8">
        <v>3</v>
      </c>
    </row>
    <row r="62" spans="1:14">
      <c r="A62" s="7" t="s">
        <v>117</v>
      </c>
      <c r="B62" s="7" t="s">
        <v>118</v>
      </c>
      <c r="C62" s="8"/>
      <c r="D62" s="8">
        <v>15</v>
      </c>
      <c r="E62" s="8">
        <v>15</v>
      </c>
      <c r="F62" s="8">
        <v>15</v>
      </c>
      <c r="G62" s="8">
        <v>15</v>
      </c>
      <c r="H62" s="8">
        <v>15</v>
      </c>
      <c r="I62" s="8">
        <v>15</v>
      </c>
      <c r="J62" s="8">
        <v>15</v>
      </c>
      <c r="K62" s="8">
        <v>15</v>
      </c>
      <c r="L62" s="8">
        <v>15</v>
      </c>
      <c r="M62" s="8">
        <v>15</v>
      </c>
      <c r="N62" s="8">
        <v>15</v>
      </c>
    </row>
    <row r="63" spans="1:14">
      <c r="A63" s="7" t="s">
        <v>119</v>
      </c>
      <c r="B63" s="7" t="s">
        <v>120</v>
      </c>
      <c r="C63" s="8"/>
      <c r="D63" s="8">
        <v>9</v>
      </c>
      <c r="E63" s="8">
        <v>9</v>
      </c>
      <c r="F63" s="8">
        <v>9</v>
      </c>
      <c r="G63" s="8">
        <v>9</v>
      </c>
      <c r="H63" s="8">
        <v>9</v>
      </c>
      <c r="I63" s="8">
        <v>9</v>
      </c>
      <c r="J63" s="8">
        <v>9</v>
      </c>
      <c r="K63" s="8">
        <v>9</v>
      </c>
      <c r="L63" s="8">
        <v>9</v>
      </c>
      <c r="M63" s="8">
        <v>9</v>
      </c>
      <c r="N63" s="8">
        <v>9</v>
      </c>
    </row>
    <row r="64" spans="1:14">
      <c r="A64" s="7" t="s">
        <v>121</v>
      </c>
      <c r="B64" s="7" t="s">
        <v>122</v>
      </c>
      <c r="C64" s="8"/>
      <c r="D64" s="8">
        <v>4</v>
      </c>
      <c r="E64" s="8">
        <v>4</v>
      </c>
      <c r="F64" s="8">
        <v>9</v>
      </c>
      <c r="G64" s="8">
        <v>9</v>
      </c>
      <c r="H64" s="8">
        <v>9</v>
      </c>
      <c r="I64" s="8">
        <v>9</v>
      </c>
      <c r="J64" s="8">
        <v>9</v>
      </c>
      <c r="K64" s="8">
        <v>9</v>
      </c>
      <c r="L64" s="8">
        <v>9</v>
      </c>
      <c r="M64" s="8">
        <v>9</v>
      </c>
      <c r="N64" s="8">
        <v>9</v>
      </c>
    </row>
    <row r="65" spans="1:14">
      <c r="A65" s="7" t="s">
        <v>123</v>
      </c>
      <c r="B65" s="7" t="s">
        <v>124</v>
      </c>
      <c r="C65" s="8"/>
      <c r="D65" s="8">
        <v>18</v>
      </c>
      <c r="E65" s="8">
        <v>22</v>
      </c>
      <c r="F65" s="8">
        <v>22</v>
      </c>
      <c r="G65" s="8">
        <v>22</v>
      </c>
      <c r="H65" s="8">
        <v>22</v>
      </c>
      <c r="I65" s="8">
        <v>22</v>
      </c>
      <c r="J65" s="8">
        <v>22</v>
      </c>
      <c r="K65" s="8">
        <v>22</v>
      </c>
      <c r="L65" s="8">
        <v>22</v>
      </c>
      <c r="M65" s="8">
        <v>22</v>
      </c>
      <c r="N65" s="8">
        <v>24</v>
      </c>
    </row>
    <row r="66" spans="1:14">
      <c r="A66" s="7" t="s">
        <v>125</v>
      </c>
      <c r="B66" s="7" t="s">
        <v>126</v>
      </c>
      <c r="C66" s="8"/>
      <c r="D66" s="8" t="s">
        <v>271</v>
      </c>
      <c r="E66" s="8" t="s">
        <v>271</v>
      </c>
      <c r="F66" s="8" t="s">
        <v>271</v>
      </c>
      <c r="G66" s="8" t="s">
        <v>271</v>
      </c>
      <c r="H66" s="8" t="s">
        <v>271</v>
      </c>
      <c r="I66" s="8" t="s">
        <v>271</v>
      </c>
      <c r="J66" s="8" t="s">
        <v>271</v>
      </c>
      <c r="K66" s="8" t="s">
        <v>271</v>
      </c>
      <c r="L66" s="8" t="s">
        <v>271</v>
      </c>
      <c r="M66" s="8" t="s">
        <v>271</v>
      </c>
      <c r="N66" s="8" t="s">
        <v>271</v>
      </c>
    </row>
    <row r="67" spans="1:14">
      <c r="A67" s="7" t="s">
        <v>127</v>
      </c>
      <c r="B67" s="7" t="s">
        <v>128</v>
      </c>
      <c r="C67" s="8"/>
      <c r="D67" s="8">
        <v>39</v>
      </c>
      <c r="E67" s="8">
        <v>34</v>
      </c>
      <c r="F67" s="8">
        <v>43</v>
      </c>
      <c r="G67" s="8">
        <v>43</v>
      </c>
      <c r="H67" s="8">
        <v>43</v>
      </c>
      <c r="I67" s="8">
        <v>43</v>
      </c>
      <c r="J67" s="8">
        <v>43</v>
      </c>
      <c r="K67" s="8">
        <v>48</v>
      </c>
      <c r="L67" s="8">
        <v>48</v>
      </c>
      <c r="M67" s="8">
        <v>48</v>
      </c>
      <c r="N67" s="8">
        <v>35</v>
      </c>
    </row>
    <row r="68" spans="1:14">
      <c r="A68" s="7" t="s">
        <v>129</v>
      </c>
      <c r="B68" s="7" t="s">
        <v>130</v>
      </c>
      <c r="C68" s="8"/>
      <c r="D68" s="8">
        <v>13</v>
      </c>
      <c r="E68" s="8">
        <v>23</v>
      </c>
      <c r="F68" s="8">
        <v>13</v>
      </c>
      <c r="G68" s="8">
        <v>23</v>
      </c>
      <c r="H68" s="8">
        <v>4</v>
      </c>
      <c r="I68" s="8">
        <v>4</v>
      </c>
      <c r="J68" s="8">
        <v>4</v>
      </c>
      <c r="K68" s="8">
        <v>4</v>
      </c>
      <c r="L68" s="8">
        <v>4</v>
      </c>
      <c r="M68" s="8">
        <v>13</v>
      </c>
      <c r="N68" s="8">
        <v>22</v>
      </c>
    </row>
    <row r="69" spans="1:14">
      <c r="A69" s="7" t="s">
        <v>131</v>
      </c>
      <c r="B69" s="7" t="s">
        <v>132</v>
      </c>
      <c r="C69" s="8"/>
      <c r="D69" s="8">
        <v>8</v>
      </c>
      <c r="E69" s="8">
        <v>4</v>
      </c>
      <c r="F69" s="8">
        <v>8</v>
      </c>
      <c r="G69" s="8">
        <v>4</v>
      </c>
      <c r="H69" s="8">
        <v>4</v>
      </c>
      <c r="I69" s="8">
        <v>4</v>
      </c>
      <c r="J69" s="8">
        <v>4</v>
      </c>
      <c r="K69" s="8">
        <v>8</v>
      </c>
      <c r="L69" s="8">
        <v>8</v>
      </c>
      <c r="M69" s="8">
        <v>4</v>
      </c>
      <c r="N69" s="8">
        <v>8</v>
      </c>
    </row>
    <row r="70" spans="1:14">
      <c r="A70" s="7" t="s">
        <v>133</v>
      </c>
      <c r="B70" s="7" t="s">
        <v>134</v>
      </c>
      <c r="C70" s="8"/>
      <c r="D70" s="8">
        <v>20</v>
      </c>
      <c r="E70" s="8">
        <v>20</v>
      </c>
      <c r="F70" s="8">
        <v>26</v>
      </c>
      <c r="G70" s="8">
        <v>26</v>
      </c>
      <c r="H70" s="8">
        <v>26</v>
      </c>
      <c r="I70" s="8">
        <v>26</v>
      </c>
      <c r="J70" s="8">
        <v>20</v>
      </c>
      <c r="K70" s="8">
        <v>20</v>
      </c>
      <c r="L70" s="8">
        <v>20</v>
      </c>
      <c r="M70" s="8">
        <v>20</v>
      </c>
      <c r="N70" s="8">
        <v>29</v>
      </c>
    </row>
    <row r="71" spans="1:14">
      <c r="A71" s="7" t="s">
        <v>135</v>
      </c>
      <c r="B71" s="7" t="s">
        <v>136</v>
      </c>
      <c r="C71" s="8"/>
      <c r="D71" s="8">
        <v>4</v>
      </c>
      <c r="E71" s="8">
        <v>4</v>
      </c>
      <c r="F71" s="8">
        <v>4</v>
      </c>
      <c r="G71" s="8" t="s">
        <v>271</v>
      </c>
      <c r="H71" s="8" t="s">
        <v>271</v>
      </c>
      <c r="I71" s="8" t="s">
        <v>271</v>
      </c>
      <c r="J71" s="8" t="s">
        <v>271</v>
      </c>
      <c r="K71" s="8">
        <v>3</v>
      </c>
      <c r="L71" s="8" t="s">
        <v>271</v>
      </c>
      <c r="M71" s="8" t="s">
        <v>271</v>
      </c>
      <c r="N71" s="8" t="s">
        <v>271</v>
      </c>
    </row>
    <row r="72" spans="1:14">
      <c r="A72" s="7" t="s">
        <v>137</v>
      </c>
      <c r="B72" s="7" t="s">
        <v>138</v>
      </c>
      <c r="C72" s="8"/>
      <c r="D72" s="8">
        <v>7</v>
      </c>
      <c r="E72" s="8">
        <v>7</v>
      </c>
      <c r="F72" s="8">
        <v>13</v>
      </c>
      <c r="G72" s="8">
        <v>14</v>
      </c>
      <c r="H72" s="8">
        <v>14</v>
      </c>
      <c r="I72" s="8">
        <v>14</v>
      </c>
      <c r="J72" s="8">
        <v>16</v>
      </c>
      <c r="K72" s="8">
        <v>16</v>
      </c>
      <c r="L72" s="8">
        <v>16</v>
      </c>
      <c r="M72" s="8">
        <v>16</v>
      </c>
      <c r="N72" s="8">
        <v>16</v>
      </c>
    </row>
    <row r="73" spans="1:14">
      <c r="A73" s="7" t="s">
        <v>139</v>
      </c>
      <c r="B73" s="7" t="s">
        <v>140</v>
      </c>
      <c r="C73" s="8"/>
      <c r="D73" s="8" t="s">
        <v>271</v>
      </c>
      <c r="E73" s="8" t="s">
        <v>271</v>
      </c>
      <c r="F73" s="8" t="s">
        <v>271</v>
      </c>
      <c r="G73" s="8" t="s">
        <v>271</v>
      </c>
      <c r="H73" s="8" t="s">
        <v>271</v>
      </c>
      <c r="I73" s="8" t="s">
        <v>271</v>
      </c>
      <c r="J73" s="8" t="s">
        <v>271</v>
      </c>
      <c r="K73" s="8" t="s">
        <v>271</v>
      </c>
      <c r="L73" s="8" t="s">
        <v>271</v>
      </c>
      <c r="M73" s="8" t="s">
        <v>271</v>
      </c>
      <c r="N73" s="8" t="s">
        <v>271</v>
      </c>
    </row>
    <row r="74" spans="1:14">
      <c r="A74" s="7" t="s">
        <v>141</v>
      </c>
      <c r="B74" s="7" t="s">
        <v>142</v>
      </c>
      <c r="C74" s="8"/>
      <c r="D74" s="8">
        <v>12</v>
      </c>
      <c r="E74" s="8" t="s">
        <v>271</v>
      </c>
      <c r="F74" s="8" t="s">
        <v>271</v>
      </c>
      <c r="G74" s="8" t="s">
        <v>271</v>
      </c>
      <c r="H74" s="8" t="s">
        <v>271</v>
      </c>
      <c r="I74" s="8" t="s">
        <v>271</v>
      </c>
      <c r="J74" s="8">
        <v>7</v>
      </c>
      <c r="K74" s="8">
        <v>7</v>
      </c>
      <c r="L74" s="8">
        <v>7</v>
      </c>
      <c r="M74" s="8">
        <v>7</v>
      </c>
      <c r="N74" s="8" t="s">
        <v>271</v>
      </c>
    </row>
    <row r="75" spans="1:14">
      <c r="A75" s="7" t="s">
        <v>143</v>
      </c>
      <c r="B75" s="7" t="s">
        <v>144</v>
      </c>
      <c r="C75" s="8"/>
      <c r="D75" s="8">
        <v>26</v>
      </c>
      <c r="E75" s="8">
        <v>23</v>
      </c>
      <c r="F75" s="8">
        <v>26</v>
      </c>
      <c r="G75" s="8">
        <v>24</v>
      </c>
      <c r="H75" s="8">
        <v>27</v>
      </c>
      <c r="I75" s="8">
        <v>27</v>
      </c>
      <c r="J75" s="8">
        <v>27</v>
      </c>
      <c r="K75" s="8">
        <v>36</v>
      </c>
      <c r="L75" s="8">
        <v>27</v>
      </c>
      <c r="M75" s="8">
        <v>24</v>
      </c>
      <c r="N75" s="8">
        <v>27</v>
      </c>
    </row>
    <row r="76" spans="1:14">
      <c r="A76" s="7" t="s">
        <v>145</v>
      </c>
      <c r="B76" s="7" t="s">
        <v>146</v>
      </c>
      <c r="C76" s="8"/>
      <c r="D76" s="8">
        <v>12</v>
      </c>
      <c r="E76" s="8">
        <v>12</v>
      </c>
      <c r="F76" s="8">
        <v>12</v>
      </c>
      <c r="G76" s="8">
        <v>12</v>
      </c>
      <c r="H76" s="8">
        <v>18</v>
      </c>
      <c r="I76" s="8">
        <v>22</v>
      </c>
      <c r="J76" s="8">
        <v>21</v>
      </c>
      <c r="K76" s="8">
        <v>21</v>
      </c>
      <c r="L76" s="8">
        <v>21</v>
      </c>
      <c r="M76" s="8">
        <v>17</v>
      </c>
      <c r="N76" s="8">
        <v>10</v>
      </c>
    </row>
    <row r="77" spans="1:14">
      <c r="A77" s="7" t="s">
        <v>147</v>
      </c>
      <c r="B77" s="7" t="s">
        <v>148</v>
      </c>
      <c r="C77" s="8"/>
      <c r="D77" s="8">
        <v>23</v>
      </c>
      <c r="E77" s="8">
        <v>27</v>
      </c>
      <c r="F77" s="8">
        <v>22</v>
      </c>
      <c r="G77" s="8">
        <v>18</v>
      </c>
      <c r="H77" s="8">
        <v>22</v>
      </c>
      <c r="I77" s="8">
        <v>18</v>
      </c>
      <c r="J77" s="8">
        <v>14</v>
      </c>
      <c r="K77" s="8">
        <v>18</v>
      </c>
      <c r="L77" s="8">
        <v>12</v>
      </c>
      <c r="M77" s="8">
        <v>12</v>
      </c>
      <c r="N77" s="8">
        <v>12</v>
      </c>
    </row>
    <row r="78" spans="1:14">
      <c r="A78" s="7" t="s">
        <v>149</v>
      </c>
      <c r="B78" s="7" t="s">
        <v>150</v>
      </c>
      <c r="C78" s="8"/>
      <c r="D78" s="8">
        <v>5</v>
      </c>
      <c r="E78" s="8">
        <v>8</v>
      </c>
      <c r="F78" s="8">
        <v>8</v>
      </c>
      <c r="G78" s="8">
        <v>8</v>
      </c>
      <c r="H78" s="8">
        <v>8</v>
      </c>
      <c r="I78" s="8">
        <v>8</v>
      </c>
      <c r="J78" s="8">
        <v>8</v>
      </c>
      <c r="K78" s="8">
        <v>10</v>
      </c>
      <c r="L78" s="8">
        <v>10</v>
      </c>
      <c r="M78" s="8">
        <v>10</v>
      </c>
      <c r="N78" s="8">
        <v>10</v>
      </c>
    </row>
    <row r="79" spans="1:14">
      <c r="A79" s="7" t="s">
        <v>151</v>
      </c>
      <c r="B79" s="7" t="s">
        <v>152</v>
      </c>
      <c r="C79" s="8"/>
      <c r="D79" s="8">
        <v>5</v>
      </c>
      <c r="E79" s="8">
        <v>10</v>
      </c>
      <c r="F79" s="8">
        <v>14</v>
      </c>
      <c r="G79" s="8">
        <v>14</v>
      </c>
      <c r="H79" s="8">
        <v>10</v>
      </c>
      <c r="I79" s="8">
        <v>9</v>
      </c>
      <c r="J79" s="8">
        <v>9</v>
      </c>
      <c r="K79" s="8">
        <v>14</v>
      </c>
      <c r="L79" s="8">
        <v>9</v>
      </c>
      <c r="M79" s="8">
        <v>20</v>
      </c>
      <c r="N79" s="8">
        <v>9</v>
      </c>
    </row>
    <row r="80" spans="1:14">
      <c r="A80" s="7" t="s">
        <v>153</v>
      </c>
      <c r="B80" s="7" t="s">
        <v>154</v>
      </c>
      <c r="C80" s="8"/>
      <c r="D80" s="8" t="s">
        <v>271</v>
      </c>
      <c r="E80" s="8" t="s">
        <v>271</v>
      </c>
      <c r="F80" s="8" t="s">
        <v>271</v>
      </c>
      <c r="G80" s="8">
        <v>4</v>
      </c>
      <c r="H80" s="8">
        <v>4</v>
      </c>
      <c r="I80" s="8">
        <v>4</v>
      </c>
      <c r="J80" s="8">
        <v>4</v>
      </c>
      <c r="K80" s="8">
        <v>4</v>
      </c>
      <c r="L80" s="8">
        <v>4</v>
      </c>
      <c r="M80" s="8">
        <v>4</v>
      </c>
      <c r="N80" s="8">
        <v>4</v>
      </c>
    </row>
    <row r="81" spans="1:14">
      <c r="A81" s="7" t="s">
        <v>155</v>
      </c>
      <c r="B81" s="7" t="s">
        <v>156</v>
      </c>
      <c r="C81" s="8"/>
      <c r="D81" s="8">
        <v>7</v>
      </c>
      <c r="E81" s="8">
        <v>11</v>
      </c>
      <c r="F81" s="8">
        <v>7</v>
      </c>
      <c r="G81" s="8">
        <v>10</v>
      </c>
      <c r="H81" s="8">
        <v>10</v>
      </c>
      <c r="I81" s="8">
        <v>10</v>
      </c>
      <c r="J81" s="8">
        <v>8</v>
      </c>
      <c r="K81" s="8">
        <v>10</v>
      </c>
      <c r="L81" s="8">
        <v>10</v>
      </c>
      <c r="M81" s="8">
        <v>14</v>
      </c>
      <c r="N81" s="8">
        <v>14</v>
      </c>
    </row>
    <row r="82" spans="1:14">
      <c r="A82" s="7" t="s">
        <v>157</v>
      </c>
      <c r="B82" s="7" t="s">
        <v>158</v>
      </c>
      <c r="C82" s="8"/>
      <c r="D82" s="8">
        <v>18</v>
      </c>
      <c r="E82" s="8">
        <v>15</v>
      </c>
      <c r="F82" s="8">
        <v>18</v>
      </c>
      <c r="G82" s="8">
        <v>15</v>
      </c>
      <c r="H82" s="8">
        <v>15</v>
      </c>
      <c r="I82" s="8">
        <v>18</v>
      </c>
      <c r="J82" s="8">
        <v>18</v>
      </c>
      <c r="K82" s="8">
        <v>4</v>
      </c>
      <c r="L82" s="8">
        <v>20</v>
      </c>
      <c r="M82" s="8">
        <v>20</v>
      </c>
      <c r="N82" s="8">
        <v>20</v>
      </c>
    </row>
    <row r="83" spans="1:14">
      <c r="A83" s="7" t="s">
        <v>159</v>
      </c>
      <c r="B83" s="7" t="s">
        <v>160</v>
      </c>
      <c r="C83" s="8"/>
      <c r="D83" s="8">
        <v>65</v>
      </c>
      <c r="E83" s="8">
        <v>58</v>
      </c>
      <c r="F83" s="8">
        <v>53</v>
      </c>
      <c r="G83" s="8">
        <v>56</v>
      </c>
      <c r="H83" s="8">
        <v>66</v>
      </c>
      <c r="I83" s="8">
        <v>65</v>
      </c>
      <c r="J83" s="8">
        <v>47</v>
      </c>
      <c r="K83" s="8">
        <v>53</v>
      </c>
      <c r="L83" s="8">
        <v>53</v>
      </c>
      <c r="M83" s="8">
        <v>55</v>
      </c>
      <c r="N83" s="8">
        <v>54</v>
      </c>
    </row>
    <row r="84" spans="1:14">
      <c r="A84" s="7" t="s">
        <v>161</v>
      </c>
      <c r="B84" s="7" t="s">
        <v>162</v>
      </c>
      <c r="C84" s="8"/>
      <c r="D84" s="8">
        <v>23</v>
      </c>
      <c r="E84" s="8">
        <v>24</v>
      </c>
      <c r="F84" s="8">
        <v>28</v>
      </c>
      <c r="G84" s="8">
        <v>28</v>
      </c>
      <c r="H84" s="8">
        <v>28</v>
      </c>
      <c r="I84" s="8">
        <v>28</v>
      </c>
      <c r="J84" s="8">
        <v>27</v>
      </c>
      <c r="K84" s="8">
        <v>24</v>
      </c>
      <c r="L84" s="8">
        <v>20</v>
      </c>
      <c r="M84" s="8">
        <v>24</v>
      </c>
      <c r="N84" s="8">
        <v>29</v>
      </c>
    </row>
    <row r="85" spans="1:14">
      <c r="A85" s="7" t="s">
        <v>163</v>
      </c>
      <c r="B85" s="7" t="s">
        <v>164</v>
      </c>
      <c r="C85" s="8"/>
      <c r="D85" s="8">
        <v>20</v>
      </c>
      <c r="E85" s="8">
        <v>16</v>
      </c>
      <c r="F85" s="8">
        <v>16</v>
      </c>
      <c r="G85" s="8">
        <v>16</v>
      </c>
      <c r="H85" s="8">
        <v>16</v>
      </c>
      <c r="I85" s="8">
        <v>18</v>
      </c>
      <c r="J85" s="8">
        <v>18</v>
      </c>
      <c r="K85" s="8">
        <v>25</v>
      </c>
      <c r="L85" s="8">
        <v>21</v>
      </c>
      <c r="M85" s="8">
        <v>24</v>
      </c>
      <c r="N85" s="8">
        <v>28</v>
      </c>
    </row>
    <row r="86" spans="1:14">
      <c r="A86" s="7" t="s">
        <v>165</v>
      </c>
      <c r="B86" s="7" t="s">
        <v>166</v>
      </c>
      <c r="C86" s="8"/>
      <c r="D86" s="8">
        <v>32</v>
      </c>
      <c r="E86" s="8">
        <v>31</v>
      </c>
      <c r="F86" s="8">
        <v>31</v>
      </c>
      <c r="G86" s="8">
        <v>37</v>
      </c>
      <c r="H86" s="8">
        <v>39</v>
      </c>
      <c r="I86" s="8">
        <v>37</v>
      </c>
      <c r="J86" s="8">
        <v>35</v>
      </c>
      <c r="K86" s="8">
        <v>35</v>
      </c>
      <c r="L86" s="8">
        <v>32</v>
      </c>
      <c r="M86" s="8">
        <v>32</v>
      </c>
      <c r="N86" s="8">
        <v>25</v>
      </c>
    </row>
    <row r="87" spans="1:14">
      <c r="A87" s="7" t="s">
        <v>167</v>
      </c>
      <c r="B87" s="7" t="s">
        <v>168</v>
      </c>
      <c r="C87" s="8"/>
      <c r="D87" s="8" t="s">
        <v>271</v>
      </c>
      <c r="E87" s="8" t="s">
        <v>271</v>
      </c>
      <c r="F87" s="8" t="s">
        <v>271</v>
      </c>
      <c r="G87" s="8" t="s">
        <v>271</v>
      </c>
      <c r="H87" s="8" t="s">
        <v>271</v>
      </c>
      <c r="I87" s="8" t="s">
        <v>271</v>
      </c>
      <c r="J87" s="8" t="s">
        <v>271</v>
      </c>
      <c r="K87" s="8" t="s">
        <v>271</v>
      </c>
      <c r="L87" s="8" t="s">
        <v>271</v>
      </c>
      <c r="M87" s="8" t="s">
        <v>271</v>
      </c>
      <c r="N87" s="8">
        <v>5</v>
      </c>
    </row>
    <row r="88" spans="1:14">
      <c r="A88" s="7" t="s">
        <v>169</v>
      </c>
      <c r="B88" s="7" t="s">
        <v>170</v>
      </c>
      <c r="C88" s="8"/>
      <c r="D88" s="8">
        <v>3</v>
      </c>
      <c r="E88" s="8" t="s">
        <v>271</v>
      </c>
      <c r="F88" s="8">
        <v>3</v>
      </c>
      <c r="G88" s="8">
        <v>3</v>
      </c>
      <c r="H88" s="8">
        <v>3</v>
      </c>
      <c r="I88" s="8">
        <v>3</v>
      </c>
      <c r="J88" s="8">
        <v>3</v>
      </c>
      <c r="K88" s="8">
        <v>3</v>
      </c>
      <c r="L88" s="8">
        <v>3</v>
      </c>
      <c r="M88" s="8">
        <v>3</v>
      </c>
      <c r="N88" s="8">
        <v>3</v>
      </c>
    </row>
    <row r="89" spans="1:14">
      <c r="A89" s="7" t="s">
        <v>171</v>
      </c>
      <c r="B89" s="7" t="s">
        <v>172</v>
      </c>
      <c r="C89" s="8"/>
      <c r="D89" s="8">
        <v>9</v>
      </c>
      <c r="E89" s="8">
        <v>9</v>
      </c>
      <c r="F89" s="8">
        <v>9</v>
      </c>
      <c r="G89" s="8">
        <v>9</v>
      </c>
      <c r="H89" s="8">
        <v>13</v>
      </c>
      <c r="I89" s="8">
        <v>13</v>
      </c>
      <c r="J89" s="8">
        <v>4</v>
      </c>
      <c r="K89" s="8">
        <v>4</v>
      </c>
      <c r="L89" s="8">
        <v>4</v>
      </c>
      <c r="M89" s="8">
        <v>4</v>
      </c>
      <c r="N89" s="8">
        <v>4</v>
      </c>
    </row>
    <row r="90" spans="1:14">
      <c r="A90" s="7" t="s">
        <v>173</v>
      </c>
      <c r="B90" s="7" t="s">
        <v>174</v>
      </c>
      <c r="C90" s="8"/>
      <c r="D90" s="8" t="s">
        <v>271</v>
      </c>
      <c r="E90" s="8" t="s">
        <v>271</v>
      </c>
      <c r="F90" s="8" t="s">
        <v>271</v>
      </c>
      <c r="G90" s="8" t="s">
        <v>271</v>
      </c>
      <c r="H90" s="8" t="s">
        <v>271</v>
      </c>
      <c r="I90" s="8" t="s">
        <v>271</v>
      </c>
      <c r="J90" s="8" t="s">
        <v>271</v>
      </c>
      <c r="K90" s="8" t="s">
        <v>271</v>
      </c>
      <c r="L90" s="8" t="s">
        <v>271</v>
      </c>
      <c r="M90" s="8" t="s">
        <v>271</v>
      </c>
      <c r="N90" s="8" t="s">
        <v>271</v>
      </c>
    </row>
    <row r="91" spans="1:14">
      <c r="A91" s="7" t="s">
        <v>175</v>
      </c>
      <c r="B91" s="7" t="s">
        <v>176</v>
      </c>
      <c r="C91" s="8"/>
      <c r="D91" s="8">
        <v>20</v>
      </c>
      <c r="E91" s="8">
        <v>20</v>
      </c>
      <c r="F91" s="8">
        <v>20</v>
      </c>
      <c r="G91" s="8">
        <v>20</v>
      </c>
      <c r="H91" s="8">
        <v>20</v>
      </c>
      <c r="I91" s="8">
        <v>23</v>
      </c>
      <c r="J91" s="8">
        <v>24</v>
      </c>
      <c r="K91" s="8">
        <v>24</v>
      </c>
      <c r="L91" s="8">
        <v>19</v>
      </c>
      <c r="M91" s="8">
        <v>19</v>
      </c>
      <c r="N91" s="8">
        <v>22</v>
      </c>
    </row>
    <row r="92" spans="1:14">
      <c r="A92" s="7" t="s">
        <v>177</v>
      </c>
      <c r="B92" s="7" t="s">
        <v>178</v>
      </c>
      <c r="C92" s="8"/>
      <c r="D92" s="8">
        <v>11</v>
      </c>
      <c r="E92" s="8">
        <v>13</v>
      </c>
      <c r="F92" s="8">
        <v>14</v>
      </c>
      <c r="G92" s="8">
        <v>14</v>
      </c>
      <c r="H92" s="8">
        <v>14</v>
      </c>
      <c r="I92" s="8">
        <v>14</v>
      </c>
      <c r="J92" s="8">
        <v>11</v>
      </c>
      <c r="K92" s="8">
        <v>11</v>
      </c>
      <c r="L92" s="8">
        <v>11</v>
      </c>
      <c r="M92" s="8">
        <v>11</v>
      </c>
      <c r="N92" s="8">
        <v>14</v>
      </c>
    </row>
    <row r="93" spans="1:14">
      <c r="A93" s="7" t="s">
        <v>179</v>
      </c>
      <c r="B93" s="7" t="s">
        <v>180</v>
      </c>
      <c r="C93" s="8"/>
      <c r="D93" s="8">
        <v>9</v>
      </c>
      <c r="E93" s="8">
        <v>9</v>
      </c>
      <c r="F93" s="8">
        <v>9</v>
      </c>
      <c r="G93" s="8">
        <v>9</v>
      </c>
      <c r="H93" s="8">
        <v>9</v>
      </c>
      <c r="I93" s="8">
        <v>14</v>
      </c>
      <c r="J93" s="8">
        <v>14</v>
      </c>
      <c r="K93" s="8">
        <v>14</v>
      </c>
      <c r="L93" s="8">
        <v>17</v>
      </c>
      <c r="M93" s="8">
        <v>14</v>
      </c>
      <c r="N93" s="8">
        <v>16</v>
      </c>
    </row>
    <row r="94" spans="1:14">
      <c r="A94" s="7" t="s">
        <v>181</v>
      </c>
      <c r="B94" s="7" t="s">
        <v>182</v>
      </c>
      <c r="C94" s="8"/>
      <c r="D94" s="8">
        <v>4</v>
      </c>
      <c r="E94" s="8">
        <v>4</v>
      </c>
      <c r="F94" s="8">
        <v>4</v>
      </c>
      <c r="G94" s="8">
        <v>4</v>
      </c>
      <c r="H94" s="8">
        <v>4</v>
      </c>
      <c r="I94" s="8">
        <v>4</v>
      </c>
      <c r="J94" s="8">
        <v>4</v>
      </c>
      <c r="K94" s="8">
        <v>4</v>
      </c>
      <c r="L94" s="8">
        <v>4</v>
      </c>
      <c r="M94" s="8">
        <v>7</v>
      </c>
      <c r="N94" s="8">
        <v>10</v>
      </c>
    </row>
    <row r="95" spans="1:14">
      <c r="A95" s="7" t="s">
        <v>183</v>
      </c>
      <c r="B95" s="7" t="s">
        <v>184</v>
      </c>
      <c r="C95" s="8"/>
      <c r="D95" s="8">
        <v>3</v>
      </c>
      <c r="E95" s="8" t="s">
        <v>271</v>
      </c>
      <c r="F95" s="8">
        <v>3</v>
      </c>
      <c r="G95" s="8" t="s">
        <v>271</v>
      </c>
      <c r="H95" s="8" t="s">
        <v>271</v>
      </c>
      <c r="I95" s="8" t="s">
        <v>271</v>
      </c>
      <c r="J95" s="8" t="s">
        <v>271</v>
      </c>
      <c r="K95" s="8" t="s">
        <v>271</v>
      </c>
      <c r="L95" s="8" t="s">
        <v>271</v>
      </c>
      <c r="M95" s="8" t="s">
        <v>271</v>
      </c>
      <c r="N95" s="8" t="s">
        <v>271</v>
      </c>
    </row>
    <row r="96" spans="1:14">
      <c r="A96" s="7" t="s">
        <v>185</v>
      </c>
      <c r="B96" s="7" t="s">
        <v>186</v>
      </c>
      <c r="C96" s="8"/>
      <c r="D96" s="8">
        <v>10</v>
      </c>
      <c r="E96" s="8">
        <v>10</v>
      </c>
      <c r="F96" s="8">
        <v>10</v>
      </c>
      <c r="G96" s="8">
        <v>10</v>
      </c>
      <c r="H96" s="8">
        <v>10</v>
      </c>
      <c r="I96" s="8">
        <v>10</v>
      </c>
      <c r="J96" s="8">
        <v>10</v>
      </c>
      <c r="K96" s="8">
        <v>12</v>
      </c>
      <c r="L96" s="8">
        <v>8</v>
      </c>
      <c r="M96" s="8">
        <v>8</v>
      </c>
      <c r="N96" s="8">
        <v>12</v>
      </c>
    </row>
    <row r="97" spans="1:14">
      <c r="A97" s="7" t="s">
        <v>187</v>
      </c>
      <c r="B97" s="7" t="s">
        <v>188</v>
      </c>
      <c r="C97" s="8"/>
      <c r="D97" s="8">
        <v>8</v>
      </c>
      <c r="E97" s="8">
        <v>8</v>
      </c>
      <c r="F97" s="8">
        <v>10</v>
      </c>
      <c r="G97" s="8">
        <v>8</v>
      </c>
      <c r="H97" s="8">
        <v>8</v>
      </c>
      <c r="I97" s="8">
        <v>8</v>
      </c>
      <c r="J97" s="8" t="s">
        <v>271</v>
      </c>
      <c r="K97" s="8" t="s">
        <v>271</v>
      </c>
      <c r="L97" s="8" t="s">
        <v>271</v>
      </c>
      <c r="M97" s="8" t="s">
        <v>271</v>
      </c>
      <c r="N97" s="8" t="s">
        <v>271</v>
      </c>
    </row>
    <row r="98" spans="1:14">
      <c r="A98" s="7" t="s">
        <v>189</v>
      </c>
      <c r="B98" s="7" t="s">
        <v>190</v>
      </c>
      <c r="C98" s="8"/>
      <c r="D98" s="8" t="s">
        <v>271</v>
      </c>
      <c r="E98" s="8" t="s">
        <v>271</v>
      </c>
      <c r="F98" s="8" t="s">
        <v>271</v>
      </c>
      <c r="G98" s="8" t="s">
        <v>271</v>
      </c>
      <c r="H98" s="8" t="s">
        <v>271</v>
      </c>
      <c r="I98" s="8" t="s">
        <v>271</v>
      </c>
      <c r="J98" s="8" t="s">
        <v>271</v>
      </c>
      <c r="K98" s="8" t="s">
        <v>271</v>
      </c>
      <c r="L98" s="8" t="s">
        <v>271</v>
      </c>
      <c r="M98" s="8" t="s">
        <v>271</v>
      </c>
      <c r="N98" s="8" t="s">
        <v>271</v>
      </c>
    </row>
    <row r="99" spans="1:14">
      <c r="A99" s="7" t="s">
        <v>191</v>
      </c>
      <c r="B99" s="7" t="s">
        <v>192</v>
      </c>
      <c r="C99" s="8"/>
      <c r="D99" s="8">
        <v>24</v>
      </c>
      <c r="E99" s="8">
        <v>12</v>
      </c>
      <c r="F99" s="8">
        <v>12</v>
      </c>
      <c r="G99" s="8">
        <v>12</v>
      </c>
      <c r="H99" s="8">
        <v>12</v>
      </c>
      <c r="I99" s="8">
        <v>19</v>
      </c>
      <c r="J99" s="8">
        <v>24</v>
      </c>
      <c r="K99" s="8">
        <v>21</v>
      </c>
      <c r="L99" s="8">
        <v>21</v>
      </c>
      <c r="M99" s="8">
        <v>18</v>
      </c>
      <c r="N99" s="8">
        <v>15</v>
      </c>
    </row>
    <row r="100" spans="1:14">
      <c r="A100" s="7" t="s">
        <v>193</v>
      </c>
      <c r="B100" s="7" t="s">
        <v>194</v>
      </c>
      <c r="C100" s="8"/>
      <c r="D100" s="8">
        <v>22</v>
      </c>
      <c r="E100" s="8">
        <v>22</v>
      </c>
      <c r="F100" s="8">
        <v>22</v>
      </c>
      <c r="G100" s="8">
        <v>20</v>
      </c>
      <c r="H100" s="8">
        <v>20</v>
      </c>
      <c r="I100" s="8">
        <v>23</v>
      </c>
      <c r="J100" s="8">
        <v>23</v>
      </c>
      <c r="K100" s="8">
        <v>23</v>
      </c>
      <c r="L100" s="8">
        <v>22</v>
      </c>
      <c r="M100" s="8">
        <v>19</v>
      </c>
      <c r="N100" s="8">
        <v>22</v>
      </c>
    </row>
    <row r="101" spans="1:14">
      <c r="A101" s="7" t="s">
        <v>195</v>
      </c>
      <c r="B101" s="7" t="s">
        <v>196</v>
      </c>
      <c r="C101" s="8"/>
      <c r="D101" s="8">
        <v>9</v>
      </c>
      <c r="E101" s="8">
        <v>10</v>
      </c>
      <c r="F101" s="8">
        <v>12</v>
      </c>
      <c r="G101" s="8">
        <v>10</v>
      </c>
      <c r="H101" s="8">
        <v>10</v>
      </c>
      <c r="I101" s="8">
        <v>6</v>
      </c>
      <c r="J101" s="8">
        <v>6</v>
      </c>
      <c r="K101" s="8">
        <v>6</v>
      </c>
      <c r="L101" s="8">
        <v>9</v>
      </c>
      <c r="M101" s="8">
        <v>9</v>
      </c>
      <c r="N101" s="8">
        <v>9</v>
      </c>
    </row>
    <row r="102" spans="1:14">
      <c r="A102" s="7" t="s">
        <v>197</v>
      </c>
      <c r="B102" s="7" t="s">
        <v>198</v>
      </c>
      <c r="C102" s="8"/>
      <c r="D102" s="8">
        <v>16</v>
      </c>
      <c r="E102" s="8">
        <v>16</v>
      </c>
      <c r="F102" s="8">
        <v>16</v>
      </c>
      <c r="G102" s="8">
        <v>16</v>
      </c>
      <c r="H102" s="8">
        <v>16</v>
      </c>
      <c r="I102" s="8">
        <v>20</v>
      </c>
      <c r="J102" s="8">
        <v>20</v>
      </c>
      <c r="K102" s="8">
        <v>23</v>
      </c>
      <c r="L102" s="8">
        <v>25</v>
      </c>
      <c r="M102" s="8">
        <v>22</v>
      </c>
      <c r="N102" s="8">
        <v>22</v>
      </c>
    </row>
    <row r="103" spans="1:14">
      <c r="A103" s="7" t="s">
        <v>199</v>
      </c>
      <c r="B103" s="7" t="s">
        <v>200</v>
      </c>
      <c r="C103" s="8"/>
      <c r="D103" s="8">
        <v>9</v>
      </c>
      <c r="E103" s="8">
        <v>9</v>
      </c>
      <c r="F103" s="8">
        <v>9</v>
      </c>
      <c r="G103" s="8">
        <v>9</v>
      </c>
      <c r="H103" s="8">
        <v>10</v>
      </c>
      <c r="I103" s="8">
        <v>10</v>
      </c>
      <c r="J103" s="8">
        <v>10</v>
      </c>
      <c r="K103" s="8">
        <v>10</v>
      </c>
      <c r="L103" s="8">
        <v>10</v>
      </c>
      <c r="M103" s="8">
        <v>10</v>
      </c>
      <c r="N103" s="8">
        <v>10</v>
      </c>
    </row>
    <row r="104" spans="1:14" s="2" customFormat="1">
      <c r="A104" s="9"/>
      <c r="B104" s="9" t="s">
        <v>201</v>
      </c>
      <c r="C104" s="10"/>
      <c r="D104" s="10">
        <f t="shared" ref="D104:L104" si="0">SUM(D8:D103)</f>
        <v>1078</v>
      </c>
      <c r="E104" s="10">
        <f t="shared" si="0"/>
        <v>998</v>
      </c>
      <c r="F104" s="10">
        <f t="shared" si="0"/>
        <v>1107</v>
      </c>
      <c r="G104" s="10">
        <f t="shared" si="0"/>
        <v>1089</v>
      </c>
      <c r="H104" s="10">
        <f t="shared" si="0"/>
        <v>1119</v>
      </c>
      <c r="I104" s="10">
        <f t="shared" si="0"/>
        <v>1129</v>
      </c>
      <c r="J104" s="10">
        <f t="shared" si="0"/>
        <v>1089</v>
      </c>
      <c r="K104" s="10">
        <f t="shared" si="0"/>
        <v>1135</v>
      </c>
      <c r="L104" s="10">
        <f t="shared" si="0"/>
        <v>1116</v>
      </c>
      <c r="M104" s="10">
        <f t="shared" ref="M104:N104" si="1">SUM(M8:M103)</f>
        <v>1122</v>
      </c>
      <c r="N104" s="10">
        <f t="shared" si="1"/>
        <v>1118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sheetPr codeName="Feuil33"/>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8.85546875" style="4" bestFit="1" customWidth="1"/>
    <col min="4" max="14" width="7.4257812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265</v>
      </c>
    </row>
    <row r="6" spans="1:18" ht="3" customHeight="1"/>
    <row r="7" spans="1:18" s="2" customFormat="1">
      <c r="A7" s="23"/>
      <c r="B7" s="23"/>
      <c r="C7" s="24"/>
      <c r="D7" s="24" t="s">
        <v>1</v>
      </c>
      <c r="E7" s="24" t="s">
        <v>2</v>
      </c>
      <c r="F7" s="24" t="s">
        <v>3</v>
      </c>
      <c r="G7" s="24" t="s">
        <v>4</v>
      </c>
      <c r="H7" s="24" t="s">
        <v>5</v>
      </c>
      <c r="I7" s="24" t="s">
        <v>6</v>
      </c>
      <c r="J7" s="24" t="s">
        <v>7</v>
      </c>
      <c r="K7" s="24" t="s">
        <v>8</v>
      </c>
      <c r="L7" s="24" t="s">
        <v>229</v>
      </c>
      <c r="M7" s="24" t="s">
        <v>270</v>
      </c>
      <c r="N7" s="24" t="s">
        <v>309</v>
      </c>
    </row>
    <row r="8" spans="1:18">
      <c r="A8" s="25" t="s">
        <v>9</v>
      </c>
      <c r="B8" s="25" t="s">
        <v>10</v>
      </c>
      <c r="C8" s="26"/>
      <c r="D8" s="26">
        <v>2155</v>
      </c>
      <c r="E8" s="26">
        <v>2647</v>
      </c>
      <c r="F8" s="26">
        <v>2647</v>
      </c>
      <c r="G8" s="26">
        <v>2647</v>
      </c>
      <c r="H8" s="26">
        <v>2647</v>
      </c>
      <c r="I8" s="26">
        <v>2968</v>
      </c>
      <c r="J8" s="26">
        <v>2968</v>
      </c>
      <c r="K8" s="26">
        <v>2968</v>
      </c>
      <c r="L8" s="26">
        <v>2968</v>
      </c>
      <c r="M8" s="26">
        <v>2968</v>
      </c>
      <c r="N8" s="26">
        <v>2968</v>
      </c>
    </row>
    <row r="9" spans="1:18">
      <c r="A9" s="25" t="s">
        <v>11</v>
      </c>
      <c r="B9" s="25" t="s">
        <v>12</v>
      </c>
      <c r="C9" s="26"/>
      <c r="D9" s="26">
        <v>2696</v>
      </c>
      <c r="E9" s="26">
        <v>2039</v>
      </c>
      <c r="F9" s="26">
        <v>2039</v>
      </c>
      <c r="G9" s="26">
        <v>2696</v>
      </c>
      <c r="H9" s="26">
        <v>2696</v>
      </c>
      <c r="I9" s="26">
        <v>2696</v>
      </c>
      <c r="J9" s="26">
        <v>657</v>
      </c>
      <c r="K9" s="26">
        <v>657</v>
      </c>
      <c r="L9" s="26">
        <v>657</v>
      </c>
      <c r="M9" s="26">
        <v>657</v>
      </c>
      <c r="N9" s="26">
        <v>657</v>
      </c>
    </row>
    <row r="10" spans="1:18">
      <c r="A10" s="25" t="s">
        <v>13</v>
      </c>
      <c r="B10" s="25" t="s">
        <v>14</v>
      </c>
      <c r="C10" s="26"/>
      <c r="D10" s="26">
        <v>1197</v>
      </c>
      <c r="E10" s="26">
        <v>1674</v>
      </c>
      <c r="F10" s="26">
        <v>2206</v>
      </c>
      <c r="G10" s="26">
        <v>1674</v>
      </c>
      <c r="H10" s="26">
        <v>1674</v>
      </c>
      <c r="I10" s="26">
        <v>1674</v>
      </c>
      <c r="J10" s="26">
        <v>2206</v>
      </c>
      <c r="K10" s="26">
        <v>1674</v>
      </c>
      <c r="L10" s="26">
        <v>1674</v>
      </c>
      <c r="M10" s="26">
        <v>1674</v>
      </c>
      <c r="N10" s="26">
        <v>1674</v>
      </c>
    </row>
    <row r="11" spans="1:18">
      <c r="A11" s="25" t="s">
        <v>15</v>
      </c>
      <c r="B11" s="25" t="s">
        <v>16</v>
      </c>
      <c r="C11" s="26"/>
      <c r="D11" s="26">
        <v>645</v>
      </c>
      <c r="E11" s="26">
        <v>595</v>
      </c>
      <c r="F11" s="26">
        <v>1362</v>
      </c>
      <c r="G11" s="26">
        <v>1362</v>
      </c>
      <c r="H11" s="26">
        <v>1362</v>
      </c>
      <c r="I11" s="26">
        <v>1362</v>
      </c>
      <c r="J11" s="26">
        <v>1232</v>
      </c>
      <c r="K11" s="26">
        <v>1232</v>
      </c>
      <c r="L11" s="26">
        <v>767</v>
      </c>
      <c r="M11" s="26">
        <v>767</v>
      </c>
      <c r="N11" s="26">
        <v>767</v>
      </c>
    </row>
    <row r="12" spans="1:18">
      <c r="A12" s="25" t="s">
        <v>17</v>
      </c>
      <c r="B12" s="25" t="s">
        <v>18</v>
      </c>
      <c r="C12" s="26"/>
      <c r="D12" s="26">
        <v>691</v>
      </c>
      <c r="E12" s="26">
        <v>691</v>
      </c>
      <c r="F12" s="26">
        <v>691</v>
      </c>
      <c r="G12" s="26">
        <v>691</v>
      </c>
      <c r="H12" s="26">
        <v>691</v>
      </c>
      <c r="I12" s="26">
        <v>691</v>
      </c>
      <c r="J12" s="26">
        <v>691</v>
      </c>
      <c r="K12" s="26">
        <v>691</v>
      </c>
      <c r="L12" s="26">
        <v>691</v>
      </c>
      <c r="M12" s="26">
        <v>691</v>
      </c>
      <c r="N12" s="26">
        <v>691</v>
      </c>
    </row>
    <row r="13" spans="1:18">
      <c r="A13" s="25" t="s">
        <v>19</v>
      </c>
      <c r="B13" s="25" t="s">
        <v>20</v>
      </c>
      <c r="C13" s="26"/>
      <c r="D13" s="26">
        <v>1159</v>
      </c>
      <c r="E13" s="26">
        <v>1158</v>
      </c>
      <c r="F13" s="26">
        <v>1158</v>
      </c>
      <c r="G13" s="26">
        <v>456</v>
      </c>
      <c r="H13" s="26">
        <v>456</v>
      </c>
      <c r="I13" s="26">
        <v>909</v>
      </c>
      <c r="J13" s="26">
        <v>1611</v>
      </c>
      <c r="K13" s="26">
        <v>1611</v>
      </c>
      <c r="L13" s="26">
        <v>1611</v>
      </c>
      <c r="M13" s="26">
        <v>1611</v>
      </c>
      <c r="N13" s="26">
        <v>909</v>
      </c>
    </row>
    <row r="14" spans="1:18">
      <c r="A14" s="25" t="s">
        <v>21</v>
      </c>
      <c r="B14" s="25" t="s">
        <v>22</v>
      </c>
      <c r="C14" s="26"/>
      <c r="D14" s="26">
        <v>1142</v>
      </c>
      <c r="E14" s="26">
        <v>525</v>
      </c>
      <c r="F14" s="26">
        <v>1115</v>
      </c>
      <c r="G14" s="26">
        <v>1115</v>
      </c>
      <c r="H14" s="26">
        <v>1115</v>
      </c>
      <c r="I14" s="26">
        <v>1115</v>
      </c>
      <c r="J14" s="26">
        <v>1115</v>
      </c>
      <c r="K14" s="26" t="s">
        <v>271</v>
      </c>
      <c r="L14" s="26">
        <v>1115</v>
      </c>
      <c r="M14" s="26">
        <v>1115</v>
      </c>
      <c r="N14" s="26">
        <v>1115</v>
      </c>
    </row>
    <row r="15" spans="1:18">
      <c r="A15" s="25" t="s">
        <v>23</v>
      </c>
      <c r="B15" s="25" t="s">
        <v>24</v>
      </c>
      <c r="C15" s="26"/>
      <c r="D15" s="26">
        <v>2008</v>
      </c>
      <c r="E15" s="26">
        <v>2008</v>
      </c>
      <c r="F15" s="26">
        <v>2008</v>
      </c>
      <c r="G15" s="26">
        <v>2008</v>
      </c>
      <c r="H15" s="26">
        <v>2008</v>
      </c>
      <c r="I15" s="26">
        <v>2008</v>
      </c>
      <c r="J15" s="26">
        <v>2008</v>
      </c>
      <c r="K15" s="26">
        <v>2008</v>
      </c>
      <c r="L15" s="26">
        <v>2008</v>
      </c>
      <c r="M15" s="26">
        <v>2008</v>
      </c>
      <c r="N15" s="26">
        <v>2008</v>
      </c>
    </row>
    <row r="16" spans="1:18">
      <c r="A16" s="25" t="s">
        <v>25</v>
      </c>
      <c r="B16" s="25" t="s">
        <v>26</v>
      </c>
      <c r="C16" s="26"/>
      <c r="D16" s="26" t="s">
        <v>271</v>
      </c>
      <c r="E16" s="26" t="s">
        <v>271</v>
      </c>
      <c r="F16" s="26" t="s">
        <v>271</v>
      </c>
      <c r="G16" s="26" t="s">
        <v>271</v>
      </c>
      <c r="H16" s="26" t="s">
        <v>271</v>
      </c>
      <c r="I16" s="26" t="s">
        <v>271</v>
      </c>
      <c r="J16" s="26" t="s">
        <v>271</v>
      </c>
      <c r="K16" s="26" t="s">
        <v>271</v>
      </c>
      <c r="L16" s="26" t="s">
        <v>271</v>
      </c>
      <c r="M16" s="26" t="s">
        <v>271</v>
      </c>
      <c r="N16" s="26" t="s">
        <v>271</v>
      </c>
    </row>
    <row r="17" spans="1:14">
      <c r="A17" s="25" t="s">
        <v>27</v>
      </c>
      <c r="B17" s="25" t="s">
        <v>28</v>
      </c>
      <c r="C17" s="26"/>
      <c r="D17" s="26" t="s">
        <v>271</v>
      </c>
      <c r="E17" s="26" t="s">
        <v>271</v>
      </c>
      <c r="F17" s="26" t="s">
        <v>271</v>
      </c>
      <c r="G17" s="26" t="s">
        <v>271</v>
      </c>
      <c r="H17" s="26" t="s">
        <v>271</v>
      </c>
      <c r="I17" s="26" t="s">
        <v>271</v>
      </c>
      <c r="J17" s="26" t="s">
        <v>271</v>
      </c>
      <c r="K17" s="26" t="s">
        <v>271</v>
      </c>
      <c r="L17" s="26" t="s">
        <v>271</v>
      </c>
      <c r="M17" s="26" t="s">
        <v>271</v>
      </c>
      <c r="N17" s="26" t="s">
        <v>271</v>
      </c>
    </row>
    <row r="18" spans="1:14">
      <c r="A18" s="25" t="s">
        <v>29</v>
      </c>
      <c r="B18" s="25" t="s">
        <v>30</v>
      </c>
      <c r="C18" s="26"/>
      <c r="D18" s="26" t="s">
        <v>271</v>
      </c>
      <c r="E18" s="26" t="s">
        <v>271</v>
      </c>
      <c r="F18" s="26" t="s">
        <v>271</v>
      </c>
      <c r="G18" s="26" t="s">
        <v>271</v>
      </c>
      <c r="H18" s="26" t="s">
        <v>271</v>
      </c>
      <c r="I18" s="26" t="s">
        <v>271</v>
      </c>
      <c r="J18" s="26" t="s">
        <v>271</v>
      </c>
      <c r="K18" s="26" t="s">
        <v>271</v>
      </c>
      <c r="L18" s="26" t="s">
        <v>271</v>
      </c>
      <c r="M18" s="26" t="s">
        <v>271</v>
      </c>
      <c r="N18" s="26" t="s">
        <v>271</v>
      </c>
    </row>
    <row r="19" spans="1:14">
      <c r="A19" s="25" t="s">
        <v>31</v>
      </c>
      <c r="B19" s="25" t="s">
        <v>32</v>
      </c>
      <c r="C19" s="26"/>
      <c r="D19" s="26">
        <v>1260</v>
      </c>
      <c r="E19" s="26">
        <v>679</v>
      </c>
      <c r="F19" s="26">
        <v>679</v>
      </c>
      <c r="G19" s="26">
        <v>679</v>
      </c>
      <c r="H19" s="26">
        <v>679</v>
      </c>
      <c r="I19" s="26">
        <v>679</v>
      </c>
      <c r="J19" s="26">
        <v>679</v>
      </c>
      <c r="K19" s="26">
        <v>1260</v>
      </c>
      <c r="L19" s="26">
        <v>1260</v>
      </c>
      <c r="M19" s="26" t="s">
        <v>271</v>
      </c>
      <c r="N19" s="26">
        <v>460</v>
      </c>
    </row>
    <row r="20" spans="1:14">
      <c r="A20" s="25" t="s">
        <v>33</v>
      </c>
      <c r="B20" s="25" t="s">
        <v>34</v>
      </c>
      <c r="C20" s="26"/>
      <c r="D20" s="26">
        <v>6934</v>
      </c>
      <c r="E20" s="26">
        <v>6449</v>
      </c>
      <c r="F20" s="26">
        <v>6440</v>
      </c>
      <c r="G20" s="26">
        <v>6014</v>
      </c>
      <c r="H20" s="26">
        <v>6449</v>
      </c>
      <c r="I20" s="26">
        <v>6437</v>
      </c>
      <c r="J20" s="26">
        <v>6437</v>
      </c>
      <c r="K20" s="26">
        <v>6437</v>
      </c>
      <c r="L20" s="26">
        <v>6014</v>
      </c>
      <c r="M20" s="26">
        <v>5964</v>
      </c>
      <c r="N20" s="26">
        <v>4830</v>
      </c>
    </row>
    <row r="21" spans="1:14">
      <c r="A21" s="25" t="s">
        <v>35</v>
      </c>
      <c r="B21" s="25" t="s">
        <v>36</v>
      </c>
      <c r="C21" s="26"/>
      <c r="D21" s="26">
        <v>3268</v>
      </c>
      <c r="E21" s="26">
        <v>2205</v>
      </c>
      <c r="F21" s="26">
        <v>2263</v>
      </c>
      <c r="G21" s="26">
        <v>2263</v>
      </c>
      <c r="H21" s="26">
        <v>2263</v>
      </c>
      <c r="I21" s="26">
        <v>2263</v>
      </c>
      <c r="J21" s="26">
        <v>2263</v>
      </c>
      <c r="K21" s="26">
        <v>2263</v>
      </c>
      <c r="L21" s="26">
        <v>2263</v>
      </c>
      <c r="M21" s="26">
        <v>2263</v>
      </c>
      <c r="N21" s="26">
        <v>2263</v>
      </c>
    </row>
    <row r="22" spans="1:14">
      <c r="A22" s="25" t="s">
        <v>37</v>
      </c>
      <c r="B22" s="25" t="s">
        <v>38</v>
      </c>
      <c r="C22" s="26"/>
      <c r="D22" s="26" t="s">
        <v>271</v>
      </c>
      <c r="E22" s="26" t="s">
        <v>271</v>
      </c>
      <c r="F22" s="26" t="s">
        <v>271</v>
      </c>
      <c r="G22" s="26" t="s">
        <v>271</v>
      </c>
      <c r="H22" s="26" t="s">
        <v>271</v>
      </c>
      <c r="I22" s="26" t="s">
        <v>271</v>
      </c>
      <c r="J22" s="26" t="s">
        <v>271</v>
      </c>
      <c r="K22" s="26" t="s">
        <v>271</v>
      </c>
      <c r="L22" s="26" t="s">
        <v>271</v>
      </c>
      <c r="M22" s="26" t="s">
        <v>271</v>
      </c>
      <c r="N22" s="26" t="s">
        <v>271</v>
      </c>
    </row>
    <row r="23" spans="1:14">
      <c r="A23" s="25" t="s">
        <v>39</v>
      </c>
      <c r="B23" s="25" t="s">
        <v>40</v>
      </c>
      <c r="C23" s="26"/>
      <c r="D23" s="26">
        <v>962</v>
      </c>
      <c r="E23" s="26">
        <v>962</v>
      </c>
      <c r="F23" s="26">
        <v>962</v>
      </c>
      <c r="G23" s="26">
        <v>962</v>
      </c>
      <c r="H23" s="26">
        <v>962</v>
      </c>
      <c r="I23" s="26">
        <v>962</v>
      </c>
      <c r="J23" s="26" t="s">
        <v>271</v>
      </c>
      <c r="K23" s="26">
        <v>962</v>
      </c>
      <c r="L23" s="26">
        <v>962</v>
      </c>
      <c r="M23" s="26">
        <v>962</v>
      </c>
      <c r="N23" s="26">
        <v>962</v>
      </c>
    </row>
    <row r="24" spans="1:14">
      <c r="A24" s="25" t="s">
        <v>41</v>
      </c>
      <c r="B24" s="25" t="s">
        <v>42</v>
      </c>
      <c r="C24" s="26"/>
      <c r="D24" s="26">
        <v>2713</v>
      </c>
      <c r="E24" s="26">
        <v>1811</v>
      </c>
      <c r="F24" s="26">
        <v>3322</v>
      </c>
      <c r="G24" s="26">
        <v>2704</v>
      </c>
      <c r="H24" s="26">
        <v>3255</v>
      </c>
      <c r="I24" s="26">
        <v>3255</v>
      </c>
      <c r="J24" s="26">
        <v>3952</v>
      </c>
      <c r="K24" s="26">
        <v>2928</v>
      </c>
      <c r="L24" s="26">
        <v>2928</v>
      </c>
      <c r="M24" s="26">
        <v>1747</v>
      </c>
      <c r="N24" s="26">
        <v>3157</v>
      </c>
    </row>
    <row r="25" spans="1:14">
      <c r="A25" s="25" t="s">
        <v>43</v>
      </c>
      <c r="B25" s="25" t="s">
        <v>44</v>
      </c>
      <c r="C25" s="26"/>
      <c r="D25" s="26" t="s">
        <v>271</v>
      </c>
      <c r="E25" s="26" t="s">
        <v>271</v>
      </c>
      <c r="F25" s="26">
        <v>1191</v>
      </c>
      <c r="G25" s="26">
        <v>1191</v>
      </c>
      <c r="H25" s="26">
        <v>1191</v>
      </c>
      <c r="I25" s="26">
        <v>1191</v>
      </c>
      <c r="J25" s="26">
        <v>1191</v>
      </c>
      <c r="K25" s="26">
        <v>1191</v>
      </c>
      <c r="L25" s="26">
        <v>1191</v>
      </c>
      <c r="M25" s="26">
        <v>1191</v>
      </c>
      <c r="N25" s="26">
        <v>1191</v>
      </c>
    </row>
    <row r="26" spans="1:14">
      <c r="A26" s="25" t="s">
        <v>45</v>
      </c>
      <c r="B26" s="25" t="s">
        <v>46</v>
      </c>
      <c r="C26" s="26"/>
      <c r="D26" s="26">
        <v>647</v>
      </c>
      <c r="E26" s="26" t="s">
        <v>271</v>
      </c>
      <c r="F26" s="26">
        <v>647</v>
      </c>
      <c r="G26" s="26">
        <v>647</v>
      </c>
      <c r="H26" s="26">
        <v>647</v>
      </c>
      <c r="I26" s="26" t="s">
        <v>271</v>
      </c>
      <c r="J26" s="26" t="s">
        <v>271</v>
      </c>
      <c r="K26" s="26">
        <v>647</v>
      </c>
      <c r="L26" s="26" t="s">
        <v>271</v>
      </c>
      <c r="M26" s="26" t="s">
        <v>271</v>
      </c>
      <c r="N26" s="26">
        <v>647</v>
      </c>
    </row>
    <row r="27" spans="1:14">
      <c r="A27" s="25" t="s">
        <v>65</v>
      </c>
      <c r="B27" s="25" t="s">
        <v>66</v>
      </c>
      <c r="C27" s="26"/>
      <c r="D27" s="26" t="s">
        <v>271</v>
      </c>
      <c r="E27" s="26" t="s">
        <v>271</v>
      </c>
      <c r="F27" s="26" t="s">
        <v>271</v>
      </c>
      <c r="G27" s="26" t="s">
        <v>271</v>
      </c>
      <c r="H27" s="26" t="s">
        <v>271</v>
      </c>
      <c r="I27" s="26" t="s">
        <v>271</v>
      </c>
      <c r="J27" s="26" t="s">
        <v>271</v>
      </c>
      <c r="K27" s="26" t="s">
        <v>271</v>
      </c>
      <c r="L27" s="26" t="s">
        <v>271</v>
      </c>
      <c r="M27" s="26" t="s">
        <v>271</v>
      </c>
      <c r="N27" s="26" t="s">
        <v>271</v>
      </c>
    </row>
    <row r="28" spans="1:14">
      <c r="A28" s="25" t="s">
        <v>67</v>
      </c>
      <c r="B28" s="25" t="s">
        <v>68</v>
      </c>
      <c r="C28" s="26"/>
      <c r="D28" s="26">
        <v>906</v>
      </c>
      <c r="E28" s="26" t="s">
        <v>271</v>
      </c>
      <c r="F28" s="26" t="s">
        <v>271</v>
      </c>
      <c r="G28" s="26" t="s">
        <v>271</v>
      </c>
      <c r="H28" s="26" t="s">
        <v>271</v>
      </c>
      <c r="I28" s="26" t="s">
        <v>271</v>
      </c>
      <c r="J28" s="26" t="s">
        <v>271</v>
      </c>
      <c r="K28" s="26" t="s">
        <v>271</v>
      </c>
      <c r="L28" s="26" t="s">
        <v>271</v>
      </c>
      <c r="M28" s="26" t="s">
        <v>271</v>
      </c>
      <c r="N28" s="26">
        <v>344</v>
      </c>
    </row>
    <row r="29" spans="1:14">
      <c r="A29" s="25" t="s">
        <v>47</v>
      </c>
      <c r="B29" s="25" t="s">
        <v>48</v>
      </c>
      <c r="C29" s="26"/>
      <c r="D29" s="26">
        <v>2681</v>
      </c>
      <c r="E29" s="26">
        <v>2818</v>
      </c>
      <c r="F29" s="26">
        <v>2818</v>
      </c>
      <c r="G29" s="26">
        <v>3096</v>
      </c>
      <c r="H29" s="26">
        <v>3096</v>
      </c>
      <c r="I29" s="26">
        <v>3096</v>
      </c>
      <c r="J29" s="26">
        <v>3096</v>
      </c>
      <c r="K29" s="26">
        <v>3096</v>
      </c>
      <c r="L29" s="26">
        <v>2693</v>
      </c>
      <c r="M29" s="26">
        <v>3096</v>
      </c>
      <c r="N29" s="26">
        <v>3096</v>
      </c>
    </row>
    <row r="30" spans="1:14">
      <c r="A30" s="25" t="s">
        <v>49</v>
      </c>
      <c r="B30" s="25" t="s">
        <v>50</v>
      </c>
      <c r="C30" s="26"/>
      <c r="D30" s="26">
        <v>5710</v>
      </c>
      <c r="E30" s="26">
        <v>4190</v>
      </c>
      <c r="F30" s="26">
        <v>4840</v>
      </c>
      <c r="G30" s="26">
        <v>4403</v>
      </c>
      <c r="H30" s="26">
        <v>4403</v>
      </c>
      <c r="I30" s="26">
        <v>2799</v>
      </c>
      <c r="J30" s="26">
        <v>2799</v>
      </c>
      <c r="K30" s="26">
        <v>2799</v>
      </c>
      <c r="L30" s="26">
        <v>2799</v>
      </c>
      <c r="M30" s="26">
        <v>2799</v>
      </c>
      <c r="N30" s="26">
        <v>2799</v>
      </c>
    </row>
    <row r="31" spans="1:14">
      <c r="A31" s="25" t="s">
        <v>51</v>
      </c>
      <c r="B31" s="25" t="s">
        <v>52</v>
      </c>
      <c r="C31" s="26"/>
      <c r="D31" s="26">
        <v>871</v>
      </c>
      <c r="E31" s="26" t="s">
        <v>271</v>
      </c>
      <c r="F31" s="26">
        <v>695</v>
      </c>
      <c r="G31" s="26" t="s">
        <v>271</v>
      </c>
      <c r="H31" s="26">
        <v>695</v>
      </c>
      <c r="I31" s="26">
        <v>695</v>
      </c>
      <c r="J31" s="26">
        <v>695</v>
      </c>
      <c r="K31" s="26">
        <v>695</v>
      </c>
      <c r="L31" s="26">
        <v>695</v>
      </c>
      <c r="M31" s="26">
        <v>695</v>
      </c>
      <c r="N31" s="26">
        <v>695</v>
      </c>
    </row>
    <row r="32" spans="1:14">
      <c r="A32" s="25" t="s">
        <v>53</v>
      </c>
      <c r="B32" s="25" t="s">
        <v>54</v>
      </c>
      <c r="C32" s="26"/>
      <c r="D32" s="26">
        <v>1852</v>
      </c>
      <c r="E32" s="26">
        <v>998</v>
      </c>
      <c r="F32" s="26">
        <v>1837</v>
      </c>
      <c r="G32" s="26">
        <v>1837</v>
      </c>
      <c r="H32" s="26">
        <v>1837</v>
      </c>
      <c r="I32" s="26">
        <v>839</v>
      </c>
      <c r="J32" s="26">
        <v>839</v>
      </c>
      <c r="K32" s="26">
        <v>839</v>
      </c>
      <c r="L32" s="26">
        <v>839</v>
      </c>
      <c r="M32" s="26">
        <v>839</v>
      </c>
      <c r="N32" s="26">
        <v>979</v>
      </c>
    </row>
    <row r="33" spans="1:14">
      <c r="A33" s="25" t="s">
        <v>55</v>
      </c>
      <c r="B33" s="25" t="s">
        <v>56</v>
      </c>
      <c r="C33" s="26"/>
      <c r="D33" s="26">
        <v>4183</v>
      </c>
      <c r="E33" s="26">
        <v>1965</v>
      </c>
      <c r="F33" s="26">
        <v>1965</v>
      </c>
      <c r="G33" s="26">
        <v>998</v>
      </c>
      <c r="H33" s="26">
        <v>998</v>
      </c>
      <c r="I33" s="26">
        <v>998</v>
      </c>
      <c r="J33" s="26">
        <v>998</v>
      </c>
      <c r="K33" s="26">
        <v>998</v>
      </c>
      <c r="L33" s="26">
        <v>998</v>
      </c>
      <c r="M33" s="26">
        <v>1327</v>
      </c>
      <c r="N33" s="26">
        <v>1327</v>
      </c>
    </row>
    <row r="34" spans="1:14">
      <c r="A34" s="25" t="s">
        <v>57</v>
      </c>
      <c r="B34" s="25" t="s">
        <v>58</v>
      </c>
      <c r="C34" s="26"/>
      <c r="D34" s="26">
        <v>1713</v>
      </c>
      <c r="E34" s="26">
        <v>2001</v>
      </c>
      <c r="F34" s="26">
        <v>2804</v>
      </c>
      <c r="G34" s="26">
        <v>2177</v>
      </c>
      <c r="H34" s="26">
        <v>2001</v>
      </c>
      <c r="I34" s="26">
        <v>2740</v>
      </c>
      <c r="J34" s="26">
        <v>2740</v>
      </c>
      <c r="K34" s="26">
        <v>2740</v>
      </c>
      <c r="L34" s="26">
        <v>2740</v>
      </c>
      <c r="M34" s="26">
        <v>2740</v>
      </c>
      <c r="N34" s="26">
        <v>2740</v>
      </c>
    </row>
    <row r="35" spans="1:14">
      <c r="A35" s="25" t="s">
        <v>59</v>
      </c>
      <c r="B35" s="25" t="s">
        <v>60</v>
      </c>
      <c r="C35" s="26"/>
      <c r="D35" s="26">
        <v>1796</v>
      </c>
      <c r="E35" s="26">
        <v>1796</v>
      </c>
      <c r="F35" s="26">
        <v>1796</v>
      </c>
      <c r="G35" s="26">
        <v>1796</v>
      </c>
      <c r="H35" s="26">
        <v>1796</v>
      </c>
      <c r="I35" s="26">
        <v>1796</v>
      </c>
      <c r="J35" s="26">
        <v>1796</v>
      </c>
      <c r="K35" s="26">
        <v>1796</v>
      </c>
      <c r="L35" s="26">
        <v>1796</v>
      </c>
      <c r="M35" s="26">
        <v>1796</v>
      </c>
      <c r="N35" s="26">
        <v>1796</v>
      </c>
    </row>
    <row r="36" spans="1:14">
      <c r="A36" s="25" t="s">
        <v>61</v>
      </c>
      <c r="B36" s="25" t="s">
        <v>62</v>
      </c>
      <c r="C36" s="26"/>
      <c r="D36" s="26">
        <v>1390</v>
      </c>
      <c r="E36" s="26">
        <v>1390</v>
      </c>
      <c r="F36" s="26">
        <v>1390</v>
      </c>
      <c r="G36" s="26">
        <v>1390</v>
      </c>
      <c r="H36" s="26">
        <v>3424</v>
      </c>
      <c r="I36" s="26">
        <v>3424</v>
      </c>
      <c r="J36" s="26">
        <v>3424</v>
      </c>
      <c r="K36" s="26">
        <v>2025</v>
      </c>
      <c r="L36" s="26">
        <v>3424</v>
      </c>
      <c r="M36" s="26">
        <v>3424</v>
      </c>
      <c r="N36" s="26">
        <v>2025</v>
      </c>
    </row>
    <row r="37" spans="1:14">
      <c r="A37" s="25" t="s">
        <v>63</v>
      </c>
      <c r="B37" s="25" t="s">
        <v>64</v>
      </c>
      <c r="C37" s="26"/>
      <c r="D37" s="26">
        <v>3498</v>
      </c>
      <c r="E37" s="26">
        <v>2518</v>
      </c>
      <c r="F37" s="26">
        <v>3215</v>
      </c>
      <c r="G37" s="26">
        <v>2518</v>
      </c>
      <c r="H37" s="26">
        <v>3645</v>
      </c>
      <c r="I37" s="26">
        <v>3280</v>
      </c>
      <c r="J37" s="26">
        <v>2583</v>
      </c>
      <c r="K37" s="26">
        <v>3330</v>
      </c>
      <c r="L37" s="26">
        <v>2633</v>
      </c>
      <c r="M37" s="26">
        <v>3243</v>
      </c>
      <c r="N37" s="26">
        <v>2442</v>
      </c>
    </row>
    <row r="38" spans="1:14">
      <c r="A38" s="25" t="s">
        <v>69</v>
      </c>
      <c r="B38" s="25" t="s">
        <v>70</v>
      </c>
      <c r="C38" s="26"/>
      <c r="D38" s="26">
        <v>443</v>
      </c>
      <c r="E38" s="26">
        <v>367</v>
      </c>
      <c r="F38" s="26">
        <v>914</v>
      </c>
      <c r="G38" s="26">
        <v>914</v>
      </c>
      <c r="H38" s="26">
        <v>914</v>
      </c>
      <c r="I38" s="26">
        <v>1592</v>
      </c>
      <c r="J38" s="26">
        <v>914</v>
      </c>
      <c r="K38" s="26">
        <v>1592</v>
      </c>
      <c r="L38" s="26">
        <v>914</v>
      </c>
      <c r="M38" s="26">
        <v>914</v>
      </c>
      <c r="N38" s="26">
        <v>1111</v>
      </c>
    </row>
    <row r="39" spans="1:14">
      <c r="A39" s="25" t="s">
        <v>71</v>
      </c>
      <c r="B39" s="25" t="s">
        <v>72</v>
      </c>
      <c r="C39" s="26"/>
      <c r="D39" s="26">
        <v>1957</v>
      </c>
      <c r="E39" s="26">
        <v>2188</v>
      </c>
      <c r="F39" s="26">
        <v>2188</v>
      </c>
      <c r="G39" s="26">
        <v>2188</v>
      </c>
      <c r="H39" s="26">
        <v>1792</v>
      </c>
      <c r="I39" s="26">
        <v>2062</v>
      </c>
      <c r="J39" s="26">
        <v>2188</v>
      </c>
      <c r="K39" s="26">
        <v>2458</v>
      </c>
      <c r="L39" s="26">
        <v>2188</v>
      </c>
      <c r="M39" s="26">
        <v>2803</v>
      </c>
      <c r="N39" s="26">
        <v>3652</v>
      </c>
    </row>
    <row r="40" spans="1:14">
      <c r="A40" s="25" t="s">
        <v>73</v>
      </c>
      <c r="B40" s="25" t="s">
        <v>74</v>
      </c>
      <c r="C40" s="26"/>
      <c r="D40" s="26">
        <v>343</v>
      </c>
      <c r="E40" s="26" t="s">
        <v>271</v>
      </c>
      <c r="F40" s="26" t="s">
        <v>271</v>
      </c>
      <c r="G40" s="26" t="s">
        <v>271</v>
      </c>
      <c r="H40" s="26" t="s">
        <v>271</v>
      </c>
      <c r="I40" s="26">
        <v>343</v>
      </c>
      <c r="J40" s="26" t="s">
        <v>271</v>
      </c>
      <c r="K40" s="26">
        <v>343</v>
      </c>
      <c r="L40" s="26">
        <v>820</v>
      </c>
      <c r="M40" s="26">
        <v>820</v>
      </c>
      <c r="N40" s="26">
        <v>820</v>
      </c>
    </row>
    <row r="41" spans="1:14">
      <c r="A41" s="25" t="s">
        <v>75</v>
      </c>
      <c r="B41" s="25" t="s">
        <v>76</v>
      </c>
      <c r="C41" s="26"/>
      <c r="D41" s="26">
        <v>4717</v>
      </c>
      <c r="E41" s="26">
        <v>4525</v>
      </c>
      <c r="F41" s="26">
        <v>4939</v>
      </c>
      <c r="G41" s="26">
        <v>4939</v>
      </c>
      <c r="H41" s="26">
        <v>4939</v>
      </c>
      <c r="I41" s="26">
        <v>2361</v>
      </c>
      <c r="J41" s="26">
        <v>2361</v>
      </c>
      <c r="K41" s="26">
        <v>3415</v>
      </c>
      <c r="L41" s="26">
        <v>3415</v>
      </c>
      <c r="M41" s="26">
        <v>2361</v>
      </c>
      <c r="N41" s="26">
        <v>3415</v>
      </c>
    </row>
    <row r="42" spans="1:14">
      <c r="A42" s="25" t="s">
        <v>77</v>
      </c>
      <c r="B42" s="25" t="s">
        <v>78</v>
      </c>
      <c r="C42" s="26"/>
      <c r="D42" s="26">
        <v>1689</v>
      </c>
      <c r="E42" s="26">
        <v>1632</v>
      </c>
      <c r="F42" s="26">
        <v>1632</v>
      </c>
      <c r="G42" s="26">
        <v>1831</v>
      </c>
      <c r="H42" s="26">
        <v>1831</v>
      </c>
      <c r="I42" s="26">
        <v>1831</v>
      </c>
      <c r="J42" s="26">
        <v>1831</v>
      </c>
      <c r="K42" s="26">
        <v>4029</v>
      </c>
      <c r="L42" s="26">
        <v>3878</v>
      </c>
      <c r="M42" s="26">
        <v>3503</v>
      </c>
      <c r="N42" s="26">
        <v>3878</v>
      </c>
    </row>
    <row r="43" spans="1:14">
      <c r="A43" s="25" t="s">
        <v>79</v>
      </c>
      <c r="B43" s="25" t="s">
        <v>80</v>
      </c>
      <c r="C43" s="26"/>
      <c r="D43" s="26">
        <v>3175</v>
      </c>
      <c r="E43" s="26">
        <v>2481</v>
      </c>
      <c r="F43" s="26">
        <v>3381</v>
      </c>
      <c r="G43" s="26">
        <v>3381</v>
      </c>
      <c r="H43" s="26">
        <v>3896</v>
      </c>
      <c r="I43" s="26">
        <v>3896</v>
      </c>
      <c r="J43" s="26">
        <v>4113</v>
      </c>
      <c r="K43" s="26">
        <v>4113</v>
      </c>
      <c r="L43" s="26">
        <v>4113</v>
      </c>
      <c r="M43" s="26">
        <v>4113</v>
      </c>
      <c r="N43" s="26">
        <v>4113</v>
      </c>
    </row>
    <row r="44" spans="1:14">
      <c r="A44" s="25" t="s">
        <v>81</v>
      </c>
      <c r="B44" s="25" t="s">
        <v>82</v>
      </c>
      <c r="C44" s="26"/>
      <c r="D44" s="26" t="s">
        <v>271</v>
      </c>
      <c r="E44" s="26">
        <v>1078</v>
      </c>
      <c r="F44" s="26">
        <v>1078</v>
      </c>
      <c r="G44" s="26">
        <v>1078</v>
      </c>
      <c r="H44" s="26">
        <v>1078</v>
      </c>
      <c r="I44" s="26">
        <v>1078</v>
      </c>
      <c r="J44" s="26" t="s">
        <v>271</v>
      </c>
      <c r="K44" s="26" t="s">
        <v>271</v>
      </c>
      <c r="L44" s="26" t="s">
        <v>271</v>
      </c>
      <c r="M44" s="26" t="s">
        <v>271</v>
      </c>
      <c r="N44" s="26" t="s">
        <v>271</v>
      </c>
    </row>
    <row r="45" spans="1:14">
      <c r="A45" s="25" t="s">
        <v>83</v>
      </c>
      <c r="B45" s="25" t="s">
        <v>84</v>
      </c>
      <c r="C45" s="26"/>
      <c r="D45" s="26">
        <v>861</v>
      </c>
      <c r="E45" s="26">
        <v>835</v>
      </c>
      <c r="F45" s="26">
        <v>1091</v>
      </c>
      <c r="G45" s="26">
        <v>1091</v>
      </c>
      <c r="H45" s="26">
        <v>1091</v>
      </c>
      <c r="I45" s="26">
        <v>1091</v>
      </c>
      <c r="J45" s="26">
        <v>1091</v>
      </c>
      <c r="K45" s="26">
        <v>1091</v>
      </c>
      <c r="L45" s="26">
        <v>1091</v>
      </c>
      <c r="M45" s="26">
        <v>1091</v>
      </c>
      <c r="N45" s="26">
        <v>1091</v>
      </c>
    </row>
    <row r="46" spans="1:14">
      <c r="A46" s="25" t="s">
        <v>85</v>
      </c>
      <c r="B46" s="25" t="s">
        <v>86</v>
      </c>
      <c r="C46" s="26"/>
      <c r="D46" s="26">
        <v>3252</v>
      </c>
      <c r="E46" s="26">
        <v>6191</v>
      </c>
      <c r="F46" s="26">
        <v>5149</v>
      </c>
      <c r="G46" s="26">
        <v>6765</v>
      </c>
      <c r="H46" s="26">
        <v>5147</v>
      </c>
      <c r="I46" s="26">
        <v>5147</v>
      </c>
      <c r="J46" s="26">
        <v>5147</v>
      </c>
      <c r="K46" s="26">
        <v>5147</v>
      </c>
      <c r="L46" s="26">
        <v>5626</v>
      </c>
      <c r="M46" s="26">
        <v>6150</v>
      </c>
      <c r="N46" s="26">
        <v>6678</v>
      </c>
    </row>
    <row r="47" spans="1:14">
      <c r="A47" s="25" t="s">
        <v>87</v>
      </c>
      <c r="B47" s="25" t="s">
        <v>88</v>
      </c>
      <c r="C47" s="26"/>
      <c r="D47" s="26">
        <v>1126</v>
      </c>
      <c r="E47" s="26">
        <v>1037</v>
      </c>
      <c r="F47" s="26">
        <v>1037</v>
      </c>
      <c r="G47" s="26">
        <v>1037</v>
      </c>
      <c r="H47" s="26">
        <v>1037</v>
      </c>
      <c r="I47" s="26">
        <v>1037</v>
      </c>
      <c r="J47" s="26" t="s">
        <v>271</v>
      </c>
      <c r="K47" s="26" t="s">
        <v>271</v>
      </c>
      <c r="L47" s="26" t="s">
        <v>271</v>
      </c>
      <c r="M47" s="26" t="s">
        <v>271</v>
      </c>
      <c r="N47" s="26" t="s">
        <v>271</v>
      </c>
    </row>
    <row r="48" spans="1:14">
      <c r="A48" s="25" t="s">
        <v>89</v>
      </c>
      <c r="B48" s="25" t="s">
        <v>90</v>
      </c>
      <c r="C48" s="26"/>
      <c r="D48" s="26">
        <v>2128</v>
      </c>
      <c r="E48" s="26">
        <v>1887</v>
      </c>
      <c r="F48" s="26">
        <v>1887</v>
      </c>
      <c r="G48" s="26">
        <v>1887</v>
      </c>
      <c r="H48" s="26">
        <v>1887</v>
      </c>
      <c r="I48" s="26">
        <v>1887</v>
      </c>
      <c r="J48" s="26">
        <v>1887</v>
      </c>
      <c r="K48" s="26">
        <v>1887</v>
      </c>
      <c r="L48" s="26">
        <v>1887</v>
      </c>
      <c r="M48" s="26">
        <v>1887</v>
      </c>
      <c r="N48" s="26">
        <v>1887</v>
      </c>
    </row>
    <row r="49" spans="1:14">
      <c r="A49" s="25" t="s">
        <v>91</v>
      </c>
      <c r="B49" s="25" t="s">
        <v>92</v>
      </c>
      <c r="C49" s="26"/>
      <c r="D49" s="26">
        <v>815</v>
      </c>
      <c r="E49" s="26">
        <v>830</v>
      </c>
      <c r="F49" s="26">
        <v>830</v>
      </c>
      <c r="G49" s="26">
        <v>830</v>
      </c>
      <c r="H49" s="26">
        <v>830</v>
      </c>
      <c r="I49" s="26">
        <v>900</v>
      </c>
      <c r="J49" s="26">
        <v>900</v>
      </c>
      <c r="K49" s="26">
        <v>900</v>
      </c>
      <c r="L49" s="26">
        <v>900</v>
      </c>
      <c r="M49" s="26">
        <v>900</v>
      </c>
      <c r="N49" s="26">
        <v>900</v>
      </c>
    </row>
    <row r="50" spans="1:14">
      <c r="A50" s="25" t="s">
        <v>93</v>
      </c>
      <c r="B50" s="25" t="s">
        <v>94</v>
      </c>
      <c r="C50" s="26"/>
      <c r="D50" s="26">
        <v>3840</v>
      </c>
      <c r="E50" s="26">
        <v>2751</v>
      </c>
      <c r="F50" s="26">
        <v>3972</v>
      </c>
      <c r="G50" s="26">
        <v>3972</v>
      </c>
      <c r="H50" s="26">
        <v>4593</v>
      </c>
      <c r="I50" s="26">
        <v>4593</v>
      </c>
      <c r="J50" s="26">
        <v>4923</v>
      </c>
      <c r="K50" s="26">
        <v>4593</v>
      </c>
      <c r="L50" s="26">
        <v>4593</v>
      </c>
      <c r="M50" s="26">
        <v>3756</v>
      </c>
      <c r="N50" s="26">
        <v>4923</v>
      </c>
    </row>
    <row r="51" spans="1:14">
      <c r="A51" s="25" t="s">
        <v>95</v>
      </c>
      <c r="B51" s="25" t="s">
        <v>96</v>
      </c>
      <c r="C51" s="26"/>
      <c r="D51" s="26">
        <v>468</v>
      </c>
      <c r="E51" s="26" t="s">
        <v>271</v>
      </c>
      <c r="F51" s="26" t="s">
        <v>271</v>
      </c>
      <c r="G51" s="26" t="s">
        <v>271</v>
      </c>
      <c r="H51" s="26" t="s">
        <v>271</v>
      </c>
      <c r="I51" s="26">
        <v>1151</v>
      </c>
      <c r="J51" s="26">
        <v>1151</v>
      </c>
      <c r="K51" s="26">
        <v>1151</v>
      </c>
      <c r="L51" s="26">
        <v>1151</v>
      </c>
      <c r="M51" s="26">
        <v>1151</v>
      </c>
      <c r="N51" s="26">
        <v>1151</v>
      </c>
    </row>
    <row r="52" spans="1:14">
      <c r="A52" s="25" t="s">
        <v>97</v>
      </c>
      <c r="B52" s="25" t="s">
        <v>98</v>
      </c>
      <c r="C52" s="26"/>
      <c r="D52" s="26">
        <v>3637</v>
      </c>
      <c r="E52" s="26">
        <v>3617</v>
      </c>
      <c r="F52" s="26">
        <v>3617</v>
      </c>
      <c r="G52" s="26">
        <v>3781</v>
      </c>
      <c r="H52" s="26">
        <v>3876</v>
      </c>
      <c r="I52" s="26">
        <v>4389</v>
      </c>
      <c r="J52" s="26">
        <v>4389</v>
      </c>
      <c r="K52" s="26">
        <v>4389</v>
      </c>
      <c r="L52" s="26">
        <v>4389</v>
      </c>
      <c r="M52" s="26">
        <v>4839</v>
      </c>
      <c r="N52" s="26">
        <v>3333</v>
      </c>
    </row>
    <row r="53" spans="1:14">
      <c r="A53" s="25" t="s">
        <v>99</v>
      </c>
      <c r="B53" s="25" t="s">
        <v>100</v>
      </c>
      <c r="C53" s="26"/>
      <c r="D53" s="26">
        <v>1855</v>
      </c>
      <c r="E53" s="26">
        <v>1334</v>
      </c>
      <c r="F53" s="26">
        <v>1855</v>
      </c>
      <c r="G53" s="26">
        <v>1855</v>
      </c>
      <c r="H53" s="26">
        <v>1977</v>
      </c>
      <c r="I53" s="26">
        <v>1977</v>
      </c>
      <c r="J53" s="26">
        <v>1977</v>
      </c>
      <c r="K53" s="26">
        <v>1977</v>
      </c>
      <c r="L53" s="26">
        <v>1977</v>
      </c>
      <c r="M53" s="26">
        <v>1977</v>
      </c>
      <c r="N53" s="26">
        <v>1977</v>
      </c>
    </row>
    <row r="54" spans="1:14">
      <c r="A54" s="25" t="s">
        <v>101</v>
      </c>
      <c r="B54" s="25" t="s">
        <v>102</v>
      </c>
      <c r="C54" s="26"/>
      <c r="D54" s="26" t="s">
        <v>271</v>
      </c>
      <c r="E54" s="26" t="s">
        <v>271</v>
      </c>
      <c r="F54" s="26" t="s">
        <v>271</v>
      </c>
      <c r="G54" s="26" t="s">
        <v>271</v>
      </c>
      <c r="H54" s="26" t="s">
        <v>271</v>
      </c>
      <c r="I54" s="26" t="s">
        <v>271</v>
      </c>
      <c r="J54" s="26" t="s">
        <v>271</v>
      </c>
      <c r="K54" s="26" t="s">
        <v>271</v>
      </c>
      <c r="L54" s="26" t="s">
        <v>271</v>
      </c>
      <c r="M54" s="26" t="s">
        <v>271</v>
      </c>
      <c r="N54" s="26" t="s">
        <v>271</v>
      </c>
    </row>
    <row r="55" spans="1:14">
      <c r="A55" s="25" t="s">
        <v>103</v>
      </c>
      <c r="B55" s="25" t="s">
        <v>104</v>
      </c>
      <c r="C55" s="26"/>
      <c r="D55" s="26" t="s">
        <v>271</v>
      </c>
      <c r="E55" s="26" t="s">
        <v>271</v>
      </c>
      <c r="F55" s="26" t="s">
        <v>271</v>
      </c>
      <c r="G55" s="26" t="s">
        <v>271</v>
      </c>
      <c r="H55" s="26" t="s">
        <v>271</v>
      </c>
      <c r="I55" s="26" t="s">
        <v>271</v>
      </c>
      <c r="J55" s="26">
        <v>513</v>
      </c>
      <c r="K55" s="26">
        <v>513</v>
      </c>
      <c r="L55" s="26">
        <v>513</v>
      </c>
      <c r="M55" s="26">
        <v>513</v>
      </c>
      <c r="N55" s="26">
        <v>513</v>
      </c>
    </row>
    <row r="56" spans="1:14">
      <c r="A56" s="25" t="s">
        <v>105</v>
      </c>
      <c r="B56" s="25" t="s">
        <v>106</v>
      </c>
      <c r="C56" s="26"/>
      <c r="D56" s="26" t="s">
        <v>271</v>
      </c>
      <c r="E56" s="26" t="s">
        <v>271</v>
      </c>
      <c r="F56" s="26" t="s">
        <v>271</v>
      </c>
      <c r="G56" s="26" t="s">
        <v>271</v>
      </c>
      <c r="H56" s="26" t="s">
        <v>271</v>
      </c>
      <c r="I56" s="26" t="s">
        <v>271</v>
      </c>
      <c r="J56" s="26" t="s">
        <v>271</v>
      </c>
      <c r="K56" s="26" t="s">
        <v>271</v>
      </c>
      <c r="L56" s="26" t="s">
        <v>271</v>
      </c>
      <c r="M56" s="26" t="s">
        <v>271</v>
      </c>
      <c r="N56" s="26" t="s">
        <v>271</v>
      </c>
    </row>
    <row r="57" spans="1:14">
      <c r="A57" s="25" t="s">
        <v>107</v>
      </c>
      <c r="B57" s="25" t="s">
        <v>108</v>
      </c>
      <c r="C57" s="26"/>
      <c r="D57" s="26">
        <v>2365</v>
      </c>
      <c r="E57" s="26">
        <v>2365</v>
      </c>
      <c r="F57" s="26">
        <v>2523</v>
      </c>
      <c r="G57" s="26">
        <v>2523</v>
      </c>
      <c r="H57" s="26">
        <v>2523</v>
      </c>
      <c r="I57" s="26">
        <v>2523</v>
      </c>
      <c r="J57" s="26">
        <v>3197</v>
      </c>
      <c r="K57" s="26">
        <v>3197</v>
      </c>
      <c r="L57" s="26">
        <v>3197</v>
      </c>
      <c r="M57" s="26">
        <v>3197</v>
      </c>
      <c r="N57" s="26">
        <v>1829</v>
      </c>
    </row>
    <row r="58" spans="1:14">
      <c r="A58" s="25" t="s">
        <v>109</v>
      </c>
      <c r="B58" s="25" t="s">
        <v>110</v>
      </c>
      <c r="C58" s="26"/>
      <c r="D58" s="26">
        <v>1796</v>
      </c>
      <c r="E58" s="26">
        <v>514</v>
      </c>
      <c r="F58" s="26">
        <v>1131</v>
      </c>
      <c r="G58" s="26">
        <v>514</v>
      </c>
      <c r="H58" s="26">
        <v>514</v>
      </c>
      <c r="I58" s="26">
        <v>514</v>
      </c>
      <c r="J58" s="26">
        <v>1858</v>
      </c>
      <c r="K58" s="26">
        <v>2475</v>
      </c>
      <c r="L58" s="26">
        <v>1858</v>
      </c>
      <c r="M58" s="26">
        <v>1858</v>
      </c>
      <c r="N58" s="26">
        <v>1131</v>
      </c>
    </row>
    <row r="59" spans="1:14">
      <c r="A59" s="25" t="s">
        <v>111</v>
      </c>
      <c r="B59" s="25" t="s">
        <v>112</v>
      </c>
      <c r="C59" s="26"/>
      <c r="D59" s="26">
        <v>3484</v>
      </c>
      <c r="E59" s="26">
        <v>2902</v>
      </c>
      <c r="F59" s="26">
        <v>2902</v>
      </c>
      <c r="G59" s="26">
        <v>2902</v>
      </c>
      <c r="H59" s="26">
        <v>2902</v>
      </c>
      <c r="I59" s="26">
        <v>2902</v>
      </c>
      <c r="J59" s="26">
        <v>3998</v>
      </c>
      <c r="K59" s="26">
        <v>1648</v>
      </c>
      <c r="L59" s="26">
        <v>1648</v>
      </c>
      <c r="M59" s="26">
        <v>1648</v>
      </c>
      <c r="N59" s="26">
        <v>552</v>
      </c>
    </row>
    <row r="60" spans="1:14">
      <c r="A60" s="25" t="s">
        <v>113</v>
      </c>
      <c r="B60" s="25" t="s">
        <v>114</v>
      </c>
      <c r="C60" s="26"/>
      <c r="D60" s="26">
        <v>607</v>
      </c>
      <c r="E60" s="26">
        <v>607</v>
      </c>
      <c r="F60" s="26">
        <v>1122</v>
      </c>
      <c r="G60" s="26">
        <v>1122</v>
      </c>
      <c r="H60" s="26">
        <v>1122</v>
      </c>
      <c r="I60" s="26">
        <v>1122</v>
      </c>
      <c r="J60" s="26">
        <v>1122</v>
      </c>
      <c r="K60" s="26">
        <v>1122</v>
      </c>
      <c r="L60" s="26">
        <v>2256</v>
      </c>
      <c r="M60" s="26">
        <v>2256</v>
      </c>
      <c r="N60" s="26">
        <v>2256</v>
      </c>
    </row>
    <row r="61" spans="1:14">
      <c r="A61" s="25" t="s">
        <v>115</v>
      </c>
      <c r="B61" s="25" t="s">
        <v>116</v>
      </c>
      <c r="C61" s="26"/>
      <c r="D61" s="26" t="s">
        <v>271</v>
      </c>
      <c r="E61" s="26" t="s">
        <v>271</v>
      </c>
      <c r="F61" s="26" t="s">
        <v>271</v>
      </c>
      <c r="G61" s="26" t="s">
        <v>271</v>
      </c>
      <c r="H61" s="26" t="s">
        <v>271</v>
      </c>
      <c r="I61" s="26" t="s">
        <v>271</v>
      </c>
      <c r="J61" s="26" t="s">
        <v>271</v>
      </c>
      <c r="K61" s="26">
        <v>445</v>
      </c>
      <c r="L61" s="26" t="s">
        <v>271</v>
      </c>
      <c r="M61" s="26" t="s">
        <v>271</v>
      </c>
      <c r="N61" s="26">
        <v>445</v>
      </c>
    </row>
    <row r="62" spans="1:14">
      <c r="A62" s="25" t="s">
        <v>117</v>
      </c>
      <c r="B62" s="25" t="s">
        <v>118</v>
      </c>
      <c r="C62" s="26"/>
      <c r="D62" s="26">
        <v>2846</v>
      </c>
      <c r="E62" s="26">
        <v>2842</v>
      </c>
      <c r="F62" s="26">
        <v>2842</v>
      </c>
      <c r="G62" s="26">
        <v>2842</v>
      </c>
      <c r="H62" s="26">
        <v>2842</v>
      </c>
      <c r="I62" s="26">
        <v>2842</v>
      </c>
      <c r="J62" s="26">
        <v>2842</v>
      </c>
      <c r="K62" s="26">
        <v>2842</v>
      </c>
      <c r="L62" s="26">
        <v>2842</v>
      </c>
      <c r="M62" s="26">
        <v>2842</v>
      </c>
      <c r="N62" s="26">
        <v>2842</v>
      </c>
    </row>
    <row r="63" spans="1:14">
      <c r="A63" s="25" t="s">
        <v>119</v>
      </c>
      <c r="B63" s="25" t="s">
        <v>120</v>
      </c>
      <c r="C63" s="26"/>
      <c r="D63" s="26">
        <v>1237</v>
      </c>
      <c r="E63" s="26">
        <v>1134</v>
      </c>
      <c r="F63" s="26">
        <v>1134</v>
      </c>
      <c r="G63" s="26">
        <v>1134</v>
      </c>
      <c r="H63" s="26">
        <v>1134</v>
      </c>
      <c r="I63" s="26">
        <v>1134</v>
      </c>
      <c r="J63" s="26">
        <v>1134</v>
      </c>
      <c r="K63" s="26">
        <v>1134</v>
      </c>
      <c r="L63" s="26">
        <v>1134</v>
      </c>
      <c r="M63" s="26">
        <v>1134</v>
      </c>
      <c r="N63" s="26">
        <v>1134</v>
      </c>
    </row>
    <row r="64" spans="1:14">
      <c r="A64" s="25" t="s">
        <v>121</v>
      </c>
      <c r="B64" s="25" t="s">
        <v>122</v>
      </c>
      <c r="C64" s="26"/>
      <c r="D64" s="26">
        <v>722</v>
      </c>
      <c r="E64" s="26">
        <v>722</v>
      </c>
      <c r="F64" s="26">
        <v>1516</v>
      </c>
      <c r="G64" s="26">
        <v>1516</v>
      </c>
      <c r="H64" s="26">
        <v>1516</v>
      </c>
      <c r="I64" s="26">
        <v>1516</v>
      </c>
      <c r="J64" s="26">
        <v>1516</v>
      </c>
      <c r="K64" s="26">
        <v>1516</v>
      </c>
      <c r="L64" s="26">
        <v>1516</v>
      </c>
      <c r="M64" s="26">
        <v>1516</v>
      </c>
      <c r="N64" s="26">
        <v>1516</v>
      </c>
    </row>
    <row r="65" spans="1:14">
      <c r="A65" s="25" t="s">
        <v>123</v>
      </c>
      <c r="B65" s="25" t="s">
        <v>124</v>
      </c>
      <c r="C65" s="26"/>
      <c r="D65" s="26">
        <v>3136</v>
      </c>
      <c r="E65" s="26">
        <v>4146</v>
      </c>
      <c r="F65" s="26">
        <v>4146</v>
      </c>
      <c r="G65" s="26">
        <v>4146</v>
      </c>
      <c r="H65" s="26">
        <v>4146</v>
      </c>
      <c r="I65" s="26">
        <v>4146</v>
      </c>
      <c r="J65" s="26">
        <v>4146</v>
      </c>
      <c r="K65" s="26">
        <v>4146</v>
      </c>
      <c r="L65" s="26">
        <v>4146</v>
      </c>
      <c r="M65" s="26">
        <v>4146</v>
      </c>
      <c r="N65" s="26">
        <v>4502</v>
      </c>
    </row>
    <row r="66" spans="1:14">
      <c r="A66" s="25" t="s">
        <v>125</v>
      </c>
      <c r="B66" s="25" t="s">
        <v>126</v>
      </c>
      <c r="C66" s="26"/>
      <c r="D66" s="26" t="s">
        <v>271</v>
      </c>
      <c r="E66" s="26" t="s">
        <v>271</v>
      </c>
      <c r="F66" s="26" t="s">
        <v>271</v>
      </c>
      <c r="G66" s="26" t="s">
        <v>271</v>
      </c>
      <c r="H66" s="26" t="s">
        <v>271</v>
      </c>
      <c r="I66" s="26" t="s">
        <v>271</v>
      </c>
      <c r="J66" s="26" t="s">
        <v>271</v>
      </c>
      <c r="K66" s="26" t="s">
        <v>271</v>
      </c>
      <c r="L66" s="26" t="s">
        <v>271</v>
      </c>
      <c r="M66" s="26" t="s">
        <v>271</v>
      </c>
      <c r="N66" s="26" t="s">
        <v>271</v>
      </c>
    </row>
    <row r="67" spans="1:14">
      <c r="A67" s="25" t="s">
        <v>127</v>
      </c>
      <c r="B67" s="25" t="s">
        <v>128</v>
      </c>
      <c r="C67" s="26"/>
      <c r="D67" s="26">
        <v>6248</v>
      </c>
      <c r="E67" s="26">
        <v>5321</v>
      </c>
      <c r="F67" s="26">
        <v>7065</v>
      </c>
      <c r="G67" s="26">
        <v>7065</v>
      </c>
      <c r="H67" s="26">
        <v>7065</v>
      </c>
      <c r="I67" s="26">
        <v>7065</v>
      </c>
      <c r="J67" s="26">
        <v>7065</v>
      </c>
      <c r="K67" s="26">
        <v>7703</v>
      </c>
      <c r="L67" s="26">
        <v>7703</v>
      </c>
      <c r="M67" s="26">
        <v>7703</v>
      </c>
      <c r="N67" s="26">
        <v>5877</v>
      </c>
    </row>
    <row r="68" spans="1:14">
      <c r="A68" s="25" t="s">
        <v>129</v>
      </c>
      <c r="B68" s="25" t="s">
        <v>130</v>
      </c>
      <c r="C68" s="26"/>
      <c r="D68" s="26">
        <v>2637</v>
      </c>
      <c r="E68" s="26">
        <v>4541</v>
      </c>
      <c r="F68" s="26">
        <v>2628</v>
      </c>
      <c r="G68" s="26">
        <v>4541</v>
      </c>
      <c r="H68" s="26">
        <v>606</v>
      </c>
      <c r="I68" s="26">
        <v>606</v>
      </c>
      <c r="J68" s="26">
        <v>606</v>
      </c>
      <c r="K68" s="26">
        <v>606</v>
      </c>
      <c r="L68" s="26">
        <v>606</v>
      </c>
      <c r="M68" s="26">
        <v>2628</v>
      </c>
      <c r="N68" s="26">
        <v>3679</v>
      </c>
    </row>
    <row r="69" spans="1:14">
      <c r="A69" s="25" t="s">
        <v>131</v>
      </c>
      <c r="B69" s="25" t="s">
        <v>132</v>
      </c>
      <c r="C69" s="26"/>
      <c r="D69" s="26">
        <v>1583</v>
      </c>
      <c r="E69" s="26">
        <v>734</v>
      </c>
      <c r="F69" s="26">
        <v>1583</v>
      </c>
      <c r="G69" s="26">
        <v>734</v>
      </c>
      <c r="H69" s="26">
        <v>734</v>
      </c>
      <c r="I69" s="26">
        <v>734</v>
      </c>
      <c r="J69" s="26">
        <v>734</v>
      </c>
      <c r="K69" s="26">
        <v>1583</v>
      </c>
      <c r="L69" s="26">
        <v>1583</v>
      </c>
      <c r="M69" s="26">
        <v>734</v>
      </c>
      <c r="N69" s="26">
        <v>1583</v>
      </c>
    </row>
    <row r="70" spans="1:14">
      <c r="A70" s="25" t="s">
        <v>133</v>
      </c>
      <c r="B70" s="25" t="s">
        <v>134</v>
      </c>
      <c r="C70" s="26"/>
      <c r="D70" s="26">
        <v>3210</v>
      </c>
      <c r="E70" s="26">
        <v>3107</v>
      </c>
      <c r="F70" s="26">
        <v>3786</v>
      </c>
      <c r="G70" s="26">
        <v>3786</v>
      </c>
      <c r="H70" s="26">
        <v>3786</v>
      </c>
      <c r="I70" s="26">
        <v>3786</v>
      </c>
      <c r="J70" s="26">
        <v>3107</v>
      </c>
      <c r="K70" s="26">
        <v>3107</v>
      </c>
      <c r="L70" s="26">
        <v>3107</v>
      </c>
      <c r="M70" s="26">
        <v>3107</v>
      </c>
      <c r="N70" s="26">
        <v>4352</v>
      </c>
    </row>
    <row r="71" spans="1:14">
      <c r="A71" s="25" t="s">
        <v>135</v>
      </c>
      <c r="B71" s="25" t="s">
        <v>136</v>
      </c>
      <c r="C71" s="26"/>
      <c r="D71" s="26">
        <v>847</v>
      </c>
      <c r="E71" s="26">
        <v>847</v>
      </c>
      <c r="F71" s="26">
        <v>847</v>
      </c>
      <c r="G71" s="26" t="s">
        <v>271</v>
      </c>
      <c r="H71" s="26" t="s">
        <v>271</v>
      </c>
      <c r="I71" s="26" t="s">
        <v>271</v>
      </c>
      <c r="J71" s="26" t="s">
        <v>271</v>
      </c>
      <c r="K71" s="26">
        <v>269</v>
      </c>
      <c r="L71" s="26" t="s">
        <v>271</v>
      </c>
      <c r="M71" s="26" t="s">
        <v>271</v>
      </c>
      <c r="N71" s="26" t="s">
        <v>271</v>
      </c>
    </row>
    <row r="72" spans="1:14">
      <c r="A72" s="25" t="s">
        <v>137</v>
      </c>
      <c r="B72" s="25" t="s">
        <v>138</v>
      </c>
      <c r="C72" s="26"/>
      <c r="D72" s="26">
        <v>1229</v>
      </c>
      <c r="E72" s="26">
        <v>1196</v>
      </c>
      <c r="F72" s="26">
        <v>2191</v>
      </c>
      <c r="G72" s="26">
        <v>2291</v>
      </c>
      <c r="H72" s="26">
        <v>2291</v>
      </c>
      <c r="I72" s="26">
        <v>2291</v>
      </c>
      <c r="J72" s="26">
        <v>2643</v>
      </c>
      <c r="K72" s="26">
        <v>2643</v>
      </c>
      <c r="L72" s="26">
        <v>2643</v>
      </c>
      <c r="M72" s="26">
        <v>2643</v>
      </c>
      <c r="N72" s="26">
        <v>2643</v>
      </c>
    </row>
    <row r="73" spans="1:14">
      <c r="A73" s="25" t="s">
        <v>139</v>
      </c>
      <c r="B73" s="25" t="s">
        <v>140</v>
      </c>
      <c r="C73" s="26"/>
      <c r="D73" s="26" t="s">
        <v>271</v>
      </c>
      <c r="E73" s="26" t="s">
        <v>271</v>
      </c>
      <c r="F73" s="26" t="s">
        <v>271</v>
      </c>
      <c r="G73" s="26" t="s">
        <v>271</v>
      </c>
      <c r="H73" s="26" t="s">
        <v>271</v>
      </c>
      <c r="I73" s="26" t="s">
        <v>271</v>
      </c>
      <c r="J73" s="26" t="s">
        <v>271</v>
      </c>
      <c r="K73" s="26" t="s">
        <v>271</v>
      </c>
      <c r="L73" s="26" t="s">
        <v>271</v>
      </c>
      <c r="M73" s="26" t="s">
        <v>271</v>
      </c>
      <c r="N73" s="26" t="s">
        <v>271</v>
      </c>
    </row>
    <row r="74" spans="1:14">
      <c r="A74" s="25" t="s">
        <v>141</v>
      </c>
      <c r="B74" s="25" t="s">
        <v>142</v>
      </c>
      <c r="C74" s="26"/>
      <c r="D74" s="26">
        <v>2277</v>
      </c>
      <c r="E74" s="26" t="s">
        <v>271</v>
      </c>
      <c r="F74" s="26" t="s">
        <v>271</v>
      </c>
      <c r="G74" s="26" t="s">
        <v>271</v>
      </c>
      <c r="H74" s="26" t="s">
        <v>271</v>
      </c>
      <c r="I74" s="26" t="s">
        <v>271</v>
      </c>
      <c r="J74" s="26">
        <v>626</v>
      </c>
      <c r="K74" s="26">
        <v>626</v>
      </c>
      <c r="L74" s="26">
        <v>626</v>
      </c>
      <c r="M74" s="26">
        <v>626</v>
      </c>
      <c r="N74" s="26" t="s">
        <v>271</v>
      </c>
    </row>
    <row r="75" spans="1:14">
      <c r="A75" s="25" t="s">
        <v>143</v>
      </c>
      <c r="B75" s="25" t="s">
        <v>144</v>
      </c>
      <c r="C75" s="26"/>
      <c r="D75" s="26">
        <v>4288</v>
      </c>
      <c r="E75" s="26">
        <v>3635</v>
      </c>
      <c r="F75" s="26">
        <v>4229</v>
      </c>
      <c r="G75" s="26">
        <v>3688</v>
      </c>
      <c r="H75" s="26">
        <v>4282</v>
      </c>
      <c r="I75" s="26">
        <v>4282</v>
      </c>
      <c r="J75" s="26">
        <v>4282</v>
      </c>
      <c r="K75" s="26">
        <v>6011</v>
      </c>
      <c r="L75" s="26">
        <v>4282</v>
      </c>
      <c r="M75" s="26">
        <v>3688</v>
      </c>
      <c r="N75" s="26">
        <v>4282</v>
      </c>
    </row>
    <row r="76" spans="1:14">
      <c r="A76" s="25" t="s">
        <v>145</v>
      </c>
      <c r="B76" s="25" t="s">
        <v>146</v>
      </c>
      <c r="C76" s="26"/>
      <c r="D76" s="26">
        <v>2056</v>
      </c>
      <c r="E76" s="26">
        <v>2056</v>
      </c>
      <c r="F76" s="26">
        <v>2056</v>
      </c>
      <c r="G76" s="26">
        <v>2056</v>
      </c>
      <c r="H76" s="26">
        <v>2662</v>
      </c>
      <c r="I76" s="26">
        <v>3238</v>
      </c>
      <c r="J76" s="26">
        <v>3173</v>
      </c>
      <c r="K76" s="26">
        <v>3173</v>
      </c>
      <c r="L76" s="26">
        <v>3173</v>
      </c>
      <c r="M76" s="26">
        <v>2597</v>
      </c>
      <c r="N76" s="26">
        <v>1509</v>
      </c>
    </row>
    <row r="77" spans="1:14">
      <c r="A77" s="25" t="s">
        <v>147</v>
      </c>
      <c r="B77" s="25" t="s">
        <v>148</v>
      </c>
      <c r="C77" s="26"/>
      <c r="D77" s="26">
        <v>3318</v>
      </c>
      <c r="E77" s="26">
        <v>3739</v>
      </c>
      <c r="F77" s="26">
        <v>2986</v>
      </c>
      <c r="G77" s="26">
        <v>2714</v>
      </c>
      <c r="H77" s="26">
        <v>3542</v>
      </c>
      <c r="I77" s="26">
        <v>2714</v>
      </c>
      <c r="J77" s="26">
        <v>2453</v>
      </c>
      <c r="K77" s="26">
        <v>2779</v>
      </c>
      <c r="L77" s="26">
        <v>2108</v>
      </c>
      <c r="M77" s="26">
        <v>2108</v>
      </c>
      <c r="N77" s="26">
        <v>2108</v>
      </c>
    </row>
    <row r="78" spans="1:14">
      <c r="A78" s="25" t="s">
        <v>149</v>
      </c>
      <c r="B78" s="25" t="s">
        <v>150</v>
      </c>
      <c r="C78" s="26"/>
      <c r="D78" s="26">
        <v>607</v>
      </c>
      <c r="E78" s="26">
        <v>1565</v>
      </c>
      <c r="F78" s="26">
        <v>1565</v>
      </c>
      <c r="G78" s="26">
        <v>1565</v>
      </c>
      <c r="H78" s="26">
        <v>1565</v>
      </c>
      <c r="I78" s="26">
        <v>1565</v>
      </c>
      <c r="J78" s="26">
        <v>1565</v>
      </c>
      <c r="K78" s="26">
        <v>1961</v>
      </c>
      <c r="L78" s="26">
        <v>1961</v>
      </c>
      <c r="M78" s="26">
        <v>1961</v>
      </c>
      <c r="N78" s="26">
        <v>1961</v>
      </c>
    </row>
    <row r="79" spans="1:14">
      <c r="A79" s="25" t="s">
        <v>151</v>
      </c>
      <c r="B79" s="25" t="s">
        <v>152</v>
      </c>
      <c r="C79" s="26"/>
      <c r="D79" s="26">
        <v>724</v>
      </c>
      <c r="E79" s="26">
        <v>1410</v>
      </c>
      <c r="F79" s="26">
        <v>1996</v>
      </c>
      <c r="G79" s="26">
        <v>1996</v>
      </c>
      <c r="H79" s="26">
        <v>1410</v>
      </c>
      <c r="I79" s="26">
        <v>1272</v>
      </c>
      <c r="J79" s="26">
        <v>1272</v>
      </c>
      <c r="K79" s="26">
        <v>1996</v>
      </c>
      <c r="L79" s="26">
        <v>1272</v>
      </c>
      <c r="M79" s="26">
        <v>3357</v>
      </c>
      <c r="N79" s="26">
        <v>1272</v>
      </c>
    </row>
    <row r="80" spans="1:14">
      <c r="A80" s="25" t="s">
        <v>153</v>
      </c>
      <c r="B80" s="25" t="s">
        <v>154</v>
      </c>
      <c r="C80" s="26"/>
      <c r="D80" s="26" t="s">
        <v>271</v>
      </c>
      <c r="E80" s="26" t="s">
        <v>271</v>
      </c>
      <c r="F80" s="26" t="s">
        <v>271</v>
      </c>
      <c r="G80" s="26">
        <v>383</v>
      </c>
      <c r="H80" s="26">
        <v>383</v>
      </c>
      <c r="I80" s="26">
        <v>383</v>
      </c>
      <c r="J80" s="26">
        <v>383</v>
      </c>
      <c r="K80" s="26">
        <v>383</v>
      </c>
      <c r="L80" s="26">
        <v>383</v>
      </c>
      <c r="M80" s="26">
        <v>383</v>
      </c>
      <c r="N80" s="26">
        <v>383</v>
      </c>
    </row>
    <row r="81" spans="1:14">
      <c r="A81" s="25" t="s">
        <v>155</v>
      </c>
      <c r="B81" s="25" t="s">
        <v>156</v>
      </c>
      <c r="C81" s="26"/>
      <c r="D81" s="26">
        <v>1693</v>
      </c>
      <c r="E81" s="26">
        <v>2386</v>
      </c>
      <c r="F81" s="26">
        <v>1611</v>
      </c>
      <c r="G81" s="26">
        <v>2095</v>
      </c>
      <c r="H81" s="26">
        <v>2095</v>
      </c>
      <c r="I81" s="26">
        <v>2095</v>
      </c>
      <c r="J81" s="26">
        <v>1480</v>
      </c>
      <c r="K81" s="26">
        <v>2095</v>
      </c>
      <c r="L81" s="26">
        <v>2095</v>
      </c>
      <c r="M81" s="26">
        <v>2679</v>
      </c>
      <c r="N81" s="26">
        <v>2679</v>
      </c>
    </row>
    <row r="82" spans="1:14">
      <c r="A82" s="25" t="s">
        <v>157</v>
      </c>
      <c r="B82" s="25" t="s">
        <v>158</v>
      </c>
      <c r="C82" s="26"/>
      <c r="D82" s="26">
        <v>2860</v>
      </c>
      <c r="E82" s="26">
        <v>2210</v>
      </c>
      <c r="F82" s="26">
        <v>2837</v>
      </c>
      <c r="G82" s="26">
        <v>2210</v>
      </c>
      <c r="H82" s="26">
        <v>2210</v>
      </c>
      <c r="I82" s="26">
        <v>2837</v>
      </c>
      <c r="J82" s="26">
        <v>2837</v>
      </c>
      <c r="K82" s="26">
        <v>448</v>
      </c>
      <c r="L82" s="26">
        <v>3190</v>
      </c>
      <c r="M82" s="26">
        <v>3190</v>
      </c>
      <c r="N82" s="26">
        <v>3190</v>
      </c>
    </row>
    <row r="83" spans="1:14">
      <c r="A83" s="25" t="s">
        <v>159</v>
      </c>
      <c r="B83" s="25" t="s">
        <v>160</v>
      </c>
      <c r="C83" s="26"/>
      <c r="D83" s="26">
        <v>11939</v>
      </c>
      <c r="E83" s="26">
        <v>10324</v>
      </c>
      <c r="F83" s="26">
        <v>9237</v>
      </c>
      <c r="G83" s="26">
        <v>10317</v>
      </c>
      <c r="H83" s="26">
        <v>11502</v>
      </c>
      <c r="I83" s="26">
        <v>11406</v>
      </c>
      <c r="J83" s="26">
        <v>8433</v>
      </c>
      <c r="K83" s="26">
        <v>9132</v>
      </c>
      <c r="L83" s="26">
        <v>9132</v>
      </c>
      <c r="M83" s="26">
        <v>9479</v>
      </c>
      <c r="N83" s="26">
        <v>9754</v>
      </c>
    </row>
    <row r="84" spans="1:14">
      <c r="A84" s="25" t="s">
        <v>161</v>
      </c>
      <c r="B84" s="25" t="s">
        <v>162</v>
      </c>
      <c r="C84" s="26"/>
      <c r="D84" s="26">
        <v>3854</v>
      </c>
      <c r="E84" s="26">
        <v>4023</v>
      </c>
      <c r="F84" s="26">
        <v>4671</v>
      </c>
      <c r="G84" s="26">
        <v>4671</v>
      </c>
      <c r="H84" s="26">
        <v>4671</v>
      </c>
      <c r="I84" s="26">
        <v>4671</v>
      </c>
      <c r="J84" s="26">
        <v>4644</v>
      </c>
      <c r="K84" s="26">
        <v>4317</v>
      </c>
      <c r="L84" s="26">
        <v>3669</v>
      </c>
      <c r="M84" s="26">
        <v>4111</v>
      </c>
      <c r="N84" s="26">
        <v>4809</v>
      </c>
    </row>
    <row r="85" spans="1:14">
      <c r="A85" s="25" t="s">
        <v>163</v>
      </c>
      <c r="B85" s="25" t="s">
        <v>164</v>
      </c>
      <c r="C85" s="26"/>
      <c r="D85" s="26">
        <v>3683</v>
      </c>
      <c r="E85" s="26">
        <v>2795</v>
      </c>
      <c r="F85" s="26">
        <v>2795</v>
      </c>
      <c r="G85" s="26">
        <v>2795</v>
      </c>
      <c r="H85" s="26">
        <v>2795</v>
      </c>
      <c r="I85" s="26">
        <v>3408</v>
      </c>
      <c r="J85" s="26">
        <v>3408</v>
      </c>
      <c r="K85" s="26">
        <v>4470</v>
      </c>
      <c r="L85" s="26">
        <v>3900</v>
      </c>
      <c r="M85" s="26">
        <v>4343</v>
      </c>
      <c r="N85" s="26">
        <v>4911</v>
      </c>
    </row>
    <row r="86" spans="1:14">
      <c r="A86" s="25" t="s">
        <v>165</v>
      </c>
      <c r="B86" s="25" t="s">
        <v>166</v>
      </c>
      <c r="C86" s="26"/>
      <c r="D86" s="26">
        <v>5681</v>
      </c>
      <c r="E86" s="26">
        <v>4824</v>
      </c>
      <c r="F86" s="26">
        <v>4824</v>
      </c>
      <c r="G86" s="26">
        <v>6066</v>
      </c>
      <c r="H86" s="26">
        <v>6386</v>
      </c>
      <c r="I86" s="26">
        <v>6096</v>
      </c>
      <c r="J86" s="26">
        <v>5776</v>
      </c>
      <c r="K86" s="26">
        <v>5776</v>
      </c>
      <c r="L86" s="26">
        <v>5519</v>
      </c>
      <c r="M86" s="26">
        <v>5485</v>
      </c>
      <c r="N86" s="26">
        <v>4108</v>
      </c>
    </row>
    <row r="87" spans="1:14">
      <c r="A87" s="25" t="s">
        <v>167</v>
      </c>
      <c r="B87" s="25" t="s">
        <v>168</v>
      </c>
      <c r="C87" s="26"/>
      <c r="D87" s="26" t="s">
        <v>271</v>
      </c>
      <c r="E87" s="26" t="s">
        <v>271</v>
      </c>
      <c r="F87" s="26" t="s">
        <v>271</v>
      </c>
      <c r="G87" s="26" t="s">
        <v>271</v>
      </c>
      <c r="H87" s="26" t="s">
        <v>271</v>
      </c>
      <c r="I87" s="26" t="s">
        <v>271</v>
      </c>
      <c r="J87" s="26" t="s">
        <v>271</v>
      </c>
      <c r="K87" s="26" t="s">
        <v>271</v>
      </c>
      <c r="L87" s="26" t="s">
        <v>271</v>
      </c>
      <c r="M87" s="26" t="s">
        <v>271</v>
      </c>
      <c r="N87" s="26">
        <v>816</v>
      </c>
    </row>
    <row r="88" spans="1:14">
      <c r="A88" s="25" t="s">
        <v>169</v>
      </c>
      <c r="B88" s="25" t="s">
        <v>170</v>
      </c>
      <c r="C88" s="26"/>
      <c r="D88" s="26">
        <v>576</v>
      </c>
      <c r="E88" s="26" t="s">
        <v>271</v>
      </c>
      <c r="F88" s="26">
        <v>511</v>
      </c>
      <c r="G88" s="26">
        <v>511</v>
      </c>
      <c r="H88" s="26">
        <v>511</v>
      </c>
      <c r="I88" s="26">
        <v>511</v>
      </c>
      <c r="J88" s="26">
        <v>511</v>
      </c>
      <c r="K88" s="26">
        <v>511</v>
      </c>
      <c r="L88" s="26">
        <v>511</v>
      </c>
      <c r="M88" s="26">
        <v>511</v>
      </c>
      <c r="N88" s="26">
        <v>511</v>
      </c>
    </row>
    <row r="89" spans="1:14">
      <c r="A89" s="25" t="s">
        <v>171</v>
      </c>
      <c r="B89" s="25" t="s">
        <v>172</v>
      </c>
      <c r="C89" s="26"/>
      <c r="D89" s="26">
        <v>1696</v>
      </c>
      <c r="E89" s="26">
        <v>1507</v>
      </c>
      <c r="F89" s="26">
        <v>1507</v>
      </c>
      <c r="G89" s="26">
        <v>1507</v>
      </c>
      <c r="H89" s="26">
        <v>2216</v>
      </c>
      <c r="I89" s="26">
        <v>2216</v>
      </c>
      <c r="J89" s="26">
        <v>709</v>
      </c>
      <c r="K89" s="26">
        <v>709</v>
      </c>
      <c r="L89" s="26">
        <v>709</v>
      </c>
      <c r="M89" s="26">
        <v>709</v>
      </c>
      <c r="N89" s="26">
        <v>709</v>
      </c>
    </row>
    <row r="90" spans="1:14">
      <c r="A90" s="25" t="s">
        <v>173</v>
      </c>
      <c r="B90" s="25" t="s">
        <v>174</v>
      </c>
      <c r="C90" s="26"/>
      <c r="D90" s="26" t="s">
        <v>271</v>
      </c>
      <c r="E90" s="26" t="s">
        <v>271</v>
      </c>
      <c r="F90" s="26" t="s">
        <v>271</v>
      </c>
      <c r="G90" s="26" t="s">
        <v>271</v>
      </c>
      <c r="H90" s="26" t="s">
        <v>271</v>
      </c>
      <c r="I90" s="26" t="s">
        <v>271</v>
      </c>
      <c r="J90" s="26" t="s">
        <v>271</v>
      </c>
      <c r="K90" s="26" t="s">
        <v>271</v>
      </c>
      <c r="L90" s="26" t="s">
        <v>271</v>
      </c>
      <c r="M90" s="26" t="s">
        <v>271</v>
      </c>
      <c r="N90" s="26" t="s">
        <v>271</v>
      </c>
    </row>
    <row r="91" spans="1:14">
      <c r="A91" s="25" t="s">
        <v>175</v>
      </c>
      <c r="B91" s="25" t="s">
        <v>176</v>
      </c>
      <c r="C91" s="26"/>
      <c r="D91" s="26">
        <v>3096</v>
      </c>
      <c r="E91" s="26">
        <v>2955</v>
      </c>
      <c r="F91" s="26">
        <v>2955</v>
      </c>
      <c r="G91" s="26">
        <v>2955</v>
      </c>
      <c r="H91" s="26">
        <v>2955</v>
      </c>
      <c r="I91" s="26">
        <v>3405</v>
      </c>
      <c r="J91" s="26">
        <v>3726</v>
      </c>
      <c r="K91" s="26">
        <v>3726</v>
      </c>
      <c r="L91" s="26">
        <v>2874</v>
      </c>
      <c r="M91" s="26">
        <v>2874</v>
      </c>
      <c r="N91" s="26">
        <v>3324</v>
      </c>
    </row>
    <row r="92" spans="1:14">
      <c r="A92" s="25" t="s">
        <v>177</v>
      </c>
      <c r="B92" s="25" t="s">
        <v>178</v>
      </c>
      <c r="C92" s="26"/>
      <c r="D92" s="26">
        <v>1484</v>
      </c>
      <c r="E92" s="26">
        <v>1975</v>
      </c>
      <c r="F92" s="26">
        <v>1789</v>
      </c>
      <c r="G92" s="26">
        <v>1789</v>
      </c>
      <c r="H92" s="26">
        <v>1789</v>
      </c>
      <c r="I92" s="26">
        <v>1789</v>
      </c>
      <c r="J92" s="26">
        <v>1506</v>
      </c>
      <c r="K92" s="26">
        <v>1506</v>
      </c>
      <c r="L92" s="26">
        <v>1506</v>
      </c>
      <c r="M92" s="26">
        <v>1506</v>
      </c>
      <c r="N92" s="26">
        <v>1869</v>
      </c>
    </row>
    <row r="93" spans="1:14">
      <c r="A93" s="25" t="s">
        <v>179</v>
      </c>
      <c r="B93" s="25" t="s">
        <v>180</v>
      </c>
      <c r="C93" s="26"/>
      <c r="D93" s="26">
        <v>1561</v>
      </c>
      <c r="E93" s="26">
        <v>1561</v>
      </c>
      <c r="F93" s="26">
        <v>1561</v>
      </c>
      <c r="G93" s="26">
        <v>1561</v>
      </c>
      <c r="H93" s="26">
        <v>1561</v>
      </c>
      <c r="I93" s="26">
        <v>2458</v>
      </c>
      <c r="J93" s="26">
        <v>2458</v>
      </c>
      <c r="K93" s="26">
        <v>2458</v>
      </c>
      <c r="L93" s="26">
        <v>2978</v>
      </c>
      <c r="M93" s="26">
        <v>2458</v>
      </c>
      <c r="N93" s="26">
        <v>2974</v>
      </c>
    </row>
    <row r="94" spans="1:14">
      <c r="A94" s="25" t="s">
        <v>181</v>
      </c>
      <c r="B94" s="25" t="s">
        <v>182</v>
      </c>
      <c r="C94" s="26"/>
      <c r="D94" s="26">
        <v>739</v>
      </c>
      <c r="E94" s="26">
        <v>739</v>
      </c>
      <c r="F94" s="26">
        <v>739</v>
      </c>
      <c r="G94" s="26">
        <v>739</v>
      </c>
      <c r="H94" s="26">
        <v>739</v>
      </c>
      <c r="I94" s="26">
        <v>739</v>
      </c>
      <c r="J94" s="26">
        <v>739</v>
      </c>
      <c r="K94" s="26">
        <v>739</v>
      </c>
      <c r="L94" s="26">
        <v>739</v>
      </c>
      <c r="M94" s="26">
        <v>946</v>
      </c>
      <c r="N94" s="26">
        <v>1405</v>
      </c>
    </row>
    <row r="95" spans="1:14">
      <c r="A95" s="25" t="s">
        <v>183</v>
      </c>
      <c r="B95" s="25" t="s">
        <v>184</v>
      </c>
      <c r="C95" s="26"/>
      <c r="D95" s="26">
        <v>686</v>
      </c>
      <c r="E95" s="26" t="s">
        <v>271</v>
      </c>
      <c r="F95" s="26">
        <v>686</v>
      </c>
      <c r="G95" s="26" t="s">
        <v>271</v>
      </c>
      <c r="H95" s="26" t="s">
        <v>271</v>
      </c>
      <c r="I95" s="26" t="s">
        <v>271</v>
      </c>
      <c r="J95" s="26" t="s">
        <v>271</v>
      </c>
      <c r="K95" s="26" t="s">
        <v>271</v>
      </c>
      <c r="L95" s="26" t="s">
        <v>271</v>
      </c>
      <c r="M95" s="26" t="s">
        <v>271</v>
      </c>
      <c r="N95" s="26" t="s">
        <v>271</v>
      </c>
    </row>
    <row r="96" spans="1:14">
      <c r="A96" s="25" t="s">
        <v>185</v>
      </c>
      <c r="B96" s="25" t="s">
        <v>186</v>
      </c>
      <c r="C96" s="26"/>
      <c r="D96" s="26">
        <v>1870</v>
      </c>
      <c r="E96" s="26">
        <v>1909</v>
      </c>
      <c r="F96" s="26">
        <v>1909</v>
      </c>
      <c r="G96" s="26">
        <v>1909</v>
      </c>
      <c r="H96" s="26">
        <v>1909</v>
      </c>
      <c r="I96" s="26">
        <v>1909</v>
      </c>
      <c r="J96" s="26">
        <v>1909</v>
      </c>
      <c r="K96" s="26">
        <v>2500</v>
      </c>
      <c r="L96" s="26">
        <v>1600</v>
      </c>
      <c r="M96" s="26">
        <v>1600</v>
      </c>
      <c r="N96" s="26">
        <v>2500</v>
      </c>
    </row>
    <row r="97" spans="1:14">
      <c r="A97" s="25" t="s">
        <v>187</v>
      </c>
      <c r="B97" s="25" t="s">
        <v>188</v>
      </c>
      <c r="C97" s="26"/>
      <c r="D97" s="26">
        <v>1809</v>
      </c>
      <c r="E97" s="26">
        <v>1593</v>
      </c>
      <c r="F97" s="26">
        <v>1910</v>
      </c>
      <c r="G97" s="26">
        <v>1593</v>
      </c>
      <c r="H97" s="26">
        <v>1593</v>
      </c>
      <c r="I97" s="26">
        <v>1593</v>
      </c>
      <c r="J97" s="26" t="s">
        <v>271</v>
      </c>
      <c r="K97" s="26" t="s">
        <v>271</v>
      </c>
      <c r="L97" s="26" t="s">
        <v>271</v>
      </c>
      <c r="M97" s="26" t="s">
        <v>271</v>
      </c>
      <c r="N97" s="26" t="s">
        <v>271</v>
      </c>
    </row>
    <row r="98" spans="1:14">
      <c r="A98" s="25" t="s">
        <v>189</v>
      </c>
      <c r="B98" s="25" t="s">
        <v>190</v>
      </c>
      <c r="C98" s="26"/>
      <c r="D98" s="26" t="s">
        <v>271</v>
      </c>
      <c r="E98" s="26" t="s">
        <v>271</v>
      </c>
      <c r="F98" s="26" t="s">
        <v>271</v>
      </c>
      <c r="G98" s="26" t="s">
        <v>271</v>
      </c>
      <c r="H98" s="26" t="s">
        <v>271</v>
      </c>
      <c r="I98" s="26" t="s">
        <v>271</v>
      </c>
      <c r="J98" s="26" t="s">
        <v>271</v>
      </c>
      <c r="K98" s="26" t="s">
        <v>271</v>
      </c>
      <c r="L98" s="26" t="s">
        <v>271</v>
      </c>
      <c r="M98" s="26" t="s">
        <v>271</v>
      </c>
      <c r="N98" s="26" t="s">
        <v>271</v>
      </c>
    </row>
    <row r="99" spans="1:14">
      <c r="A99" s="25" t="s">
        <v>191</v>
      </c>
      <c r="B99" s="25" t="s">
        <v>192</v>
      </c>
      <c r="C99" s="26"/>
      <c r="D99" s="26">
        <v>4299</v>
      </c>
      <c r="E99" s="26">
        <v>1974</v>
      </c>
      <c r="F99" s="26">
        <v>1974</v>
      </c>
      <c r="G99" s="26">
        <v>1974</v>
      </c>
      <c r="H99" s="26">
        <v>1974</v>
      </c>
      <c r="I99" s="26">
        <v>2919</v>
      </c>
      <c r="J99" s="26">
        <v>3716</v>
      </c>
      <c r="K99" s="26">
        <v>3316</v>
      </c>
      <c r="L99" s="26">
        <v>3316</v>
      </c>
      <c r="M99" s="26">
        <v>2899</v>
      </c>
      <c r="N99" s="26">
        <v>2404</v>
      </c>
    </row>
    <row r="100" spans="1:14">
      <c r="A100" s="25" t="s">
        <v>193</v>
      </c>
      <c r="B100" s="25" t="s">
        <v>194</v>
      </c>
      <c r="C100" s="26"/>
      <c r="D100" s="26">
        <v>3897</v>
      </c>
      <c r="E100" s="26">
        <v>3907</v>
      </c>
      <c r="F100" s="26">
        <v>3907</v>
      </c>
      <c r="G100" s="26">
        <v>3407</v>
      </c>
      <c r="H100" s="26">
        <v>3407</v>
      </c>
      <c r="I100" s="26">
        <v>4095</v>
      </c>
      <c r="J100" s="26">
        <v>4095</v>
      </c>
      <c r="K100" s="26">
        <v>4072</v>
      </c>
      <c r="L100" s="26">
        <v>3802</v>
      </c>
      <c r="M100" s="26">
        <v>3597</v>
      </c>
      <c r="N100" s="26">
        <v>3992</v>
      </c>
    </row>
    <row r="101" spans="1:14">
      <c r="A101" s="25" t="s">
        <v>195</v>
      </c>
      <c r="B101" s="25" t="s">
        <v>196</v>
      </c>
      <c r="C101" s="26"/>
      <c r="D101" s="26">
        <v>1980</v>
      </c>
      <c r="E101" s="26">
        <v>1949</v>
      </c>
      <c r="F101" s="26">
        <v>2347</v>
      </c>
      <c r="G101" s="26">
        <v>1949</v>
      </c>
      <c r="H101" s="26">
        <v>1949</v>
      </c>
      <c r="I101" s="26">
        <v>1035</v>
      </c>
      <c r="J101" s="26">
        <v>1035</v>
      </c>
      <c r="K101" s="26">
        <v>1035</v>
      </c>
      <c r="L101" s="26">
        <v>1451</v>
      </c>
      <c r="M101" s="26">
        <v>1451</v>
      </c>
      <c r="N101" s="26">
        <v>1451</v>
      </c>
    </row>
    <row r="102" spans="1:14">
      <c r="A102" s="25" t="s">
        <v>197</v>
      </c>
      <c r="B102" s="25" t="s">
        <v>198</v>
      </c>
      <c r="C102" s="26"/>
      <c r="D102" s="26">
        <v>3758</v>
      </c>
      <c r="E102" s="26">
        <v>3228</v>
      </c>
      <c r="F102" s="26">
        <v>3228</v>
      </c>
      <c r="G102" s="26">
        <v>3228</v>
      </c>
      <c r="H102" s="26">
        <v>3228</v>
      </c>
      <c r="I102" s="26">
        <v>3754</v>
      </c>
      <c r="J102" s="26">
        <v>3754</v>
      </c>
      <c r="K102" s="26">
        <v>4244</v>
      </c>
      <c r="L102" s="26">
        <v>4533</v>
      </c>
      <c r="M102" s="26">
        <v>3731</v>
      </c>
      <c r="N102" s="26">
        <v>3731</v>
      </c>
    </row>
    <row r="103" spans="1:14">
      <c r="A103" s="25" t="s">
        <v>199</v>
      </c>
      <c r="B103" s="25" t="s">
        <v>200</v>
      </c>
      <c r="C103" s="26"/>
      <c r="D103" s="26">
        <v>1055</v>
      </c>
      <c r="E103" s="26">
        <v>1055</v>
      </c>
      <c r="F103" s="26">
        <v>1055</v>
      </c>
      <c r="G103" s="26">
        <v>1055</v>
      </c>
      <c r="H103" s="26">
        <v>1252</v>
      </c>
      <c r="I103" s="26">
        <v>1252</v>
      </c>
      <c r="J103" s="26">
        <v>1252</v>
      </c>
      <c r="K103" s="26">
        <v>1252</v>
      </c>
      <c r="L103" s="26">
        <v>1252</v>
      </c>
      <c r="M103" s="26">
        <v>1252</v>
      </c>
      <c r="N103" s="26">
        <v>1252</v>
      </c>
    </row>
    <row r="104" spans="1:14" s="2" customFormat="1">
      <c r="A104" s="9"/>
      <c r="B104" s="9" t="s">
        <v>201</v>
      </c>
      <c r="C104" s="10"/>
      <c r="D104" s="10">
        <f t="shared" ref="D104:L104" si="0">SUM(D8:D103)</f>
        <v>185816</v>
      </c>
      <c r="E104" s="10">
        <f t="shared" si="0"/>
        <v>166169</v>
      </c>
      <c r="F104" s="10">
        <f t="shared" si="0"/>
        <v>183961</v>
      </c>
      <c r="G104" s="10">
        <f t="shared" si="0"/>
        <v>180722</v>
      </c>
      <c r="H104" s="10">
        <f t="shared" si="0"/>
        <v>184645</v>
      </c>
      <c r="I104" s="10">
        <f t="shared" si="0"/>
        <v>186035</v>
      </c>
      <c r="J104" s="10">
        <f t="shared" si="0"/>
        <v>179075</v>
      </c>
      <c r="K104" s="10">
        <f t="shared" si="0"/>
        <v>186116</v>
      </c>
      <c r="L104" s="10">
        <f t="shared" si="0"/>
        <v>183001</v>
      </c>
      <c r="M104" s="10">
        <f t="shared" ref="M104:N104" si="1">SUM(M8:M103)</f>
        <v>183308</v>
      </c>
      <c r="N104" s="10">
        <f t="shared" si="1"/>
        <v>184229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sheetPr codeName="Feuil34"/>
  <dimension ref="A1:R104"/>
  <sheetViews>
    <sheetView workbookViewId="0"/>
  </sheetViews>
  <sheetFormatPr baseColWidth="10" defaultColWidth="4.7109375" defaultRowHeight="12"/>
  <cols>
    <col min="1" max="1" width="4.28515625" style="1" bestFit="1" customWidth="1"/>
    <col min="2" max="2" width="26.140625" style="1" bestFit="1" customWidth="1"/>
    <col min="3" max="12" width="6.85546875" style="4" bestFit="1" customWidth="1"/>
    <col min="13" max="14" width="6.8554687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264</v>
      </c>
    </row>
    <row r="6" spans="1:18" ht="3" customHeight="1"/>
    <row r="7" spans="1:18" s="2" customFormat="1">
      <c r="A7" s="13"/>
      <c r="B7" s="13"/>
      <c r="C7" s="14"/>
      <c r="D7" s="14" t="s">
        <v>1</v>
      </c>
      <c r="E7" s="14" t="s">
        <v>2</v>
      </c>
      <c r="F7" s="14" t="s">
        <v>3</v>
      </c>
      <c r="G7" s="14" t="s">
        <v>4</v>
      </c>
      <c r="H7" s="14" t="s">
        <v>5</v>
      </c>
      <c r="I7" s="14" t="s">
        <v>6</v>
      </c>
      <c r="J7" s="14" t="s">
        <v>7</v>
      </c>
      <c r="K7" s="14" t="s">
        <v>8</v>
      </c>
      <c r="L7" s="14" t="s">
        <v>229</v>
      </c>
      <c r="M7" s="14" t="s">
        <v>270</v>
      </c>
      <c r="N7" s="14" t="s">
        <v>309</v>
      </c>
    </row>
    <row r="8" spans="1:18">
      <c r="A8" s="15" t="s">
        <v>9</v>
      </c>
      <c r="B8" s="15" t="s">
        <v>10</v>
      </c>
      <c r="C8" s="29"/>
      <c r="D8" s="29">
        <v>14861</v>
      </c>
      <c r="E8" s="29">
        <v>18020</v>
      </c>
      <c r="F8" s="29">
        <v>18095</v>
      </c>
      <c r="G8" s="29">
        <v>17757</v>
      </c>
      <c r="H8" s="29">
        <v>16359</v>
      </c>
      <c r="I8" s="29">
        <v>19823</v>
      </c>
      <c r="J8" s="29">
        <v>19957</v>
      </c>
      <c r="K8" s="29">
        <v>20420</v>
      </c>
      <c r="L8" s="29">
        <v>20604</v>
      </c>
      <c r="M8" s="29">
        <v>20867</v>
      </c>
      <c r="N8" s="29">
        <v>20773</v>
      </c>
      <c r="P8" s="35"/>
      <c r="Q8" s="35"/>
    </row>
    <row r="9" spans="1:18">
      <c r="A9" s="15" t="s">
        <v>11</v>
      </c>
      <c r="B9" s="15" t="s">
        <v>12</v>
      </c>
      <c r="C9" s="29"/>
      <c r="D9" s="29">
        <v>12523</v>
      </c>
      <c r="E9" s="29">
        <v>10578</v>
      </c>
      <c r="F9" s="29">
        <v>10824</v>
      </c>
      <c r="G9" s="29">
        <v>16080</v>
      </c>
      <c r="H9" s="29">
        <v>16797</v>
      </c>
      <c r="I9" s="29">
        <v>16769</v>
      </c>
      <c r="J9" s="29">
        <v>3072</v>
      </c>
      <c r="K9" s="29">
        <v>3166</v>
      </c>
      <c r="L9" s="29">
        <v>3936</v>
      </c>
      <c r="M9" s="29">
        <v>4245</v>
      </c>
      <c r="N9" s="29">
        <v>4211</v>
      </c>
    </row>
    <row r="10" spans="1:18">
      <c r="A10" s="15" t="s">
        <v>13</v>
      </c>
      <c r="B10" s="15" t="s">
        <v>14</v>
      </c>
      <c r="C10" s="29"/>
      <c r="D10" s="29">
        <v>7129</v>
      </c>
      <c r="E10" s="29">
        <v>14223</v>
      </c>
      <c r="F10" s="29">
        <v>16967</v>
      </c>
      <c r="G10" s="29">
        <v>14027</v>
      </c>
      <c r="H10" s="29">
        <v>14442</v>
      </c>
      <c r="I10" s="29">
        <v>14665</v>
      </c>
      <c r="J10" s="29">
        <v>18736</v>
      </c>
      <c r="K10" s="29">
        <v>15019</v>
      </c>
      <c r="L10" s="29">
        <v>17256</v>
      </c>
      <c r="M10" s="29">
        <v>17412</v>
      </c>
      <c r="N10" s="29">
        <v>17665</v>
      </c>
    </row>
    <row r="11" spans="1:18">
      <c r="A11" s="15" t="s">
        <v>15</v>
      </c>
      <c r="B11" s="15" t="s">
        <v>16</v>
      </c>
      <c r="C11" s="29"/>
      <c r="D11" s="29">
        <v>5089</v>
      </c>
      <c r="E11" s="29">
        <v>5060</v>
      </c>
      <c r="F11" s="29">
        <v>8871</v>
      </c>
      <c r="G11" s="29">
        <v>9817</v>
      </c>
      <c r="H11" s="29">
        <v>10506</v>
      </c>
      <c r="I11" s="29">
        <v>10513</v>
      </c>
      <c r="J11" s="29">
        <v>8712</v>
      </c>
      <c r="K11" s="29">
        <v>8867</v>
      </c>
      <c r="L11" s="29">
        <v>5262</v>
      </c>
      <c r="M11" s="29">
        <v>4692</v>
      </c>
      <c r="N11" s="29">
        <v>5741</v>
      </c>
    </row>
    <row r="12" spans="1:18">
      <c r="A12" s="15" t="s">
        <v>17</v>
      </c>
      <c r="B12" s="15" t="s">
        <v>18</v>
      </c>
      <c r="C12" s="29"/>
      <c r="D12" s="29">
        <v>6847</v>
      </c>
      <c r="E12" s="29">
        <v>7171</v>
      </c>
      <c r="F12" s="29">
        <v>7670</v>
      </c>
      <c r="G12" s="29">
        <v>7736</v>
      </c>
      <c r="H12" s="29">
        <v>7338</v>
      </c>
      <c r="I12" s="29">
        <v>7599</v>
      </c>
      <c r="J12" s="29">
        <v>7668</v>
      </c>
      <c r="K12" s="29">
        <v>7223</v>
      </c>
      <c r="L12" s="29">
        <v>7612</v>
      </c>
      <c r="M12" s="29">
        <v>8050</v>
      </c>
      <c r="N12" s="29">
        <v>8328</v>
      </c>
    </row>
    <row r="13" spans="1:18">
      <c r="A13" s="15" t="s">
        <v>19</v>
      </c>
      <c r="B13" s="15" t="s">
        <v>20</v>
      </c>
      <c r="C13" s="29"/>
      <c r="D13" s="29">
        <v>10326</v>
      </c>
      <c r="E13" s="29">
        <v>10136</v>
      </c>
      <c r="F13" s="29">
        <v>10350</v>
      </c>
      <c r="G13" s="29">
        <v>4302</v>
      </c>
      <c r="H13" s="29">
        <v>4471</v>
      </c>
      <c r="I13" s="29">
        <v>9599</v>
      </c>
      <c r="J13" s="29">
        <v>17052</v>
      </c>
      <c r="K13" s="29">
        <v>17708</v>
      </c>
      <c r="L13" s="29">
        <v>16978</v>
      </c>
      <c r="M13" s="29">
        <v>18059</v>
      </c>
      <c r="N13" s="29">
        <v>10644</v>
      </c>
    </row>
    <row r="14" spans="1:18">
      <c r="A14" s="15" t="s">
        <v>21</v>
      </c>
      <c r="B14" s="15" t="s">
        <v>22</v>
      </c>
      <c r="C14" s="29"/>
      <c r="D14" s="29">
        <v>5195</v>
      </c>
      <c r="E14" s="29">
        <v>2725</v>
      </c>
      <c r="F14" s="29">
        <v>5388</v>
      </c>
      <c r="G14" s="29">
        <v>5534</v>
      </c>
      <c r="H14" s="29">
        <v>5442</v>
      </c>
      <c r="I14" s="29">
        <v>5482</v>
      </c>
      <c r="J14" s="29">
        <v>5503</v>
      </c>
      <c r="K14" s="29" t="s">
        <v>271</v>
      </c>
      <c r="L14" s="29">
        <v>6002</v>
      </c>
      <c r="M14" s="29">
        <v>6581</v>
      </c>
      <c r="N14" s="29">
        <v>6655</v>
      </c>
    </row>
    <row r="15" spans="1:18">
      <c r="A15" s="15" t="s">
        <v>23</v>
      </c>
      <c r="B15" s="15" t="s">
        <v>24</v>
      </c>
      <c r="C15" s="29"/>
      <c r="D15" s="29">
        <v>16607</v>
      </c>
      <c r="E15" s="29">
        <v>16381</v>
      </c>
      <c r="F15" s="29">
        <v>17408</v>
      </c>
      <c r="G15" s="29">
        <v>16619</v>
      </c>
      <c r="H15" s="29">
        <v>17250</v>
      </c>
      <c r="I15" s="29">
        <v>17222</v>
      </c>
      <c r="J15" s="29">
        <v>17201</v>
      </c>
      <c r="K15" s="29">
        <v>17766</v>
      </c>
      <c r="L15" s="29">
        <v>17743</v>
      </c>
      <c r="M15" s="29">
        <v>17281</v>
      </c>
      <c r="N15" s="29">
        <v>17508</v>
      </c>
    </row>
    <row r="16" spans="1:18">
      <c r="A16" s="15" t="s">
        <v>25</v>
      </c>
      <c r="B16" s="15" t="s">
        <v>26</v>
      </c>
      <c r="C16" s="29"/>
      <c r="D16" s="29" t="s">
        <v>271</v>
      </c>
      <c r="E16" s="29" t="s">
        <v>271</v>
      </c>
      <c r="F16" s="29" t="s">
        <v>271</v>
      </c>
      <c r="G16" s="29" t="s">
        <v>271</v>
      </c>
      <c r="H16" s="29" t="s">
        <v>271</v>
      </c>
      <c r="I16" s="29" t="s">
        <v>271</v>
      </c>
      <c r="J16" s="29" t="s">
        <v>271</v>
      </c>
      <c r="K16" s="29" t="s">
        <v>271</v>
      </c>
      <c r="L16" s="29" t="s">
        <v>271</v>
      </c>
      <c r="M16" s="29" t="s">
        <v>271</v>
      </c>
      <c r="N16" s="29" t="s">
        <v>271</v>
      </c>
    </row>
    <row r="17" spans="1:14">
      <c r="A17" s="15" t="s">
        <v>27</v>
      </c>
      <c r="B17" s="15" t="s">
        <v>28</v>
      </c>
      <c r="C17" s="29"/>
      <c r="D17" s="29" t="s">
        <v>271</v>
      </c>
      <c r="E17" s="29" t="s">
        <v>271</v>
      </c>
      <c r="F17" s="29" t="s">
        <v>271</v>
      </c>
      <c r="G17" s="29" t="s">
        <v>271</v>
      </c>
      <c r="H17" s="29" t="s">
        <v>271</v>
      </c>
      <c r="I17" s="29" t="s">
        <v>271</v>
      </c>
      <c r="J17" s="29" t="s">
        <v>271</v>
      </c>
      <c r="K17" s="29" t="s">
        <v>271</v>
      </c>
      <c r="L17" s="29" t="s">
        <v>271</v>
      </c>
      <c r="M17" s="29" t="s">
        <v>271</v>
      </c>
      <c r="N17" s="29" t="s">
        <v>271</v>
      </c>
    </row>
    <row r="18" spans="1:14">
      <c r="A18" s="15" t="s">
        <v>29</v>
      </c>
      <c r="B18" s="15" t="s">
        <v>30</v>
      </c>
      <c r="C18" s="29"/>
      <c r="D18" s="29" t="s">
        <v>271</v>
      </c>
      <c r="E18" s="29" t="s">
        <v>271</v>
      </c>
      <c r="F18" s="29" t="s">
        <v>271</v>
      </c>
      <c r="G18" s="29" t="s">
        <v>271</v>
      </c>
      <c r="H18" s="29" t="s">
        <v>271</v>
      </c>
      <c r="I18" s="29" t="s">
        <v>271</v>
      </c>
      <c r="J18" s="29" t="s">
        <v>271</v>
      </c>
      <c r="K18" s="29" t="s">
        <v>271</v>
      </c>
      <c r="L18" s="29" t="s">
        <v>271</v>
      </c>
      <c r="M18" s="29" t="s">
        <v>271</v>
      </c>
      <c r="N18" s="29" t="s">
        <v>271</v>
      </c>
    </row>
    <row r="19" spans="1:14">
      <c r="A19" s="15" t="s">
        <v>31</v>
      </c>
      <c r="B19" s="15" t="s">
        <v>32</v>
      </c>
      <c r="C19" s="29"/>
      <c r="D19" s="29">
        <v>6776</v>
      </c>
      <c r="E19" s="29">
        <v>3960</v>
      </c>
      <c r="F19" s="29">
        <v>3959</v>
      </c>
      <c r="G19" s="29">
        <v>4043</v>
      </c>
      <c r="H19" s="29">
        <v>4021</v>
      </c>
      <c r="I19" s="29">
        <v>3744</v>
      </c>
      <c r="J19" s="29">
        <v>3942</v>
      </c>
      <c r="K19" s="29">
        <v>9202</v>
      </c>
      <c r="L19" s="29">
        <v>9931</v>
      </c>
      <c r="M19" s="29" t="s">
        <v>271</v>
      </c>
      <c r="N19" s="29">
        <v>3653</v>
      </c>
    </row>
    <row r="20" spans="1:14">
      <c r="A20" s="15" t="s">
        <v>33</v>
      </c>
      <c r="B20" s="15" t="s">
        <v>34</v>
      </c>
      <c r="C20" s="29"/>
      <c r="D20" s="29">
        <v>56311</v>
      </c>
      <c r="E20" s="29">
        <v>60778</v>
      </c>
      <c r="F20" s="29">
        <v>61021</v>
      </c>
      <c r="G20" s="29">
        <v>58371</v>
      </c>
      <c r="H20" s="29">
        <v>66751</v>
      </c>
      <c r="I20" s="29">
        <v>64242</v>
      </c>
      <c r="J20" s="29">
        <v>64286</v>
      </c>
      <c r="K20" s="29">
        <v>65745</v>
      </c>
      <c r="L20" s="29">
        <v>61490</v>
      </c>
      <c r="M20" s="29">
        <v>62932</v>
      </c>
      <c r="N20" s="29">
        <v>51105</v>
      </c>
    </row>
    <row r="21" spans="1:14">
      <c r="A21" s="15" t="s">
        <v>35</v>
      </c>
      <c r="B21" s="15" t="s">
        <v>36</v>
      </c>
      <c r="C21" s="29"/>
      <c r="D21" s="29">
        <v>17675</v>
      </c>
      <c r="E21" s="29">
        <v>11602</v>
      </c>
      <c r="F21" s="29">
        <v>11249</v>
      </c>
      <c r="G21" s="29">
        <v>13291</v>
      </c>
      <c r="H21" s="29">
        <v>13488</v>
      </c>
      <c r="I21" s="29">
        <v>13770</v>
      </c>
      <c r="J21" s="29">
        <v>14218</v>
      </c>
      <c r="K21" s="29">
        <v>14356</v>
      </c>
      <c r="L21" s="29">
        <v>14464</v>
      </c>
      <c r="M21" s="29">
        <v>14486</v>
      </c>
      <c r="N21" s="29">
        <v>14391</v>
      </c>
    </row>
    <row r="22" spans="1:14">
      <c r="A22" s="15" t="s">
        <v>37</v>
      </c>
      <c r="B22" s="15" t="s">
        <v>38</v>
      </c>
      <c r="C22" s="29"/>
      <c r="D22" s="29" t="s">
        <v>271</v>
      </c>
      <c r="E22" s="29" t="s">
        <v>271</v>
      </c>
      <c r="F22" s="29" t="s">
        <v>271</v>
      </c>
      <c r="G22" s="29" t="s">
        <v>271</v>
      </c>
      <c r="H22" s="29" t="s">
        <v>271</v>
      </c>
      <c r="I22" s="29" t="s">
        <v>271</v>
      </c>
      <c r="J22" s="29" t="s">
        <v>271</v>
      </c>
      <c r="K22" s="29" t="s">
        <v>271</v>
      </c>
      <c r="L22" s="29" t="s">
        <v>271</v>
      </c>
      <c r="M22" s="29" t="s">
        <v>271</v>
      </c>
      <c r="N22" s="29" t="s">
        <v>271</v>
      </c>
    </row>
    <row r="23" spans="1:14">
      <c r="A23" s="15" t="s">
        <v>39</v>
      </c>
      <c r="B23" s="15" t="s">
        <v>40</v>
      </c>
      <c r="C23" s="29"/>
      <c r="D23" s="29">
        <v>7936</v>
      </c>
      <c r="E23" s="29">
        <v>8385</v>
      </c>
      <c r="F23" s="29">
        <v>8637</v>
      </c>
      <c r="G23" s="29">
        <v>8598</v>
      </c>
      <c r="H23" s="29">
        <v>8748</v>
      </c>
      <c r="I23" s="29">
        <v>8715</v>
      </c>
      <c r="J23" s="29" t="s">
        <v>271</v>
      </c>
      <c r="K23" s="29">
        <v>8697</v>
      </c>
      <c r="L23" s="29">
        <v>7809</v>
      </c>
      <c r="M23" s="29">
        <v>8081</v>
      </c>
      <c r="N23" s="29">
        <v>7694</v>
      </c>
    </row>
    <row r="24" spans="1:14">
      <c r="A24" s="15" t="s">
        <v>41</v>
      </c>
      <c r="B24" s="15" t="s">
        <v>42</v>
      </c>
      <c r="C24" s="29"/>
      <c r="D24" s="29">
        <v>18811</v>
      </c>
      <c r="E24" s="29">
        <v>13249</v>
      </c>
      <c r="F24" s="29">
        <v>21626</v>
      </c>
      <c r="G24" s="29">
        <v>22574</v>
      </c>
      <c r="H24" s="29">
        <v>25425</v>
      </c>
      <c r="I24" s="29">
        <v>25809</v>
      </c>
      <c r="J24" s="29">
        <v>27139</v>
      </c>
      <c r="K24" s="29">
        <v>21497</v>
      </c>
      <c r="L24" s="29">
        <v>21797</v>
      </c>
      <c r="M24" s="29">
        <v>15800</v>
      </c>
      <c r="N24" s="29">
        <v>21730</v>
      </c>
    </row>
    <row r="25" spans="1:14">
      <c r="A25" s="15" t="s">
        <v>43</v>
      </c>
      <c r="B25" s="15" t="s">
        <v>44</v>
      </c>
      <c r="C25" s="29"/>
      <c r="D25" s="29" t="s">
        <v>271</v>
      </c>
      <c r="E25" s="29" t="s">
        <v>271</v>
      </c>
      <c r="F25" s="29">
        <v>5138</v>
      </c>
      <c r="G25" s="29">
        <v>4878</v>
      </c>
      <c r="H25" s="29">
        <v>5020</v>
      </c>
      <c r="I25" s="29">
        <v>5002</v>
      </c>
      <c r="J25" s="29">
        <v>5121</v>
      </c>
      <c r="K25" s="29">
        <v>5172</v>
      </c>
      <c r="L25" s="29">
        <v>5697</v>
      </c>
      <c r="M25" s="29">
        <v>5665</v>
      </c>
      <c r="N25" s="29">
        <v>5684</v>
      </c>
    </row>
    <row r="26" spans="1:14">
      <c r="A26" s="15" t="s">
        <v>45</v>
      </c>
      <c r="B26" s="15" t="s">
        <v>46</v>
      </c>
      <c r="C26" s="29"/>
      <c r="D26" s="29">
        <v>3643</v>
      </c>
      <c r="E26" s="29" t="s">
        <v>271</v>
      </c>
      <c r="F26" s="29">
        <v>3642</v>
      </c>
      <c r="G26" s="29">
        <v>3703</v>
      </c>
      <c r="H26" s="29">
        <v>3707</v>
      </c>
      <c r="I26" s="29" t="s">
        <v>271</v>
      </c>
      <c r="J26" s="29" t="s">
        <v>271</v>
      </c>
      <c r="K26" s="29">
        <v>3879</v>
      </c>
      <c r="L26" s="29" t="s">
        <v>271</v>
      </c>
      <c r="M26" s="29" t="s">
        <v>271</v>
      </c>
      <c r="N26" s="29">
        <v>5818</v>
      </c>
    </row>
    <row r="27" spans="1:14">
      <c r="A27" s="15" t="s">
        <v>65</v>
      </c>
      <c r="B27" s="15" t="s">
        <v>66</v>
      </c>
      <c r="C27" s="29"/>
      <c r="D27" s="29" t="s">
        <v>271</v>
      </c>
      <c r="E27" s="29" t="s">
        <v>271</v>
      </c>
      <c r="F27" s="29" t="s">
        <v>271</v>
      </c>
      <c r="G27" s="29" t="s">
        <v>271</v>
      </c>
      <c r="H27" s="29" t="s">
        <v>271</v>
      </c>
      <c r="I27" s="29" t="s">
        <v>271</v>
      </c>
      <c r="J27" s="29" t="s">
        <v>271</v>
      </c>
      <c r="K27" s="29" t="s">
        <v>271</v>
      </c>
      <c r="L27" s="29" t="s">
        <v>271</v>
      </c>
      <c r="M27" s="29" t="s">
        <v>271</v>
      </c>
      <c r="N27" s="29" t="s">
        <v>271</v>
      </c>
    </row>
    <row r="28" spans="1:14">
      <c r="A28" s="15" t="s">
        <v>67</v>
      </c>
      <c r="B28" s="15" t="s">
        <v>68</v>
      </c>
      <c r="C28" s="29"/>
      <c r="D28" s="29">
        <v>2908</v>
      </c>
      <c r="E28" s="29" t="s">
        <v>271</v>
      </c>
      <c r="F28" s="29" t="s">
        <v>271</v>
      </c>
      <c r="G28" s="29" t="s">
        <v>271</v>
      </c>
      <c r="H28" s="29" t="s">
        <v>271</v>
      </c>
      <c r="I28" s="29" t="s">
        <v>271</v>
      </c>
      <c r="J28" s="29" t="s">
        <v>271</v>
      </c>
      <c r="K28" s="29" t="s">
        <v>271</v>
      </c>
      <c r="L28" s="29" t="s">
        <v>271</v>
      </c>
      <c r="M28" s="29" t="s">
        <v>271</v>
      </c>
      <c r="N28" s="29">
        <v>2638</v>
      </c>
    </row>
    <row r="29" spans="1:14">
      <c r="A29" s="15" t="s">
        <v>47</v>
      </c>
      <c r="B29" s="15" t="s">
        <v>48</v>
      </c>
      <c r="C29" s="29"/>
      <c r="D29" s="29">
        <v>25071</v>
      </c>
      <c r="E29" s="29">
        <v>25506</v>
      </c>
      <c r="F29" s="29">
        <v>26051</v>
      </c>
      <c r="G29" s="29">
        <v>21423</v>
      </c>
      <c r="H29" s="29">
        <v>34255</v>
      </c>
      <c r="I29" s="29">
        <v>33223</v>
      </c>
      <c r="J29" s="29">
        <v>33802</v>
      </c>
      <c r="K29" s="29">
        <v>33743</v>
      </c>
      <c r="L29" s="29">
        <v>28097</v>
      </c>
      <c r="M29" s="29">
        <v>33932</v>
      </c>
      <c r="N29" s="29">
        <v>34788</v>
      </c>
    </row>
    <row r="30" spans="1:14">
      <c r="A30" s="15" t="s">
        <v>49</v>
      </c>
      <c r="B30" s="15" t="s">
        <v>50</v>
      </c>
      <c r="C30" s="29"/>
      <c r="D30" s="29">
        <v>24105</v>
      </c>
      <c r="E30" s="29">
        <v>26295</v>
      </c>
      <c r="F30" s="29">
        <v>29986</v>
      </c>
      <c r="G30" s="29">
        <v>30127</v>
      </c>
      <c r="H30" s="29">
        <v>31389</v>
      </c>
      <c r="I30" s="29">
        <v>17803</v>
      </c>
      <c r="J30" s="29">
        <v>16308</v>
      </c>
      <c r="K30" s="29">
        <v>18098</v>
      </c>
      <c r="L30" s="29">
        <v>18302</v>
      </c>
      <c r="M30" s="29">
        <v>18348</v>
      </c>
      <c r="N30" s="29">
        <v>18411</v>
      </c>
    </row>
    <row r="31" spans="1:14">
      <c r="A31" s="15" t="s">
        <v>51</v>
      </c>
      <c r="B31" s="15" t="s">
        <v>52</v>
      </c>
      <c r="C31" s="29"/>
      <c r="D31" s="29">
        <v>3205</v>
      </c>
      <c r="E31" s="29" t="s">
        <v>271</v>
      </c>
      <c r="F31" s="29">
        <v>3499</v>
      </c>
      <c r="G31" s="29" t="s">
        <v>271</v>
      </c>
      <c r="H31" s="29">
        <v>3817</v>
      </c>
      <c r="I31" s="29">
        <v>3758</v>
      </c>
      <c r="J31" s="29">
        <v>3796</v>
      </c>
      <c r="K31" s="29">
        <v>3780</v>
      </c>
      <c r="L31" s="29">
        <v>3894</v>
      </c>
      <c r="M31" s="29">
        <v>4036</v>
      </c>
      <c r="N31" s="29">
        <v>4649</v>
      </c>
    </row>
    <row r="32" spans="1:14">
      <c r="A32" s="15" t="s">
        <v>53</v>
      </c>
      <c r="B32" s="15" t="s">
        <v>54</v>
      </c>
      <c r="C32" s="29"/>
      <c r="D32" s="29">
        <v>12656</v>
      </c>
      <c r="E32" s="29">
        <v>8849</v>
      </c>
      <c r="F32" s="29">
        <v>12468</v>
      </c>
      <c r="G32" s="29">
        <v>12433</v>
      </c>
      <c r="H32" s="29">
        <v>12469</v>
      </c>
      <c r="I32" s="29">
        <v>3841</v>
      </c>
      <c r="J32" s="29">
        <v>3806</v>
      </c>
      <c r="K32" s="29">
        <v>3937</v>
      </c>
      <c r="L32" s="29">
        <v>4193</v>
      </c>
      <c r="M32" s="29">
        <v>4170</v>
      </c>
      <c r="N32" s="29">
        <v>4142</v>
      </c>
    </row>
    <row r="33" spans="1:14">
      <c r="A33" s="15" t="s">
        <v>55</v>
      </c>
      <c r="B33" s="15" t="s">
        <v>56</v>
      </c>
      <c r="C33" s="29"/>
      <c r="D33" s="29">
        <v>33880</v>
      </c>
      <c r="E33" s="29">
        <v>17147</v>
      </c>
      <c r="F33" s="29">
        <v>17588</v>
      </c>
      <c r="G33" s="29">
        <v>8713</v>
      </c>
      <c r="H33" s="29">
        <v>8759</v>
      </c>
      <c r="I33" s="29">
        <v>9055</v>
      </c>
      <c r="J33" s="29">
        <v>9161</v>
      </c>
      <c r="K33" s="29">
        <v>9683</v>
      </c>
      <c r="L33" s="29">
        <v>9585</v>
      </c>
      <c r="M33" s="29">
        <v>9589</v>
      </c>
      <c r="N33" s="29">
        <v>13281</v>
      </c>
    </row>
    <row r="34" spans="1:14">
      <c r="A34" s="15" t="s">
        <v>57</v>
      </c>
      <c r="B34" s="15" t="s">
        <v>58</v>
      </c>
      <c r="C34" s="29"/>
      <c r="D34" s="29">
        <v>15153</v>
      </c>
      <c r="E34" s="29">
        <v>16001</v>
      </c>
      <c r="F34" s="29">
        <v>22723</v>
      </c>
      <c r="G34" s="29">
        <v>16350</v>
      </c>
      <c r="H34" s="29">
        <v>16540</v>
      </c>
      <c r="I34" s="29">
        <v>25017</v>
      </c>
      <c r="J34" s="29">
        <v>23718</v>
      </c>
      <c r="K34" s="29">
        <v>25365</v>
      </c>
      <c r="L34" s="29">
        <v>25618</v>
      </c>
      <c r="M34" s="29">
        <v>25726</v>
      </c>
      <c r="N34" s="29">
        <v>26226</v>
      </c>
    </row>
    <row r="35" spans="1:14">
      <c r="A35" s="15" t="s">
        <v>59</v>
      </c>
      <c r="B35" s="15" t="s">
        <v>60</v>
      </c>
      <c r="C35" s="29"/>
      <c r="D35" s="29">
        <v>14421</v>
      </c>
      <c r="E35" s="29">
        <v>10520</v>
      </c>
      <c r="F35" s="29">
        <v>8126</v>
      </c>
      <c r="G35" s="29">
        <v>8355</v>
      </c>
      <c r="H35" s="29">
        <v>8061</v>
      </c>
      <c r="I35" s="29">
        <v>8226</v>
      </c>
      <c r="J35" s="29">
        <v>8479</v>
      </c>
      <c r="K35" s="29">
        <v>8737</v>
      </c>
      <c r="L35" s="29">
        <v>8950</v>
      </c>
      <c r="M35" s="29">
        <v>8649</v>
      </c>
      <c r="N35" s="29">
        <v>8462</v>
      </c>
    </row>
    <row r="36" spans="1:14">
      <c r="A36" s="15" t="s">
        <v>61</v>
      </c>
      <c r="B36" s="15" t="s">
        <v>62</v>
      </c>
      <c r="C36" s="29"/>
      <c r="D36" s="29">
        <v>12011</v>
      </c>
      <c r="E36" s="29">
        <v>11627</v>
      </c>
      <c r="F36" s="29">
        <v>14729</v>
      </c>
      <c r="G36" s="29">
        <v>12680</v>
      </c>
      <c r="H36" s="29">
        <v>18695</v>
      </c>
      <c r="I36" s="29">
        <v>27948</v>
      </c>
      <c r="J36" s="29">
        <v>28125</v>
      </c>
      <c r="K36" s="29">
        <v>17742</v>
      </c>
      <c r="L36" s="29">
        <v>28071</v>
      </c>
      <c r="M36" s="29">
        <v>27814</v>
      </c>
      <c r="N36" s="29">
        <v>17906</v>
      </c>
    </row>
    <row r="37" spans="1:14">
      <c r="A37" s="15" t="s">
        <v>63</v>
      </c>
      <c r="B37" s="15" t="s">
        <v>64</v>
      </c>
      <c r="C37" s="29"/>
      <c r="D37" s="29">
        <v>22215</v>
      </c>
      <c r="E37" s="29">
        <v>19833</v>
      </c>
      <c r="F37" s="29">
        <v>23270</v>
      </c>
      <c r="G37" s="29">
        <v>19246</v>
      </c>
      <c r="H37" s="29">
        <v>26641</v>
      </c>
      <c r="I37" s="29">
        <v>28678</v>
      </c>
      <c r="J37" s="29">
        <v>26937</v>
      </c>
      <c r="K37" s="29">
        <v>30637</v>
      </c>
      <c r="L37" s="29">
        <v>27632</v>
      </c>
      <c r="M37" s="29">
        <v>29168</v>
      </c>
      <c r="N37" s="29">
        <v>22647</v>
      </c>
    </row>
    <row r="38" spans="1:14">
      <c r="A38" s="15" t="s">
        <v>69</v>
      </c>
      <c r="B38" s="15" t="s">
        <v>70</v>
      </c>
      <c r="C38" s="29"/>
      <c r="D38" s="29">
        <v>9144</v>
      </c>
      <c r="E38" s="29">
        <v>9223</v>
      </c>
      <c r="F38" s="29">
        <v>14121</v>
      </c>
      <c r="G38" s="29">
        <v>15683</v>
      </c>
      <c r="H38" s="29">
        <v>15664</v>
      </c>
      <c r="I38" s="29">
        <v>18255</v>
      </c>
      <c r="J38" s="29">
        <v>15673</v>
      </c>
      <c r="K38" s="29">
        <v>18633</v>
      </c>
      <c r="L38" s="29">
        <v>13970</v>
      </c>
      <c r="M38" s="29">
        <v>15801</v>
      </c>
      <c r="N38" s="29">
        <v>17973</v>
      </c>
    </row>
    <row r="39" spans="1:14">
      <c r="A39" s="15" t="s">
        <v>71</v>
      </c>
      <c r="B39" s="15" t="s">
        <v>72</v>
      </c>
      <c r="C39" s="29"/>
      <c r="D39" s="29">
        <v>21023</v>
      </c>
      <c r="E39" s="29">
        <v>19255</v>
      </c>
      <c r="F39" s="29">
        <v>23520</v>
      </c>
      <c r="G39" s="29">
        <v>22657</v>
      </c>
      <c r="H39" s="29">
        <v>18181</v>
      </c>
      <c r="I39" s="29">
        <v>20193</v>
      </c>
      <c r="J39" s="29">
        <v>23562</v>
      </c>
      <c r="K39" s="29">
        <v>25785</v>
      </c>
      <c r="L39" s="29">
        <v>25352</v>
      </c>
      <c r="M39" s="29">
        <v>28230</v>
      </c>
      <c r="N39" s="29">
        <v>43955</v>
      </c>
    </row>
    <row r="40" spans="1:14">
      <c r="A40" s="15" t="s">
        <v>73</v>
      </c>
      <c r="B40" s="15" t="s">
        <v>74</v>
      </c>
      <c r="C40" s="29"/>
      <c r="D40" s="29">
        <v>2777</v>
      </c>
      <c r="E40" s="29" t="s">
        <v>271</v>
      </c>
      <c r="F40" s="29" t="s">
        <v>271</v>
      </c>
      <c r="G40" s="29" t="s">
        <v>271</v>
      </c>
      <c r="H40" s="29" t="s">
        <v>271</v>
      </c>
      <c r="I40" s="29">
        <v>2774</v>
      </c>
      <c r="J40" s="29" t="s">
        <v>271</v>
      </c>
      <c r="K40" s="29">
        <v>2880</v>
      </c>
      <c r="L40" s="29">
        <v>4829</v>
      </c>
      <c r="M40" s="29">
        <v>5536</v>
      </c>
      <c r="N40" s="29">
        <v>5624</v>
      </c>
    </row>
    <row r="41" spans="1:14">
      <c r="A41" s="15" t="s">
        <v>75</v>
      </c>
      <c r="B41" s="15" t="s">
        <v>76</v>
      </c>
      <c r="C41" s="29"/>
      <c r="D41" s="29">
        <v>42343</v>
      </c>
      <c r="E41" s="29">
        <v>42045</v>
      </c>
      <c r="F41" s="29">
        <v>41400</v>
      </c>
      <c r="G41" s="29">
        <v>44004</v>
      </c>
      <c r="H41" s="29">
        <v>44864</v>
      </c>
      <c r="I41" s="29">
        <v>22501</v>
      </c>
      <c r="J41" s="29">
        <v>20904</v>
      </c>
      <c r="K41" s="29">
        <v>23959</v>
      </c>
      <c r="L41" s="29">
        <v>24001</v>
      </c>
      <c r="M41" s="29">
        <v>20992</v>
      </c>
      <c r="N41" s="29">
        <v>24609</v>
      </c>
    </row>
    <row r="42" spans="1:14">
      <c r="A42" s="15" t="s">
        <v>77</v>
      </c>
      <c r="B42" s="15" t="s">
        <v>78</v>
      </c>
      <c r="C42" s="29"/>
      <c r="D42" s="29">
        <v>15348</v>
      </c>
      <c r="E42" s="29">
        <v>14515</v>
      </c>
      <c r="F42" s="29">
        <v>14179</v>
      </c>
      <c r="G42" s="29">
        <v>14346</v>
      </c>
      <c r="H42" s="29">
        <v>15562</v>
      </c>
      <c r="I42" s="29">
        <v>15313</v>
      </c>
      <c r="J42" s="29">
        <v>15438</v>
      </c>
      <c r="K42" s="29">
        <v>38647</v>
      </c>
      <c r="L42" s="29">
        <v>37502</v>
      </c>
      <c r="M42" s="29">
        <v>35311</v>
      </c>
      <c r="N42" s="29">
        <v>38804</v>
      </c>
    </row>
    <row r="43" spans="1:14">
      <c r="A43" s="15" t="s">
        <v>79</v>
      </c>
      <c r="B43" s="15" t="s">
        <v>80</v>
      </c>
      <c r="C43" s="29"/>
      <c r="D43" s="29">
        <v>18687</v>
      </c>
      <c r="E43" s="29">
        <v>16090</v>
      </c>
      <c r="F43" s="29">
        <v>21196</v>
      </c>
      <c r="G43" s="29">
        <v>21856</v>
      </c>
      <c r="H43" s="29">
        <v>25060</v>
      </c>
      <c r="I43" s="29">
        <v>24834</v>
      </c>
      <c r="J43" s="29">
        <v>27541</v>
      </c>
      <c r="K43" s="29">
        <v>28079</v>
      </c>
      <c r="L43" s="29">
        <v>28854</v>
      </c>
      <c r="M43" s="29">
        <v>29038</v>
      </c>
      <c r="N43" s="29">
        <v>30716</v>
      </c>
    </row>
    <row r="44" spans="1:14">
      <c r="A44" s="15" t="s">
        <v>81</v>
      </c>
      <c r="B44" s="15" t="s">
        <v>82</v>
      </c>
      <c r="C44" s="29"/>
      <c r="D44" s="29" t="s">
        <v>271</v>
      </c>
      <c r="E44" s="29">
        <v>10757</v>
      </c>
      <c r="F44" s="29">
        <v>10994</v>
      </c>
      <c r="G44" s="29">
        <v>9293</v>
      </c>
      <c r="H44" s="29">
        <v>11357</v>
      </c>
      <c r="I44" s="29">
        <v>11354</v>
      </c>
      <c r="J44" s="29" t="s">
        <v>271</v>
      </c>
      <c r="K44" s="29" t="s">
        <v>271</v>
      </c>
      <c r="L44" s="29" t="s">
        <v>271</v>
      </c>
      <c r="M44" s="29" t="s">
        <v>271</v>
      </c>
      <c r="N44" s="29" t="s">
        <v>271</v>
      </c>
    </row>
    <row r="45" spans="1:14">
      <c r="A45" s="15" t="s">
        <v>83</v>
      </c>
      <c r="B45" s="15" t="s">
        <v>84</v>
      </c>
      <c r="C45" s="29"/>
      <c r="D45" s="29">
        <v>8720</v>
      </c>
      <c r="E45" s="29">
        <v>8038</v>
      </c>
      <c r="F45" s="29">
        <v>9577</v>
      </c>
      <c r="G45" s="29">
        <v>10271</v>
      </c>
      <c r="H45" s="29">
        <v>10324</v>
      </c>
      <c r="I45" s="29">
        <v>10355</v>
      </c>
      <c r="J45" s="29">
        <v>10319</v>
      </c>
      <c r="K45" s="29">
        <v>10589</v>
      </c>
      <c r="L45" s="29">
        <v>10718</v>
      </c>
      <c r="M45" s="29">
        <v>10790</v>
      </c>
      <c r="N45" s="29">
        <v>11092</v>
      </c>
    </row>
    <row r="46" spans="1:14">
      <c r="A46" s="15" t="s">
        <v>85</v>
      </c>
      <c r="B46" s="15" t="s">
        <v>86</v>
      </c>
      <c r="C46" s="29"/>
      <c r="D46" s="29">
        <v>20155</v>
      </c>
      <c r="E46" s="29">
        <v>54578</v>
      </c>
      <c r="F46" s="29">
        <v>43569</v>
      </c>
      <c r="G46" s="29">
        <v>57240</v>
      </c>
      <c r="H46" s="29">
        <v>45398</v>
      </c>
      <c r="I46" s="29">
        <v>47677</v>
      </c>
      <c r="J46" s="29">
        <v>47178</v>
      </c>
      <c r="K46" s="29">
        <v>49604</v>
      </c>
      <c r="L46" s="29">
        <v>58066</v>
      </c>
      <c r="M46" s="29">
        <v>61854</v>
      </c>
      <c r="N46" s="29">
        <v>65202</v>
      </c>
    </row>
    <row r="47" spans="1:14">
      <c r="A47" s="15" t="s">
        <v>87</v>
      </c>
      <c r="B47" s="15" t="s">
        <v>88</v>
      </c>
      <c r="C47" s="29"/>
      <c r="D47" s="29">
        <v>7186</v>
      </c>
      <c r="E47" s="29">
        <v>7387</v>
      </c>
      <c r="F47" s="29">
        <v>7383</v>
      </c>
      <c r="G47" s="29">
        <v>7393</v>
      </c>
      <c r="H47" s="29">
        <v>7568</v>
      </c>
      <c r="I47" s="29">
        <v>7505</v>
      </c>
      <c r="J47" s="29" t="s">
        <v>271</v>
      </c>
      <c r="K47" s="29" t="s">
        <v>271</v>
      </c>
      <c r="L47" s="29" t="s">
        <v>271</v>
      </c>
      <c r="M47" s="29" t="s">
        <v>271</v>
      </c>
      <c r="N47" s="29" t="s">
        <v>271</v>
      </c>
    </row>
    <row r="48" spans="1:14">
      <c r="A48" s="15" t="s">
        <v>89</v>
      </c>
      <c r="B48" s="15" t="s">
        <v>90</v>
      </c>
      <c r="C48" s="29"/>
      <c r="D48" s="29">
        <v>17850</v>
      </c>
      <c r="E48" s="29">
        <v>17735</v>
      </c>
      <c r="F48" s="29">
        <v>17463</v>
      </c>
      <c r="G48" s="29">
        <v>17712</v>
      </c>
      <c r="H48" s="29">
        <v>17999</v>
      </c>
      <c r="I48" s="29">
        <v>18087</v>
      </c>
      <c r="J48" s="29">
        <v>18204</v>
      </c>
      <c r="K48" s="29">
        <v>18309</v>
      </c>
      <c r="L48" s="29">
        <v>18364</v>
      </c>
      <c r="M48" s="29">
        <v>19085</v>
      </c>
      <c r="N48" s="29">
        <v>18944</v>
      </c>
    </row>
    <row r="49" spans="1:14">
      <c r="A49" s="15" t="s">
        <v>91</v>
      </c>
      <c r="B49" s="15" t="s">
        <v>92</v>
      </c>
      <c r="C49" s="29"/>
      <c r="D49" s="29">
        <v>3022</v>
      </c>
      <c r="E49" s="29">
        <v>3125</v>
      </c>
      <c r="F49" s="29">
        <v>3384</v>
      </c>
      <c r="G49" s="29">
        <v>3674</v>
      </c>
      <c r="H49" s="29">
        <v>3682</v>
      </c>
      <c r="I49" s="29">
        <v>5091</v>
      </c>
      <c r="J49" s="29">
        <v>5439</v>
      </c>
      <c r="K49" s="29">
        <v>5829</v>
      </c>
      <c r="L49" s="29">
        <v>5481</v>
      </c>
      <c r="M49" s="29">
        <v>5792</v>
      </c>
      <c r="N49" s="29">
        <v>6015</v>
      </c>
    </row>
    <row r="50" spans="1:14">
      <c r="A50" s="15" t="s">
        <v>93</v>
      </c>
      <c r="B50" s="15" t="s">
        <v>94</v>
      </c>
      <c r="C50" s="29"/>
      <c r="D50" s="29">
        <v>26457</v>
      </c>
      <c r="E50" s="29">
        <v>15640</v>
      </c>
      <c r="F50" s="29">
        <v>19299</v>
      </c>
      <c r="G50" s="29">
        <v>21241</v>
      </c>
      <c r="H50" s="29">
        <v>27844</v>
      </c>
      <c r="I50" s="29">
        <v>27962</v>
      </c>
      <c r="J50" s="29">
        <v>29938</v>
      </c>
      <c r="K50" s="29">
        <v>28067</v>
      </c>
      <c r="L50" s="29">
        <v>28686</v>
      </c>
      <c r="M50" s="29">
        <v>26484</v>
      </c>
      <c r="N50" s="29">
        <v>32478</v>
      </c>
    </row>
    <row r="51" spans="1:14">
      <c r="A51" s="15" t="s">
        <v>95</v>
      </c>
      <c r="B51" s="15" t="s">
        <v>96</v>
      </c>
      <c r="C51" s="29"/>
      <c r="D51" s="29">
        <v>1957</v>
      </c>
      <c r="E51" s="29" t="s">
        <v>271</v>
      </c>
      <c r="F51" s="29" t="s">
        <v>271</v>
      </c>
      <c r="G51" s="29" t="s">
        <v>271</v>
      </c>
      <c r="H51" s="29" t="s">
        <v>271</v>
      </c>
      <c r="I51" s="29">
        <v>5402</v>
      </c>
      <c r="J51" s="29">
        <v>7487</v>
      </c>
      <c r="K51" s="29">
        <v>7548</v>
      </c>
      <c r="L51" s="29">
        <v>7475</v>
      </c>
      <c r="M51" s="29">
        <v>7548</v>
      </c>
      <c r="N51" s="29">
        <v>7629</v>
      </c>
    </row>
    <row r="52" spans="1:14">
      <c r="A52" s="15" t="s">
        <v>97</v>
      </c>
      <c r="B52" s="15" t="s">
        <v>98</v>
      </c>
      <c r="C52" s="29"/>
      <c r="D52" s="29">
        <v>33006</v>
      </c>
      <c r="E52" s="29">
        <v>32429</v>
      </c>
      <c r="F52" s="29">
        <v>33202</v>
      </c>
      <c r="G52" s="29">
        <v>34725</v>
      </c>
      <c r="H52" s="29">
        <v>37580</v>
      </c>
      <c r="I52" s="29">
        <v>38776</v>
      </c>
      <c r="J52" s="29">
        <v>42902</v>
      </c>
      <c r="K52" s="29">
        <v>44839</v>
      </c>
      <c r="L52" s="29">
        <v>46090</v>
      </c>
      <c r="M52" s="29">
        <v>45565</v>
      </c>
      <c r="N52" s="29">
        <v>31042</v>
      </c>
    </row>
    <row r="53" spans="1:14">
      <c r="A53" s="15" t="s">
        <v>99</v>
      </c>
      <c r="B53" s="15" t="s">
        <v>100</v>
      </c>
      <c r="C53" s="29"/>
      <c r="D53" s="29">
        <v>21091</v>
      </c>
      <c r="E53" s="29">
        <v>14629</v>
      </c>
      <c r="F53" s="29">
        <v>20650</v>
      </c>
      <c r="G53" s="29">
        <v>20067</v>
      </c>
      <c r="H53" s="29">
        <v>19190</v>
      </c>
      <c r="I53" s="29">
        <v>20189</v>
      </c>
      <c r="J53" s="29">
        <v>20097</v>
      </c>
      <c r="K53" s="29">
        <v>21053</v>
      </c>
      <c r="L53" s="29">
        <v>21819</v>
      </c>
      <c r="M53" s="29">
        <v>21338</v>
      </c>
      <c r="N53" s="29">
        <v>21541</v>
      </c>
    </row>
    <row r="54" spans="1:14">
      <c r="A54" s="15" t="s">
        <v>101</v>
      </c>
      <c r="B54" s="15" t="s">
        <v>102</v>
      </c>
      <c r="C54" s="29"/>
      <c r="D54" s="29" t="s">
        <v>271</v>
      </c>
      <c r="E54" s="29" t="s">
        <v>271</v>
      </c>
      <c r="F54" s="29" t="s">
        <v>271</v>
      </c>
      <c r="G54" s="29" t="s">
        <v>271</v>
      </c>
      <c r="H54" s="29" t="s">
        <v>271</v>
      </c>
      <c r="I54" s="29" t="s">
        <v>271</v>
      </c>
      <c r="J54" s="29" t="s">
        <v>271</v>
      </c>
      <c r="K54" s="29" t="s">
        <v>271</v>
      </c>
      <c r="L54" s="29" t="s">
        <v>271</v>
      </c>
      <c r="M54" s="29" t="s">
        <v>271</v>
      </c>
      <c r="N54" s="29" t="s">
        <v>271</v>
      </c>
    </row>
    <row r="55" spans="1:14">
      <c r="A55" s="15" t="s">
        <v>103</v>
      </c>
      <c r="B55" s="15" t="s">
        <v>104</v>
      </c>
      <c r="C55" s="29"/>
      <c r="D55" s="29" t="s">
        <v>271</v>
      </c>
      <c r="E55" s="29" t="s">
        <v>271</v>
      </c>
      <c r="F55" s="29" t="s">
        <v>271</v>
      </c>
      <c r="G55" s="29" t="s">
        <v>271</v>
      </c>
      <c r="H55" s="29" t="s">
        <v>271</v>
      </c>
      <c r="I55" s="29" t="s">
        <v>271</v>
      </c>
      <c r="J55" s="29">
        <v>3676</v>
      </c>
      <c r="K55" s="29">
        <v>3810</v>
      </c>
      <c r="L55" s="29">
        <v>3809</v>
      </c>
      <c r="M55" s="29">
        <v>3911</v>
      </c>
      <c r="N55" s="29">
        <v>4486</v>
      </c>
    </row>
    <row r="56" spans="1:14">
      <c r="A56" s="15" t="s">
        <v>105</v>
      </c>
      <c r="B56" s="15" t="s">
        <v>106</v>
      </c>
      <c r="C56" s="29"/>
      <c r="D56" s="29" t="s">
        <v>271</v>
      </c>
      <c r="E56" s="29" t="s">
        <v>271</v>
      </c>
      <c r="F56" s="29" t="s">
        <v>271</v>
      </c>
      <c r="G56" s="29" t="s">
        <v>271</v>
      </c>
      <c r="H56" s="29" t="s">
        <v>271</v>
      </c>
      <c r="I56" s="29" t="s">
        <v>271</v>
      </c>
      <c r="J56" s="29" t="s">
        <v>271</v>
      </c>
      <c r="K56" s="29" t="s">
        <v>271</v>
      </c>
      <c r="L56" s="29" t="s">
        <v>271</v>
      </c>
      <c r="M56" s="29" t="s">
        <v>271</v>
      </c>
      <c r="N56" s="29" t="s">
        <v>271</v>
      </c>
    </row>
    <row r="57" spans="1:14">
      <c r="A57" s="15" t="s">
        <v>107</v>
      </c>
      <c r="B57" s="15" t="s">
        <v>108</v>
      </c>
      <c r="C57" s="29"/>
      <c r="D57" s="29">
        <v>20169</v>
      </c>
      <c r="E57" s="29">
        <v>19389</v>
      </c>
      <c r="F57" s="29">
        <v>20008</v>
      </c>
      <c r="G57" s="29">
        <v>22182</v>
      </c>
      <c r="H57" s="29">
        <v>22172</v>
      </c>
      <c r="I57" s="29">
        <v>22541</v>
      </c>
      <c r="J57" s="29">
        <v>33043</v>
      </c>
      <c r="K57" s="29">
        <v>33493</v>
      </c>
      <c r="L57" s="29">
        <v>35076</v>
      </c>
      <c r="M57" s="29">
        <v>35636</v>
      </c>
      <c r="N57" s="29">
        <v>19776</v>
      </c>
    </row>
    <row r="58" spans="1:14">
      <c r="A58" s="15" t="s">
        <v>109</v>
      </c>
      <c r="B58" s="15" t="s">
        <v>110</v>
      </c>
      <c r="C58" s="29"/>
      <c r="D58" s="29">
        <v>8908</v>
      </c>
      <c r="E58" s="29">
        <v>2602</v>
      </c>
      <c r="F58" s="29">
        <v>5246</v>
      </c>
      <c r="G58" s="29">
        <v>2400</v>
      </c>
      <c r="H58" s="29">
        <v>2580</v>
      </c>
      <c r="I58" s="29">
        <v>2289</v>
      </c>
      <c r="J58" s="29">
        <v>12286</v>
      </c>
      <c r="K58" s="29">
        <v>15720</v>
      </c>
      <c r="L58" s="29">
        <v>13761</v>
      </c>
      <c r="M58" s="29">
        <v>13501</v>
      </c>
      <c r="N58" s="29">
        <v>4932</v>
      </c>
    </row>
    <row r="59" spans="1:14">
      <c r="A59" s="15" t="s">
        <v>111</v>
      </c>
      <c r="B59" s="15" t="s">
        <v>112</v>
      </c>
      <c r="C59" s="29"/>
      <c r="D59" s="29">
        <v>22678</v>
      </c>
      <c r="E59" s="29">
        <v>22754</v>
      </c>
      <c r="F59" s="29">
        <v>22284</v>
      </c>
      <c r="G59" s="29">
        <v>22011</v>
      </c>
      <c r="H59" s="29">
        <v>17623</v>
      </c>
      <c r="I59" s="29">
        <v>14898</v>
      </c>
      <c r="J59" s="29">
        <v>19942</v>
      </c>
      <c r="K59" s="29">
        <v>14875</v>
      </c>
      <c r="L59" s="29">
        <v>14390</v>
      </c>
      <c r="M59" s="29">
        <v>14872</v>
      </c>
      <c r="N59" s="29">
        <v>8290</v>
      </c>
    </row>
    <row r="60" spans="1:14">
      <c r="A60" s="15" t="s">
        <v>113</v>
      </c>
      <c r="B60" s="15" t="s">
        <v>114</v>
      </c>
      <c r="C60" s="29"/>
      <c r="D60" s="29">
        <v>3752</v>
      </c>
      <c r="E60" s="29">
        <v>3729</v>
      </c>
      <c r="F60" s="29">
        <v>6079</v>
      </c>
      <c r="G60" s="29">
        <v>9148</v>
      </c>
      <c r="H60" s="29">
        <v>9049</v>
      </c>
      <c r="I60" s="29">
        <v>8571</v>
      </c>
      <c r="J60" s="29">
        <v>8456</v>
      </c>
      <c r="K60" s="29">
        <v>8841</v>
      </c>
      <c r="L60" s="29">
        <v>12406</v>
      </c>
      <c r="M60" s="29">
        <v>19758</v>
      </c>
      <c r="N60" s="29">
        <v>19685</v>
      </c>
    </row>
    <row r="61" spans="1:14">
      <c r="A61" s="15" t="s">
        <v>115</v>
      </c>
      <c r="B61" s="15" t="s">
        <v>116</v>
      </c>
      <c r="C61" s="29"/>
      <c r="D61" s="29" t="s">
        <v>271</v>
      </c>
      <c r="E61" s="29" t="s">
        <v>271</v>
      </c>
      <c r="F61" s="29" t="s">
        <v>271</v>
      </c>
      <c r="G61" s="29" t="s">
        <v>271</v>
      </c>
      <c r="H61" s="29" t="s">
        <v>271</v>
      </c>
      <c r="I61" s="29" t="s">
        <v>271</v>
      </c>
      <c r="J61" s="29" t="s">
        <v>271</v>
      </c>
      <c r="K61" s="29">
        <v>2436</v>
      </c>
      <c r="L61" s="29" t="s">
        <v>271</v>
      </c>
      <c r="M61" s="29" t="s">
        <v>271</v>
      </c>
      <c r="N61" s="29">
        <v>2584</v>
      </c>
    </row>
    <row r="62" spans="1:14">
      <c r="A62" s="15" t="s">
        <v>117</v>
      </c>
      <c r="B62" s="15" t="s">
        <v>118</v>
      </c>
      <c r="C62" s="29"/>
      <c r="D62" s="29">
        <v>21953</v>
      </c>
      <c r="E62" s="29">
        <v>21584</v>
      </c>
      <c r="F62" s="29">
        <v>22357</v>
      </c>
      <c r="G62" s="29">
        <v>22585</v>
      </c>
      <c r="H62" s="29">
        <v>22910</v>
      </c>
      <c r="I62" s="29">
        <v>22817</v>
      </c>
      <c r="J62" s="29">
        <v>22663</v>
      </c>
      <c r="K62" s="29">
        <v>23145</v>
      </c>
      <c r="L62" s="29">
        <v>23530</v>
      </c>
      <c r="M62" s="29">
        <v>23231</v>
      </c>
      <c r="N62" s="29">
        <v>23549</v>
      </c>
    </row>
    <row r="63" spans="1:14">
      <c r="A63" s="15" t="s">
        <v>119</v>
      </c>
      <c r="B63" s="15" t="s">
        <v>120</v>
      </c>
      <c r="C63" s="29"/>
      <c r="D63" s="29">
        <v>9302</v>
      </c>
      <c r="E63" s="29">
        <v>9047</v>
      </c>
      <c r="F63" s="29">
        <v>9333</v>
      </c>
      <c r="G63" s="29">
        <v>9600</v>
      </c>
      <c r="H63" s="29">
        <v>9972</v>
      </c>
      <c r="I63" s="29">
        <v>9701</v>
      </c>
      <c r="J63" s="29">
        <v>9949</v>
      </c>
      <c r="K63" s="29">
        <v>10734</v>
      </c>
      <c r="L63" s="29">
        <v>10816</v>
      </c>
      <c r="M63" s="29">
        <v>10995</v>
      </c>
      <c r="N63" s="29">
        <v>11259</v>
      </c>
    </row>
    <row r="64" spans="1:14">
      <c r="A64" s="15" t="s">
        <v>121</v>
      </c>
      <c r="B64" s="15" t="s">
        <v>122</v>
      </c>
      <c r="C64" s="29"/>
      <c r="D64" s="29">
        <v>2417</v>
      </c>
      <c r="E64" s="29">
        <v>2400</v>
      </c>
      <c r="F64" s="29">
        <v>7883</v>
      </c>
      <c r="G64" s="29">
        <v>9325</v>
      </c>
      <c r="H64" s="29">
        <v>9445</v>
      </c>
      <c r="I64" s="29">
        <v>9183</v>
      </c>
      <c r="J64" s="29">
        <v>9164</v>
      </c>
      <c r="K64" s="29">
        <v>10038</v>
      </c>
      <c r="L64" s="29">
        <v>10462</v>
      </c>
      <c r="M64" s="29">
        <v>10692</v>
      </c>
      <c r="N64" s="29">
        <v>11456</v>
      </c>
    </row>
    <row r="65" spans="1:14">
      <c r="A65" s="15" t="s">
        <v>123</v>
      </c>
      <c r="B65" s="15" t="s">
        <v>124</v>
      </c>
      <c r="C65" s="29"/>
      <c r="D65" s="29">
        <v>26037</v>
      </c>
      <c r="E65" s="29">
        <v>27454</v>
      </c>
      <c r="F65" s="29">
        <v>29788</v>
      </c>
      <c r="G65" s="29">
        <v>30170</v>
      </c>
      <c r="H65" s="29">
        <v>30405</v>
      </c>
      <c r="I65" s="29">
        <v>30729</v>
      </c>
      <c r="J65" s="29">
        <v>30197</v>
      </c>
      <c r="K65" s="29">
        <v>31113</v>
      </c>
      <c r="L65" s="29">
        <v>31100</v>
      </c>
      <c r="M65" s="29">
        <v>31295</v>
      </c>
      <c r="N65" s="29">
        <v>33941</v>
      </c>
    </row>
    <row r="66" spans="1:14">
      <c r="A66" s="15" t="s">
        <v>125</v>
      </c>
      <c r="B66" s="15" t="s">
        <v>126</v>
      </c>
      <c r="C66" s="29"/>
      <c r="D66" s="29" t="s">
        <v>271</v>
      </c>
      <c r="E66" s="29" t="s">
        <v>271</v>
      </c>
      <c r="F66" s="29" t="s">
        <v>271</v>
      </c>
      <c r="G66" s="29" t="s">
        <v>271</v>
      </c>
      <c r="H66" s="29" t="s">
        <v>271</v>
      </c>
      <c r="I66" s="29" t="s">
        <v>271</v>
      </c>
      <c r="J66" s="29" t="s">
        <v>271</v>
      </c>
      <c r="K66" s="29" t="s">
        <v>271</v>
      </c>
      <c r="L66" s="29" t="s">
        <v>271</v>
      </c>
      <c r="M66" s="29" t="s">
        <v>271</v>
      </c>
      <c r="N66" s="29" t="s">
        <v>271</v>
      </c>
    </row>
    <row r="67" spans="1:14">
      <c r="A67" s="15" t="s">
        <v>127</v>
      </c>
      <c r="B67" s="15" t="s">
        <v>128</v>
      </c>
      <c r="C67" s="29"/>
      <c r="D67" s="29">
        <v>59883</v>
      </c>
      <c r="E67" s="29">
        <v>58452</v>
      </c>
      <c r="F67" s="29">
        <v>70235</v>
      </c>
      <c r="G67" s="29">
        <v>72883</v>
      </c>
      <c r="H67" s="29">
        <v>72796</v>
      </c>
      <c r="I67" s="29">
        <v>69086</v>
      </c>
      <c r="J67" s="29">
        <v>70790</v>
      </c>
      <c r="K67" s="29">
        <v>76883</v>
      </c>
      <c r="L67" s="29">
        <v>80776</v>
      </c>
      <c r="M67" s="29">
        <v>77833</v>
      </c>
      <c r="N67" s="29">
        <v>57688</v>
      </c>
    </row>
    <row r="68" spans="1:14">
      <c r="A68" s="15" t="s">
        <v>129</v>
      </c>
      <c r="B68" s="15" t="s">
        <v>130</v>
      </c>
      <c r="C68" s="29"/>
      <c r="D68" s="29">
        <v>20038</v>
      </c>
      <c r="E68" s="29">
        <v>35349</v>
      </c>
      <c r="F68" s="29">
        <v>19923</v>
      </c>
      <c r="G68" s="29">
        <v>34582</v>
      </c>
      <c r="H68" s="29">
        <v>4238</v>
      </c>
      <c r="I68" s="29">
        <v>4258</v>
      </c>
      <c r="J68" s="29">
        <v>4335</v>
      </c>
      <c r="K68" s="29">
        <v>4317</v>
      </c>
      <c r="L68" s="29">
        <v>4292</v>
      </c>
      <c r="M68" s="29">
        <v>19688</v>
      </c>
      <c r="N68" s="29">
        <v>25672</v>
      </c>
    </row>
    <row r="69" spans="1:14">
      <c r="A69" s="15" t="s">
        <v>131</v>
      </c>
      <c r="B69" s="15" t="s">
        <v>132</v>
      </c>
      <c r="C69" s="29"/>
      <c r="D69" s="29">
        <v>5570</v>
      </c>
      <c r="E69" s="29">
        <v>3191</v>
      </c>
      <c r="F69" s="29">
        <v>5783</v>
      </c>
      <c r="G69" s="29">
        <v>3413</v>
      </c>
      <c r="H69" s="29">
        <v>3439</v>
      </c>
      <c r="I69" s="29">
        <v>3341</v>
      </c>
      <c r="J69" s="29">
        <v>3310</v>
      </c>
      <c r="K69" s="29">
        <v>5993</v>
      </c>
      <c r="L69" s="29">
        <v>5701</v>
      </c>
      <c r="M69" s="29">
        <v>3282</v>
      </c>
      <c r="N69" s="29">
        <v>5618</v>
      </c>
    </row>
    <row r="70" spans="1:14">
      <c r="A70" s="15" t="s">
        <v>133</v>
      </c>
      <c r="B70" s="15" t="s">
        <v>134</v>
      </c>
      <c r="C70" s="29"/>
      <c r="D70" s="29">
        <v>25203</v>
      </c>
      <c r="E70" s="29">
        <v>26077</v>
      </c>
      <c r="F70" s="29">
        <v>33904</v>
      </c>
      <c r="G70" s="29">
        <v>34273</v>
      </c>
      <c r="H70" s="29">
        <v>35645</v>
      </c>
      <c r="I70" s="29">
        <v>35518</v>
      </c>
      <c r="J70" s="29">
        <v>27954</v>
      </c>
      <c r="K70" s="29">
        <v>28170</v>
      </c>
      <c r="L70" s="29">
        <v>28268</v>
      </c>
      <c r="M70" s="29">
        <v>27896</v>
      </c>
      <c r="N70" s="29">
        <v>39240</v>
      </c>
    </row>
    <row r="71" spans="1:14">
      <c r="A71" s="15" t="s">
        <v>135</v>
      </c>
      <c r="B71" s="15" t="s">
        <v>136</v>
      </c>
      <c r="C71" s="29"/>
      <c r="D71" s="29">
        <v>6174</v>
      </c>
      <c r="E71" s="29">
        <v>6394</v>
      </c>
      <c r="F71" s="29">
        <v>6443</v>
      </c>
      <c r="G71" s="29" t="s">
        <v>271</v>
      </c>
      <c r="H71" s="29" t="s">
        <v>271</v>
      </c>
      <c r="I71" s="29" t="s">
        <v>271</v>
      </c>
      <c r="J71" s="29" t="s">
        <v>271</v>
      </c>
      <c r="K71" s="29">
        <v>5011</v>
      </c>
      <c r="L71" s="29" t="s">
        <v>271</v>
      </c>
      <c r="M71" s="29" t="s">
        <v>271</v>
      </c>
      <c r="N71" s="29" t="s">
        <v>271</v>
      </c>
    </row>
    <row r="72" spans="1:14">
      <c r="A72" s="15" t="s">
        <v>137</v>
      </c>
      <c r="B72" s="15" t="s">
        <v>138</v>
      </c>
      <c r="C72" s="29"/>
      <c r="D72" s="29">
        <v>11014</v>
      </c>
      <c r="E72" s="29">
        <v>11249</v>
      </c>
      <c r="F72" s="29">
        <v>21713</v>
      </c>
      <c r="G72" s="29">
        <v>21398</v>
      </c>
      <c r="H72" s="29">
        <v>23532</v>
      </c>
      <c r="I72" s="29">
        <v>22884</v>
      </c>
      <c r="J72" s="29">
        <v>25605</v>
      </c>
      <c r="K72" s="29">
        <v>26675</v>
      </c>
      <c r="L72" s="29">
        <v>26334</v>
      </c>
      <c r="M72" s="29">
        <v>26182</v>
      </c>
      <c r="N72" s="29">
        <v>26336</v>
      </c>
    </row>
    <row r="73" spans="1:14">
      <c r="A73" s="15" t="s">
        <v>139</v>
      </c>
      <c r="B73" s="15" t="s">
        <v>140</v>
      </c>
      <c r="C73" s="29"/>
      <c r="D73" s="29" t="s">
        <v>271</v>
      </c>
      <c r="E73" s="29" t="s">
        <v>271</v>
      </c>
      <c r="F73" s="29" t="s">
        <v>271</v>
      </c>
      <c r="G73" s="29" t="s">
        <v>271</v>
      </c>
      <c r="H73" s="29" t="s">
        <v>271</v>
      </c>
      <c r="I73" s="29" t="s">
        <v>271</v>
      </c>
      <c r="J73" s="29" t="s">
        <v>271</v>
      </c>
      <c r="K73" s="29" t="s">
        <v>271</v>
      </c>
      <c r="L73" s="29" t="s">
        <v>271</v>
      </c>
      <c r="M73" s="29" t="s">
        <v>271</v>
      </c>
      <c r="N73" s="29" t="s">
        <v>271</v>
      </c>
    </row>
    <row r="74" spans="1:14">
      <c r="A74" s="15" t="s">
        <v>141</v>
      </c>
      <c r="B74" s="15" t="s">
        <v>142</v>
      </c>
      <c r="C74" s="29"/>
      <c r="D74" s="29">
        <v>17367</v>
      </c>
      <c r="E74" s="29" t="s">
        <v>271</v>
      </c>
      <c r="F74" s="29" t="s">
        <v>271</v>
      </c>
      <c r="G74" s="29" t="s">
        <v>271</v>
      </c>
      <c r="H74" s="29" t="s">
        <v>271</v>
      </c>
      <c r="I74" s="29" t="s">
        <v>271</v>
      </c>
      <c r="J74" s="29">
        <v>10841</v>
      </c>
      <c r="K74" s="29">
        <v>10715</v>
      </c>
      <c r="L74" s="29">
        <v>10813</v>
      </c>
      <c r="M74" s="29">
        <v>10836</v>
      </c>
      <c r="N74" s="29" t="s">
        <v>271</v>
      </c>
    </row>
    <row r="75" spans="1:14">
      <c r="A75" s="15" t="s">
        <v>143</v>
      </c>
      <c r="B75" s="15" t="s">
        <v>144</v>
      </c>
      <c r="C75" s="29"/>
      <c r="D75" s="29">
        <v>41051</v>
      </c>
      <c r="E75" s="29">
        <v>40826</v>
      </c>
      <c r="F75" s="29">
        <v>40875</v>
      </c>
      <c r="G75" s="29">
        <v>41277</v>
      </c>
      <c r="H75" s="29">
        <v>44793</v>
      </c>
      <c r="I75" s="29">
        <v>45143</v>
      </c>
      <c r="J75" s="29">
        <v>44767</v>
      </c>
      <c r="K75" s="29">
        <v>48775</v>
      </c>
      <c r="L75" s="29">
        <v>46807</v>
      </c>
      <c r="M75" s="29">
        <v>43043</v>
      </c>
      <c r="N75" s="29">
        <v>46573</v>
      </c>
    </row>
    <row r="76" spans="1:14">
      <c r="A76" s="15" t="s">
        <v>145</v>
      </c>
      <c r="B76" s="15" t="s">
        <v>146</v>
      </c>
      <c r="C76" s="29"/>
      <c r="D76" s="29">
        <v>15621</v>
      </c>
      <c r="E76" s="29">
        <v>15649</v>
      </c>
      <c r="F76" s="29">
        <v>15490</v>
      </c>
      <c r="G76" s="29">
        <v>13737</v>
      </c>
      <c r="H76" s="29">
        <v>26253</v>
      </c>
      <c r="I76" s="29">
        <v>29673</v>
      </c>
      <c r="J76" s="29">
        <v>28971</v>
      </c>
      <c r="K76" s="29">
        <v>29521</v>
      </c>
      <c r="L76" s="29">
        <v>29449</v>
      </c>
      <c r="M76" s="29">
        <v>26247</v>
      </c>
      <c r="N76" s="29">
        <v>12200</v>
      </c>
    </row>
    <row r="77" spans="1:14">
      <c r="A77" s="15" t="s">
        <v>147</v>
      </c>
      <c r="B77" s="15" t="s">
        <v>148</v>
      </c>
      <c r="C77" s="29"/>
      <c r="D77" s="29">
        <v>29922</v>
      </c>
      <c r="E77" s="29">
        <v>40471</v>
      </c>
      <c r="F77" s="29">
        <v>28552</v>
      </c>
      <c r="G77" s="29">
        <v>26087</v>
      </c>
      <c r="H77" s="29">
        <v>29323</v>
      </c>
      <c r="I77" s="29">
        <v>26882</v>
      </c>
      <c r="J77" s="29">
        <v>19701</v>
      </c>
      <c r="K77" s="29">
        <v>26871</v>
      </c>
      <c r="L77" s="29">
        <v>17983</v>
      </c>
      <c r="M77" s="29">
        <v>17584</v>
      </c>
      <c r="N77" s="29">
        <v>17516</v>
      </c>
    </row>
    <row r="78" spans="1:14">
      <c r="A78" s="15" t="s">
        <v>149</v>
      </c>
      <c r="B78" s="15" t="s">
        <v>150</v>
      </c>
      <c r="C78" s="29"/>
      <c r="D78" s="29">
        <v>4267</v>
      </c>
      <c r="E78" s="29">
        <v>6852</v>
      </c>
      <c r="F78" s="29">
        <v>13071</v>
      </c>
      <c r="G78" s="29">
        <v>13334</v>
      </c>
      <c r="H78" s="29">
        <v>13418</v>
      </c>
      <c r="I78" s="29">
        <v>13321</v>
      </c>
      <c r="J78" s="29">
        <v>13274</v>
      </c>
      <c r="K78" s="29">
        <v>14860</v>
      </c>
      <c r="L78" s="29">
        <v>16404</v>
      </c>
      <c r="M78" s="29">
        <v>16602</v>
      </c>
      <c r="N78" s="29">
        <v>16728</v>
      </c>
    </row>
    <row r="79" spans="1:14">
      <c r="A79" s="15" t="s">
        <v>151</v>
      </c>
      <c r="B79" s="15" t="s">
        <v>152</v>
      </c>
      <c r="C79" s="29"/>
      <c r="D79" s="29">
        <v>5825</v>
      </c>
      <c r="E79" s="29">
        <v>12655</v>
      </c>
      <c r="F79" s="29">
        <v>13284</v>
      </c>
      <c r="G79" s="29">
        <v>12736</v>
      </c>
      <c r="H79" s="29">
        <v>9574</v>
      </c>
      <c r="I79" s="29">
        <v>8763</v>
      </c>
      <c r="J79" s="29">
        <v>8229</v>
      </c>
      <c r="K79" s="29">
        <v>13118</v>
      </c>
      <c r="L79" s="29">
        <v>10719</v>
      </c>
      <c r="M79" s="29">
        <v>27829</v>
      </c>
      <c r="N79" s="29">
        <v>13085</v>
      </c>
    </row>
    <row r="80" spans="1:14">
      <c r="A80" s="15" t="s">
        <v>153</v>
      </c>
      <c r="B80" s="15" t="s">
        <v>154</v>
      </c>
      <c r="C80" s="29"/>
      <c r="D80" s="29" t="s">
        <v>271</v>
      </c>
      <c r="E80" s="29" t="s">
        <v>271</v>
      </c>
      <c r="F80" s="29" t="s">
        <v>271</v>
      </c>
      <c r="G80" s="29">
        <v>6369</v>
      </c>
      <c r="H80" s="29">
        <v>6626</v>
      </c>
      <c r="I80" s="29">
        <v>6677</v>
      </c>
      <c r="J80" s="29">
        <v>6857</v>
      </c>
      <c r="K80" s="29">
        <v>6998</v>
      </c>
      <c r="L80" s="29">
        <v>6758</v>
      </c>
      <c r="M80" s="29">
        <v>6782</v>
      </c>
      <c r="N80" s="29">
        <v>7321</v>
      </c>
    </row>
    <row r="81" spans="1:14">
      <c r="A81" s="15" t="s">
        <v>155</v>
      </c>
      <c r="B81" s="15" t="s">
        <v>156</v>
      </c>
      <c r="C81" s="29"/>
      <c r="D81" s="29">
        <v>7937</v>
      </c>
      <c r="E81" s="29">
        <v>17081</v>
      </c>
      <c r="F81" s="29">
        <v>7604</v>
      </c>
      <c r="G81" s="29">
        <v>13690</v>
      </c>
      <c r="H81" s="29">
        <v>13966</v>
      </c>
      <c r="I81" s="29">
        <v>13972</v>
      </c>
      <c r="J81" s="29">
        <v>12052</v>
      </c>
      <c r="K81" s="29">
        <v>14295</v>
      </c>
      <c r="L81" s="29">
        <v>14198</v>
      </c>
      <c r="M81" s="29">
        <v>20311</v>
      </c>
      <c r="N81" s="29">
        <v>21829</v>
      </c>
    </row>
    <row r="82" spans="1:14">
      <c r="A82" s="15" t="s">
        <v>157</v>
      </c>
      <c r="B82" s="15" t="s">
        <v>158</v>
      </c>
      <c r="C82" s="29"/>
      <c r="D82" s="29">
        <v>21234</v>
      </c>
      <c r="E82" s="29">
        <v>19985</v>
      </c>
      <c r="F82" s="29">
        <v>22258</v>
      </c>
      <c r="G82" s="29">
        <v>20903</v>
      </c>
      <c r="H82" s="29">
        <v>20884</v>
      </c>
      <c r="I82" s="29">
        <v>22940</v>
      </c>
      <c r="J82" s="29">
        <v>22787</v>
      </c>
      <c r="K82" s="29">
        <v>5452</v>
      </c>
      <c r="L82" s="29">
        <v>28918</v>
      </c>
      <c r="M82" s="29">
        <v>29705</v>
      </c>
      <c r="N82" s="29">
        <v>31967</v>
      </c>
    </row>
    <row r="83" spans="1:14">
      <c r="A83" s="15" t="s">
        <v>159</v>
      </c>
      <c r="B83" s="15" t="s">
        <v>160</v>
      </c>
      <c r="C83" s="29"/>
      <c r="D83" s="29">
        <v>121009</v>
      </c>
      <c r="E83" s="29">
        <v>110773.99999999997</v>
      </c>
      <c r="F83" s="29">
        <v>100654</v>
      </c>
      <c r="G83" s="29">
        <v>108589.99999999999</v>
      </c>
      <c r="H83" s="29">
        <v>127019.73918155111</v>
      </c>
      <c r="I83" s="29">
        <v>124691.99999999997</v>
      </c>
      <c r="J83" s="29">
        <v>89167.625230516365</v>
      </c>
      <c r="K83" s="29">
        <v>99804.000000000015</v>
      </c>
      <c r="L83" s="29">
        <v>100551.59068890697</v>
      </c>
      <c r="M83" s="29">
        <v>101718</v>
      </c>
      <c r="N83" s="29">
        <v>103688.00000000001</v>
      </c>
    </row>
    <row r="84" spans="1:14">
      <c r="A84" s="15" t="s">
        <v>161</v>
      </c>
      <c r="B84" s="15" t="s">
        <v>162</v>
      </c>
      <c r="C84" s="29"/>
      <c r="D84" s="29">
        <v>30453</v>
      </c>
      <c r="E84" s="29">
        <v>30938</v>
      </c>
      <c r="F84" s="29">
        <v>35226</v>
      </c>
      <c r="G84" s="29">
        <v>34553</v>
      </c>
      <c r="H84" s="29">
        <v>34568</v>
      </c>
      <c r="I84" s="29">
        <v>34182</v>
      </c>
      <c r="J84" s="29">
        <v>31744</v>
      </c>
      <c r="K84" s="29">
        <v>29953</v>
      </c>
      <c r="L84" s="29">
        <v>26148</v>
      </c>
      <c r="M84" s="29">
        <v>33725</v>
      </c>
      <c r="N84" s="29">
        <v>38779</v>
      </c>
    </row>
    <row r="85" spans="1:14">
      <c r="A85" s="15" t="s">
        <v>163</v>
      </c>
      <c r="B85" s="15" t="s">
        <v>164</v>
      </c>
      <c r="C85" s="29"/>
      <c r="D85" s="29">
        <v>29723</v>
      </c>
      <c r="E85" s="29">
        <v>24592</v>
      </c>
      <c r="F85" s="29">
        <v>24614</v>
      </c>
      <c r="G85" s="29">
        <v>24637</v>
      </c>
      <c r="H85" s="29">
        <v>25082</v>
      </c>
      <c r="I85" s="29">
        <v>29447</v>
      </c>
      <c r="J85" s="29">
        <v>29117</v>
      </c>
      <c r="K85" s="29">
        <v>38249</v>
      </c>
      <c r="L85" s="29">
        <v>35075</v>
      </c>
      <c r="M85" s="29">
        <v>38429</v>
      </c>
      <c r="N85" s="29">
        <v>44295</v>
      </c>
    </row>
    <row r="86" spans="1:14">
      <c r="A86" s="15" t="s">
        <v>165</v>
      </c>
      <c r="B86" s="15" t="s">
        <v>166</v>
      </c>
      <c r="C86" s="29"/>
      <c r="D86" s="29">
        <v>49849</v>
      </c>
      <c r="E86" s="29">
        <v>51869</v>
      </c>
      <c r="F86" s="29">
        <v>54105</v>
      </c>
      <c r="G86" s="29">
        <v>62966</v>
      </c>
      <c r="H86" s="29">
        <v>67818</v>
      </c>
      <c r="I86" s="29">
        <v>65869</v>
      </c>
      <c r="J86" s="29">
        <v>61810</v>
      </c>
      <c r="K86" s="29">
        <v>63183</v>
      </c>
      <c r="L86" s="29">
        <v>57795</v>
      </c>
      <c r="M86" s="29">
        <v>56585</v>
      </c>
      <c r="N86" s="29">
        <v>38682</v>
      </c>
    </row>
    <row r="87" spans="1:14">
      <c r="A87" s="15" t="s">
        <v>167</v>
      </c>
      <c r="B87" s="15" t="s">
        <v>168</v>
      </c>
      <c r="C87" s="29"/>
      <c r="D87" s="29" t="s">
        <v>271</v>
      </c>
      <c r="E87" s="29" t="s">
        <v>271</v>
      </c>
      <c r="F87" s="29" t="s">
        <v>271</v>
      </c>
      <c r="G87" s="29" t="s">
        <v>271</v>
      </c>
      <c r="H87" s="29" t="s">
        <v>271</v>
      </c>
      <c r="I87" s="29" t="s">
        <v>271</v>
      </c>
      <c r="J87" s="29" t="s">
        <v>271</v>
      </c>
      <c r="K87" s="29" t="s">
        <v>271</v>
      </c>
      <c r="L87" s="29" t="s">
        <v>271</v>
      </c>
      <c r="M87" s="29" t="s">
        <v>271</v>
      </c>
      <c r="N87" s="29">
        <v>6144</v>
      </c>
    </row>
    <row r="88" spans="1:14">
      <c r="A88" s="15" t="s">
        <v>169</v>
      </c>
      <c r="B88" s="15" t="s">
        <v>170</v>
      </c>
      <c r="C88" s="29"/>
      <c r="D88" s="29">
        <v>3080</v>
      </c>
      <c r="E88" s="29" t="s">
        <v>271</v>
      </c>
      <c r="F88" s="29">
        <v>2911</v>
      </c>
      <c r="G88" s="29">
        <v>3198</v>
      </c>
      <c r="H88" s="29">
        <v>3641</v>
      </c>
      <c r="I88" s="29">
        <v>4291</v>
      </c>
      <c r="J88" s="29">
        <v>4250</v>
      </c>
      <c r="K88" s="29">
        <v>4374</v>
      </c>
      <c r="L88" s="29">
        <v>4305</v>
      </c>
      <c r="M88" s="29">
        <v>4394</v>
      </c>
      <c r="N88" s="29">
        <v>4462</v>
      </c>
    </row>
    <row r="89" spans="1:14">
      <c r="A89" s="15" t="s">
        <v>171</v>
      </c>
      <c r="B89" s="15" t="s">
        <v>172</v>
      </c>
      <c r="C89" s="29"/>
      <c r="D89" s="29">
        <v>11152</v>
      </c>
      <c r="E89" s="29">
        <v>11103</v>
      </c>
      <c r="F89" s="29">
        <v>9339</v>
      </c>
      <c r="G89" s="29">
        <v>11373</v>
      </c>
      <c r="H89" s="29">
        <v>15782</v>
      </c>
      <c r="I89" s="29">
        <v>16418</v>
      </c>
      <c r="J89" s="29">
        <v>5034</v>
      </c>
      <c r="K89" s="29">
        <v>5192</v>
      </c>
      <c r="L89" s="29">
        <v>5208</v>
      </c>
      <c r="M89" s="29">
        <v>5153</v>
      </c>
      <c r="N89" s="29">
        <v>4821</v>
      </c>
    </row>
    <row r="90" spans="1:14">
      <c r="A90" s="15" t="s">
        <v>173</v>
      </c>
      <c r="B90" s="15" t="s">
        <v>174</v>
      </c>
      <c r="C90" s="29"/>
      <c r="D90" s="29" t="s">
        <v>271</v>
      </c>
      <c r="E90" s="29" t="s">
        <v>271</v>
      </c>
      <c r="F90" s="29" t="s">
        <v>271</v>
      </c>
      <c r="G90" s="29" t="s">
        <v>271</v>
      </c>
      <c r="H90" s="29" t="s">
        <v>271</v>
      </c>
      <c r="I90" s="29" t="s">
        <v>271</v>
      </c>
      <c r="J90" s="29" t="s">
        <v>271</v>
      </c>
      <c r="K90" s="29" t="s">
        <v>271</v>
      </c>
      <c r="L90" s="29" t="s">
        <v>271</v>
      </c>
      <c r="M90" s="29" t="s">
        <v>271</v>
      </c>
      <c r="N90" s="29" t="s">
        <v>271</v>
      </c>
    </row>
    <row r="91" spans="1:14">
      <c r="A91" s="15" t="s">
        <v>175</v>
      </c>
      <c r="B91" s="15" t="s">
        <v>176</v>
      </c>
      <c r="C91" s="29"/>
      <c r="D91" s="29">
        <v>27128</v>
      </c>
      <c r="E91" s="29">
        <v>27453</v>
      </c>
      <c r="F91" s="29">
        <v>27022</v>
      </c>
      <c r="G91" s="29">
        <v>27078</v>
      </c>
      <c r="H91" s="29">
        <v>27765</v>
      </c>
      <c r="I91" s="29">
        <v>31406</v>
      </c>
      <c r="J91" s="29">
        <v>30851</v>
      </c>
      <c r="K91" s="29">
        <v>35757</v>
      </c>
      <c r="L91" s="29">
        <v>29843</v>
      </c>
      <c r="M91" s="29">
        <v>30047</v>
      </c>
      <c r="N91" s="29">
        <v>33926</v>
      </c>
    </row>
    <row r="92" spans="1:14">
      <c r="A92" s="15" t="s">
        <v>177</v>
      </c>
      <c r="B92" s="15" t="s">
        <v>178</v>
      </c>
      <c r="C92" s="29"/>
      <c r="D92" s="29">
        <v>16674</v>
      </c>
      <c r="E92" s="29">
        <v>19307</v>
      </c>
      <c r="F92" s="29">
        <v>20057</v>
      </c>
      <c r="G92" s="29">
        <v>20361</v>
      </c>
      <c r="H92" s="29">
        <v>22762</v>
      </c>
      <c r="I92" s="29">
        <v>22878</v>
      </c>
      <c r="J92" s="29">
        <v>18096</v>
      </c>
      <c r="K92" s="29">
        <v>18089</v>
      </c>
      <c r="L92" s="29">
        <v>18409</v>
      </c>
      <c r="M92" s="29">
        <v>19153</v>
      </c>
      <c r="N92" s="29">
        <v>24606</v>
      </c>
    </row>
    <row r="93" spans="1:14">
      <c r="A93" s="15" t="s">
        <v>179</v>
      </c>
      <c r="B93" s="15" t="s">
        <v>180</v>
      </c>
      <c r="C93" s="29"/>
      <c r="D93" s="29">
        <v>10215</v>
      </c>
      <c r="E93" s="29">
        <v>9460</v>
      </c>
      <c r="F93" s="29">
        <v>10254</v>
      </c>
      <c r="G93" s="29">
        <v>9073</v>
      </c>
      <c r="H93" s="29">
        <v>9550</v>
      </c>
      <c r="I93" s="29">
        <v>12406</v>
      </c>
      <c r="J93" s="29">
        <v>12612</v>
      </c>
      <c r="K93" s="29">
        <v>13222</v>
      </c>
      <c r="L93" s="29">
        <v>16933</v>
      </c>
      <c r="M93" s="29">
        <v>13494</v>
      </c>
      <c r="N93" s="29">
        <v>16544</v>
      </c>
    </row>
    <row r="94" spans="1:14">
      <c r="A94" s="15" t="s">
        <v>181</v>
      </c>
      <c r="B94" s="15" t="s">
        <v>182</v>
      </c>
      <c r="C94" s="29"/>
      <c r="D94" s="29">
        <v>3511</v>
      </c>
      <c r="E94" s="29">
        <v>3507</v>
      </c>
      <c r="F94" s="29">
        <v>3397</v>
      </c>
      <c r="G94" s="29">
        <v>3497</v>
      </c>
      <c r="H94" s="29">
        <v>3875</v>
      </c>
      <c r="I94" s="29">
        <v>3752</v>
      </c>
      <c r="J94" s="29">
        <v>3523</v>
      </c>
      <c r="K94" s="29">
        <v>3734</v>
      </c>
      <c r="L94" s="29">
        <v>4642</v>
      </c>
      <c r="M94" s="29">
        <v>5261</v>
      </c>
      <c r="N94" s="29">
        <v>15172</v>
      </c>
    </row>
    <row r="95" spans="1:14">
      <c r="A95" s="15" t="s">
        <v>183</v>
      </c>
      <c r="B95" s="15" t="s">
        <v>184</v>
      </c>
      <c r="C95" s="29"/>
      <c r="D95" s="29">
        <v>3272</v>
      </c>
      <c r="E95" s="29" t="s">
        <v>271</v>
      </c>
      <c r="F95" s="29">
        <v>3277</v>
      </c>
      <c r="G95" s="29" t="s">
        <v>271</v>
      </c>
      <c r="H95" s="29" t="s">
        <v>271</v>
      </c>
      <c r="I95" s="29" t="s">
        <v>271</v>
      </c>
      <c r="J95" s="29" t="s">
        <v>271</v>
      </c>
      <c r="K95" s="29" t="s">
        <v>271</v>
      </c>
      <c r="L95" s="29" t="s">
        <v>271</v>
      </c>
      <c r="M95" s="29" t="s">
        <v>271</v>
      </c>
      <c r="N95" s="29" t="s">
        <v>271</v>
      </c>
    </row>
    <row r="96" spans="1:14">
      <c r="A96" s="15" t="s">
        <v>185</v>
      </c>
      <c r="B96" s="15" t="s">
        <v>186</v>
      </c>
      <c r="C96" s="29"/>
      <c r="D96" s="29">
        <v>10655</v>
      </c>
      <c r="E96" s="29">
        <v>10869</v>
      </c>
      <c r="F96" s="29">
        <v>10829</v>
      </c>
      <c r="G96" s="29">
        <v>10827</v>
      </c>
      <c r="H96" s="29">
        <v>11128</v>
      </c>
      <c r="I96" s="29">
        <v>10999</v>
      </c>
      <c r="J96" s="29">
        <v>10940</v>
      </c>
      <c r="K96" s="29">
        <v>11378</v>
      </c>
      <c r="L96" s="29">
        <v>10130</v>
      </c>
      <c r="M96" s="29">
        <v>10462</v>
      </c>
      <c r="N96" s="29">
        <v>14436</v>
      </c>
    </row>
    <row r="97" spans="1:14">
      <c r="A97" s="15" t="s">
        <v>187</v>
      </c>
      <c r="B97" s="15" t="s">
        <v>188</v>
      </c>
      <c r="C97" s="29"/>
      <c r="D97" s="29">
        <v>11535</v>
      </c>
      <c r="E97" s="29">
        <v>11860</v>
      </c>
      <c r="F97" s="29">
        <v>13852</v>
      </c>
      <c r="G97" s="29">
        <v>11588</v>
      </c>
      <c r="H97" s="29">
        <v>11936</v>
      </c>
      <c r="I97" s="29">
        <v>11728</v>
      </c>
      <c r="J97" s="29" t="s">
        <v>271</v>
      </c>
      <c r="K97" s="29" t="s">
        <v>271</v>
      </c>
      <c r="L97" s="29" t="s">
        <v>271</v>
      </c>
      <c r="M97" s="29" t="s">
        <v>271</v>
      </c>
      <c r="N97" s="29" t="s">
        <v>271</v>
      </c>
    </row>
    <row r="98" spans="1:14">
      <c r="A98" s="15" t="s">
        <v>189</v>
      </c>
      <c r="B98" s="15" t="s">
        <v>190</v>
      </c>
      <c r="C98" s="29"/>
      <c r="D98" s="29" t="s">
        <v>271</v>
      </c>
      <c r="E98" s="29" t="s">
        <v>271</v>
      </c>
      <c r="F98" s="29" t="s">
        <v>271</v>
      </c>
      <c r="G98" s="29" t="s">
        <v>271</v>
      </c>
      <c r="H98" s="29" t="s">
        <v>271</v>
      </c>
      <c r="I98" s="29" t="s">
        <v>271</v>
      </c>
      <c r="J98" s="29" t="s">
        <v>271</v>
      </c>
      <c r="K98" s="29" t="s">
        <v>271</v>
      </c>
      <c r="L98" s="29" t="s">
        <v>271</v>
      </c>
      <c r="M98" s="29" t="s">
        <v>271</v>
      </c>
      <c r="N98" s="29" t="s">
        <v>271</v>
      </c>
    </row>
    <row r="99" spans="1:14">
      <c r="A99" s="15" t="s">
        <v>191</v>
      </c>
      <c r="B99" s="15" t="s">
        <v>192</v>
      </c>
      <c r="C99" s="29"/>
      <c r="D99" s="29">
        <v>30110</v>
      </c>
      <c r="E99" s="29">
        <v>18557</v>
      </c>
      <c r="F99" s="29">
        <v>18816</v>
      </c>
      <c r="G99" s="29">
        <v>18711</v>
      </c>
      <c r="H99" s="29">
        <v>19111</v>
      </c>
      <c r="I99" s="29">
        <v>29128</v>
      </c>
      <c r="J99" s="29">
        <v>35339</v>
      </c>
      <c r="K99" s="29">
        <v>31440</v>
      </c>
      <c r="L99" s="29">
        <v>31184</v>
      </c>
      <c r="M99" s="29">
        <v>26357</v>
      </c>
      <c r="N99" s="29">
        <v>23295</v>
      </c>
    </row>
    <row r="100" spans="1:14">
      <c r="A100" s="15" t="s">
        <v>193</v>
      </c>
      <c r="B100" s="15" t="s">
        <v>194</v>
      </c>
      <c r="C100" s="29"/>
      <c r="D100" s="29">
        <v>30937</v>
      </c>
      <c r="E100" s="29">
        <v>30851</v>
      </c>
      <c r="F100" s="29">
        <v>31207</v>
      </c>
      <c r="G100" s="29">
        <v>29722</v>
      </c>
      <c r="H100" s="29">
        <v>30491</v>
      </c>
      <c r="I100" s="29">
        <v>33261</v>
      </c>
      <c r="J100" s="29">
        <v>34801</v>
      </c>
      <c r="K100" s="29">
        <v>35884</v>
      </c>
      <c r="L100" s="29">
        <v>32750</v>
      </c>
      <c r="M100" s="29">
        <v>28295</v>
      </c>
      <c r="N100" s="29">
        <v>32244</v>
      </c>
    </row>
    <row r="101" spans="1:14">
      <c r="A101" s="15" t="s">
        <v>195</v>
      </c>
      <c r="B101" s="15" t="s">
        <v>196</v>
      </c>
      <c r="C101" s="29"/>
      <c r="D101" s="29">
        <v>11726</v>
      </c>
      <c r="E101" s="29">
        <v>14192</v>
      </c>
      <c r="F101" s="29">
        <v>16854</v>
      </c>
      <c r="G101" s="29">
        <v>14783</v>
      </c>
      <c r="H101" s="29">
        <v>14066</v>
      </c>
      <c r="I101" s="29">
        <v>8072</v>
      </c>
      <c r="J101" s="29">
        <v>8124</v>
      </c>
      <c r="K101" s="29">
        <v>8209</v>
      </c>
      <c r="L101" s="29">
        <v>12606</v>
      </c>
      <c r="M101" s="29">
        <v>12461</v>
      </c>
      <c r="N101" s="29">
        <v>13211</v>
      </c>
    </row>
    <row r="102" spans="1:14">
      <c r="A102" s="15" t="s">
        <v>197</v>
      </c>
      <c r="B102" s="15" t="s">
        <v>198</v>
      </c>
      <c r="C102" s="29"/>
      <c r="D102" s="29">
        <v>24855</v>
      </c>
      <c r="E102" s="29">
        <v>24187</v>
      </c>
      <c r="F102" s="29">
        <v>23927</v>
      </c>
      <c r="G102" s="29">
        <v>24146</v>
      </c>
      <c r="H102" s="29">
        <v>24787</v>
      </c>
      <c r="I102" s="29">
        <v>30248</v>
      </c>
      <c r="J102" s="29">
        <v>27825</v>
      </c>
      <c r="K102" s="29">
        <v>34371</v>
      </c>
      <c r="L102" s="29">
        <v>36769</v>
      </c>
      <c r="M102" s="29">
        <v>33688</v>
      </c>
      <c r="N102" s="29">
        <v>34056</v>
      </c>
    </row>
    <row r="103" spans="1:14">
      <c r="A103" s="15" t="s">
        <v>199</v>
      </c>
      <c r="B103" s="15" t="s">
        <v>200</v>
      </c>
      <c r="C103" s="29"/>
      <c r="D103" s="29">
        <v>10129</v>
      </c>
      <c r="E103" s="29">
        <v>11091</v>
      </c>
      <c r="F103" s="29">
        <v>10843</v>
      </c>
      <c r="G103" s="29">
        <v>10186</v>
      </c>
      <c r="H103" s="29">
        <v>10908</v>
      </c>
      <c r="I103" s="29">
        <v>11752</v>
      </c>
      <c r="J103" s="29">
        <v>11705</v>
      </c>
      <c r="K103" s="29">
        <v>11928</v>
      </c>
      <c r="L103" s="29">
        <v>12033</v>
      </c>
      <c r="M103" s="29">
        <v>12673</v>
      </c>
      <c r="N103" s="29">
        <v>13057</v>
      </c>
    </row>
    <row r="104" spans="1:14" s="2" customFormat="1">
      <c r="A104" s="9"/>
      <c r="B104" s="9" t="s">
        <v>201</v>
      </c>
      <c r="C104" s="30"/>
      <c r="D104" s="30">
        <f t="shared" ref="D104:L104" si="0">SUM(D8:D103)</f>
        <v>1426455</v>
      </c>
      <c r="E104" s="30">
        <f t="shared" si="0"/>
        <v>1397292</v>
      </c>
      <c r="F104" s="30">
        <f t="shared" si="0"/>
        <v>1488519</v>
      </c>
      <c r="G104" s="30">
        <f t="shared" si="0"/>
        <v>1504211</v>
      </c>
      <c r="H104" s="30">
        <f t="shared" si="0"/>
        <v>1569596.7391815512</v>
      </c>
      <c r="I104" s="30">
        <f t="shared" si="0"/>
        <v>1580487</v>
      </c>
      <c r="J104" s="30">
        <f t="shared" si="0"/>
        <v>1515208.6252305163</v>
      </c>
      <c r="K104" s="30">
        <f t="shared" si="0"/>
        <v>1610886</v>
      </c>
      <c r="L104" s="30">
        <f t="shared" si="0"/>
        <v>1619281.5906889071</v>
      </c>
      <c r="M104" s="30">
        <f t="shared" ref="M104:N104" si="1">SUM(M8:M103)</f>
        <v>1648553</v>
      </c>
      <c r="N104" s="30">
        <f t="shared" si="1"/>
        <v>1633523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sheetPr codeName="Feuil35"/>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6.42578125" style="4" bestFit="1" customWidth="1"/>
    <col min="4" max="14" width="5.4257812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263</v>
      </c>
    </row>
    <row r="6" spans="1:18" ht="3" customHeight="1"/>
    <row r="7" spans="1:18" s="2" customFormat="1">
      <c r="A7" s="13"/>
      <c r="B7" s="13"/>
      <c r="C7" s="14"/>
      <c r="D7" s="14" t="s">
        <v>1</v>
      </c>
      <c r="E7" s="14" t="s">
        <v>2</v>
      </c>
      <c r="F7" s="14" t="s">
        <v>3</v>
      </c>
      <c r="G7" s="14" t="s">
        <v>4</v>
      </c>
      <c r="H7" s="14" t="s">
        <v>5</v>
      </c>
      <c r="I7" s="14" t="s">
        <v>6</v>
      </c>
      <c r="J7" s="14" t="s">
        <v>7</v>
      </c>
      <c r="K7" s="14" t="s">
        <v>8</v>
      </c>
      <c r="L7" s="14" t="s">
        <v>229</v>
      </c>
      <c r="M7" s="14" t="s">
        <v>270</v>
      </c>
      <c r="N7" s="14" t="s">
        <v>309</v>
      </c>
    </row>
    <row r="8" spans="1:18">
      <c r="A8" s="15" t="s">
        <v>9</v>
      </c>
      <c r="B8" s="15" t="s">
        <v>10</v>
      </c>
      <c r="C8" s="27"/>
      <c r="D8" s="27">
        <v>372503</v>
      </c>
      <c r="E8" s="27">
        <v>401924</v>
      </c>
      <c r="F8" s="27">
        <v>451588</v>
      </c>
      <c r="G8" s="27">
        <v>433945</v>
      </c>
      <c r="H8" s="27">
        <v>410592</v>
      </c>
      <c r="I8" s="27">
        <v>595947</v>
      </c>
      <c r="J8" s="27">
        <v>652459</v>
      </c>
      <c r="K8" s="27">
        <v>706469</v>
      </c>
      <c r="L8" s="27">
        <v>680606</v>
      </c>
      <c r="M8" s="27">
        <v>655192</v>
      </c>
      <c r="N8" s="27">
        <v>712519</v>
      </c>
      <c r="P8" s="36"/>
      <c r="Q8" s="36"/>
    </row>
    <row r="9" spans="1:18">
      <c r="A9" s="15" t="s">
        <v>11</v>
      </c>
      <c r="B9" s="15" t="s">
        <v>12</v>
      </c>
      <c r="C9" s="27"/>
      <c r="D9" s="27">
        <v>308711</v>
      </c>
      <c r="E9" s="27">
        <v>193001</v>
      </c>
      <c r="F9" s="27">
        <v>220089</v>
      </c>
      <c r="G9" s="27">
        <v>291095</v>
      </c>
      <c r="H9" s="27">
        <v>313515</v>
      </c>
      <c r="I9" s="27">
        <v>325432</v>
      </c>
      <c r="J9" s="27">
        <v>83773</v>
      </c>
      <c r="K9" s="27">
        <v>90451</v>
      </c>
      <c r="L9" s="27">
        <v>87656</v>
      </c>
      <c r="M9" s="27">
        <v>82304</v>
      </c>
      <c r="N9" s="27">
        <v>97166</v>
      </c>
    </row>
    <row r="10" spans="1:18">
      <c r="A10" s="15" t="s">
        <v>13</v>
      </c>
      <c r="B10" s="15" t="s">
        <v>14</v>
      </c>
      <c r="C10" s="27"/>
      <c r="D10" s="27">
        <v>219608</v>
      </c>
      <c r="E10" s="27">
        <v>313523</v>
      </c>
      <c r="F10" s="27">
        <v>480314</v>
      </c>
      <c r="G10" s="27">
        <v>373159</v>
      </c>
      <c r="H10" s="27">
        <v>376481</v>
      </c>
      <c r="I10" s="27">
        <v>421943</v>
      </c>
      <c r="J10" s="27">
        <v>529898</v>
      </c>
      <c r="K10" s="27">
        <v>466622</v>
      </c>
      <c r="L10" s="27">
        <v>459942</v>
      </c>
      <c r="M10" s="27">
        <v>433892</v>
      </c>
      <c r="N10" s="27">
        <v>474566</v>
      </c>
    </row>
    <row r="11" spans="1:18">
      <c r="A11" s="15" t="s">
        <v>15</v>
      </c>
      <c r="B11" s="15" t="s">
        <v>16</v>
      </c>
      <c r="C11" s="27"/>
      <c r="D11" s="27">
        <v>136040</v>
      </c>
      <c r="E11" s="27">
        <v>118444</v>
      </c>
      <c r="F11" s="27">
        <v>215135</v>
      </c>
      <c r="G11" s="27">
        <v>229526</v>
      </c>
      <c r="H11" s="27">
        <v>250412</v>
      </c>
      <c r="I11" s="27">
        <v>260898</v>
      </c>
      <c r="J11" s="27">
        <v>211552</v>
      </c>
      <c r="K11" s="27">
        <v>211564</v>
      </c>
      <c r="L11" s="27">
        <v>110861</v>
      </c>
      <c r="M11" s="27">
        <v>98945</v>
      </c>
      <c r="N11" s="27">
        <v>108916</v>
      </c>
    </row>
    <row r="12" spans="1:18">
      <c r="A12" s="15" t="s">
        <v>17</v>
      </c>
      <c r="B12" s="15" t="s">
        <v>18</v>
      </c>
      <c r="C12" s="27"/>
      <c r="D12" s="27">
        <v>130539</v>
      </c>
      <c r="E12" s="27">
        <v>113548</v>
      </c>
      <c r="F12" s="27">
        <v>137676</v>
      </c>
      <c r="G12" s="27">
        <v>124883</v>
      </c>
      <c r="H12" s="27">
        <v>106929</v>
      </c>
      <c r="I12" s="27">
        <v>134560</v>
      </c>
      <c r="J12" s="27">
        <v>153713</v>
      </c>
      <c r="K12" s="27">
        <v>148738</v>
      </c>
      <c r="L12" s="27">
        <v>143942</v>
      </c>
      <c r="M12" s="27">
        <v>131663</v>
      </c>
      <c r="N12" s="27">
        <v>140397</v>
      </c>
    </row>
    <row r="13" spans="1:18">
      <c r="A13" s="15" t="s">
        <v>19</v>
      </c>
      <c r="B13" s="15" t="s">
        <v>20</v>
      </c>
      <c r="C13" s="27"/>
      <c r="D13" s="27">
        <v>261217</v>
      </c>
      <c r="E13" s="27">
        <v>234339</v>
      </c>
      <c r="F13" s="27">
        <v>267109</v>
      </c>
      <c r="G13" s="27">
        <v>128778</v>
      </c>
      <c r="H13" s="27">
        <v>136733</v>
      </c>
      <c r="I13" s="27">
        <v>235014</v>
      </c>
      <c r="J13" s="27">
        <v>458818</v>
      </c>
      <c r="K13" s="27">
        <v>418544</v>
      </c>
      <c r="L13" s="27">
        <v>379185</v>
      </c>
      <c r="M13" s="27">
        <v>355173</v>
      </c>
      <c r="N13" s="27">
        <v>226042</v>
      </c>
    </row>
    <row r="14" spans="1:18">
      <c r="A14" s="15" t="s">
        <v>21</v>
      </c>
      <c r="B14" s="15" t="s">
        <v>22</v>
      </c>
      <c r="C14" s="27"/>
      <c r="D14" s="27">
        <v>181572</v>
      </c>
      <c r="E14" s="27">
        <v>87137</v>
      </c>
      <c r="F14" s="27">
        <v>183472</v>
      </c>
      <c r="G14" s="27">
        <v>177658</v>
      </c>
      <c r="H14" s="27">
        <v>179980</v>
      </c>
      <c r="I14" s="27">
        <v>187906</v>
      </c>
      <c r="J14" s="27">
        <v>189017</v>
      </c>
      <c r="K14" s="27" t="s">
        <v>271</v>
      </c>
      <c r="L14" s="27">
        <v>191275</v>
      </c>
      <c r="M14" s="27">
        <v>187610</v>
      </c>
      <c r="N14" s="27">
        <v>204922</v>
      </c>
    </row>
    <row r="15" spans="1:18">
      <c r="A15" s="15" t="s">
        <v>23</v>
      </c>
      <c r="B15" s="15" t="s">
        <v>24</v>
      </c>
      <c r="C15" s="27"/>
      <c r="D15" s="27">
        <v>390615</v>
      </c>
      <c r="E15" s="27">
        <v>350281</v>
      </c>
      <c r="F15" s="27">
        <v>416954</v>
      </c>
      <c r="G15" s="27">
        <v>400873</v>
      </c>
      <c r="H15" s="27">
        <v>430772</v>
      </c>
      <c r="I15" s="27">
        <v>410120</v>
      </c>
      <c r="J15" s="27">
        <v>394668</v>
      </c>
      <c r="K15" s="27">
        <v>428344</v>
      </c>
      <c r="L15" s="27">
        <v>399021</v>
      </c>
      <c r="M15" s="27">
        <v>362179</v>
      </c>
      <c r="N15" s="27">
        <v>407707</v>
      </c>
    </row>
    <row r="16" spans="1:18">
      <c r="A16" s="15" t="s">
        <v>25</v>
      </c>
      <c r="B16" s="15" t="s">
        <v>26</v>
      </c>
      <c r="C16" s="27"/>
      <c r="D16" s="27" t="s">
        <v>271</v>
      </c>
      <c r="E16" s="27" t="s">
        <v>271</v>
      </c>
      <c r="F16" s="27" t="s">
        <v>271</v>
      </c>
      <c r="G16" s="27" t="s">
        <v>271</v>
      </c>
      <c r="H16" s="27" t="s">
        <v>271</v>
      </c>
      <c r="I16" s="27" t="s">
        <v>271</v>
      </c>
      <c r="J16" s="27" t="s">
        <v>271</v>
      </c>
      <c r="K16" s="27" t="s">
        <v>271</v>
      </c>
      <c r="L16" s="27" t="s">
        <v>271</v>
      </c>
      <c r="M16" s="27" t="s">
        <v>271</v>
      </c>
      <c r="N16" s="27" t="s">
        <v>271</v>
      </c>
    </row>
    <row r="17" spans="1:14">
      <c r="A17" s="15" t="s">
        <v>27</v>
      </c>
      <c r="B17" s="15" t="s">
        <v>28</v>
      </c>
      <c r="C17" s="27"/>
      <c r="D17" s="27" t="s">
        <v>271</v>
      </c>
      <c r="E17" s="27" t="s">
        <v>271</v>
      </c>
      <c r="F17" s="27" t="s">
        <v>271</v>
      </c>
      <c r="G17" s="27" t="s">
        <v>271</v>
      </c>
      <c r="H17" s="27" t="s">
        <v>271</v>
      </c>
      <c r="I17" s="27" t="s">
        <v>271</v>
      </c>
      <c r="J17" s="27" t="s">
        <v>271</v>
      </c>
      <c r="K17" s="27" t="s">
        <v>271</v>
      </c>
      <c r="L17" s="27" t="s">
        <v>271</v>
      </c>
      <c r="M17" s="27" t="s">
        <v>271</v>
      </c>
      <c r="N17" s="27" t="s">
        <v>271</v>
      </c>
    </row>
    <row r="18" spans="1:14">
      <c r="A18" s="15" t="s">
        <v>29</v>
      </c>
      <c r="B18" s="15" t="s">
        <v>30</v>
      </c>
      <c r="C18" s="27"/>
      <c r="D18" s="27" t="s">
        <v>271</v>
      </c>
      <c r="E18" s="27" t="s">
        <v>271</v>
      </c>
      <c r="F18" s="27" t="s">
        <v>271</v>
      </c>
      <c r="G18" s="27" t="s">
        <v>271</v>
      </c>
      <c r="H18" s="27" t="s">
        <v>271</v>
      </c>
      <c r="I18" s="27" t="s">
        <v>271</v>
      </c>
      <c r="J18" s="27" t="s">
        <v>271</v>
      </c>
      <c r="K18" s="27" t="s">
        <v>271</v>
      </c>
      <c r="L18" s="27" t="s">
        <v>271</v>
      </c>
      <c r="M18" s="27" t="s">
        <v>271</v>
      </c>
      <c r="N18" s="27" t="s">
        <v>271</v>
      </c>
    </row>
    <row r="19" spans="1:14">
      <c r="A19" s="15" t="s">
        <v>31</v>
      </c>
      <c r="B19" s="15" t="s">
        <v>32</v>
      </c>
      <c r="C19" s="27"/>
      <c r="D19" s="27">
        <v>181229</v>
      </c>
      <c r="E19" s="27">
        <v>82463</v>
      </c>
      <c r="F19" s="27">
        <v>96122</v>
      </c>
      <c r="G19" s="27">
        <v>102592</v>
      </c>
      <c r="H19" s="27">
        <v>120684</v>
      </c>
      <c r="I19" s="27">
        <v>128689</v>
      </c>
      <c r="J19" s="27">
        <v>126403</v>
      </c>
      <c r="K19" s="27">
        <v>218563</v>
      </c>
      <c r="L19" s="27">
        <v>206871</v>
      </c>
      <c r="M19" s="27" t="s">
        <v>271</v>
      </c>
      <c r="N19" s="27">
        <v>83295</v>
      </c>
    </row>
    <row r="20" spans="1:14">
      <c r="A20" s="15" t="s">
        <v>33</v>
      </c>
      <c r="B20" s="15" t="s">
        <v>34</v>
      </c>
      <c r="C20" s="27"/>
      <c r="D20" s="27">
        <v>1402343</v>
      </c>
      <c r="E20" s="27">
        <v>1334456</v>
      </c>
      <c r="F20" s="27">
        <v>1415057</v>
      </c>
      <c r="G20" s="27">
        <v>1235787</v>
      </c>
      <c r="H20" s="27">
        <v>1458160</v>
      </c>
      <c r="I20" s="27">
        <v>1459800</v>
      </c>
      <c r="J20" s="27">
        <v>1497247</v>
      </c>
      <c r="K20" s="27">
        <v>1497267</v>
      </c>
      <c r="L20" s="27">
        <v>1303858</v>
      </c>
      <c r="M20" s="27">
        <v>1258105</v>
      </c>
      <c r="N20" s="27">
        <v>1064719</v>
      </c>
    </row>
    <row r="21" spans="1:14">
      <c r="A21" s="15" t="s">
        <v>35</v>
      </c>
      <c r="B21" s="15" t="s">
        <v>36</v>
      </c>
      <c r="C21" s="27"/>
      <c r="D21" s="27">
        <v>491668</v>
      </c>
      <c r="E21" s="27">
        <v>349951</v>
      </c>
      <c r="F21" s="27">
        <v>379813</v>
      </c>
      <c r="G21" s="27">
        <v>360817</v>
      </c>
      <c r="H21" s="27">
        <v>388187</v>
      </c>
      <c r="I21" s="27">
        <v>389219</v>
      </c>
      <c r="J21" s="27">
        <v>394696</v>
      </c>
      <c r="K21" s="27">
        <v>432049</v>
      </c>
      <c r="L21" s="27">
        <v>407329</v>
      </c>
      <c r="M21" s="27">
        <v>375008</v>
      </c>
      <c r="N21" s="27">
        <v>382306</v>
      </c>
    </row>
    <row r="22" spans="1:14">
      <c r="A22" s="15" t="s">
        <v>37</v>
      </c>
      <c r="B22" s="15" t="s">
        <v>38</v>
      </c>
      <c r="C22" s="27"/>
      <c r="D22" s="27" t="s">
        <v>271</v>
      </c>
      <c r="E22" s="27" t="s">
        <v>271</v>
      </c>
      <c r="F22" s="27" t="s">
        <v>271</v>
      </c>
      <c r="G22" s="27" t="s">
        <v>271</v>
      </c>
      <c r="H22" s="27" t="s">
        <v>271</v>
      </c>
      <c r="I22" s="27" t="s">
        <v>271</v>
      </c>
      <c r="J22" s="27" t="s">
        <v>271</v>
      </c>
      <c r="K22" s="27" t="s">
        <v>271</v>
      </c>
      <c r="L22" s="27" t="s">
        <v>271</v>
      </c>
      <c r="M22" s="27" t="s">
        <v>271</v>
      </c>
      <c r="N22" s="27" t="s">
        <v>271</v>
      </c>
    </row>
    <row r="23" spans="1:14">
      <c r="A23" s="15" t="s">
        <v>39</v>
      </c>
      <c r="B23" s="15" t="s">
        <v>40</v>
      </c>
      <c r="C23" s="27"/>
      <c r="D23" s="27">
        <v>105117</v>
      </c>
      <c r="E23" s="27">
        <v>94442</v>
      </c>
      <c r="F23" s="27">
        <v>109294</v>
      </c>
      <c r="G23" s="27">
        <v>105690</v>
      </c>
      <c r="H23" s="27">
        <v>113082</v>
      </c>
      <c r="I23" s="27">
        <v>113399</v>
      </c>
      <c r="J23" s="27" t="s">
        <v>271</v>
      </c>
      <c r="K23" s="27">
        <v>116771</v>
      </c>
      <c r="L23" s="27">
        <v>109438</v>
      </c>
      <c r="M23" s="27">
        <v>108636</v>
      </c>
      <c r="N23" s="27">
        <v>122006</v>
      </c>
    </row>
    <row r="24" spans="1:14">
      <c r="A24" s="15" t="s">
        <v>41</v>
      </c>
      <c r="B24" s="15" t="s">
        <v>42</v>
      </c>
      <c r="C24" s="27"/>
      <c r="D24" s="27">
        <v>365253</v>
      </c>
      <c r="E24" s="27">
        <v>230880</v>
      </c>
      <c r="F24" s="27">
        <v>442723</v>
      </c>
      <c r="G24" s="27">
        <v>428873</v>
      </c>
      <c r="H24" s="27">
        <v>569642</v>
      </c>
      <c r="I24" s="27">
        <v>590892</v>
      </c>
      <c r="J24" s="27">
        <v>661083</v>
      </c>
      <c r="K24" s="27">
        <v>621567</v>
      </c>
      <c r="L24" s="27">
        <v>577716</v>
      </c>
      <c r="M24" s="27">
        <v>400880</v>
      </c>
      <c r="N24" s="27">
        <v>616349</v>
      </c>
    </row>
    <row r="25" spans="1:14">
      <c r="A25" s="15" t="s">
        <v>43</v>
      </c>
      <c r="B25" s="15" t="s">
        <v>44</v>
      </c>
      <c r="C25" s="27"/>
      <c r="D25" s="27" t="s">
        <v>271</v>
      </c>
      <c r="E25" s="27" t="s">
        <v>271</v>
      </c>
      <c r="F25" s="27">
        <v>117737</v>
      </c>
      <c r="G25" s="27">
        <v>112795</v>
      </c>
      <c r="H25" s="27">
        <v>123721</v>
      </c>
      <c r="I25" s="27">
        <v>121041</v>
      </c>
      <c r="J25" s="27">
        <v>121811</v>
      </c>
      <c r="K25" s="27">
        <v>137365</v>
      </c>
      <c r="L25" s="27">
        <v>125866</v>
      </c>
      <c r="M25" s="27">
        <v>121322</v>
      </c>
      <c r="N25" s="27">
        <v>135140</v>
      </c>
    </row>
    <row r="26" spans="1:14">
      <c r="A26" s="15" t="s">
        <v>45</v>
      </c>
      <c r="B26" s="15" t="s">
        <v>46</v>
      </c>
      <c r="C26" s="27"/>
      <c r="D26" s="27">
        <v>93745</v>
      </c>
      <c r="E26" s="27" t="s">
        <v>271</v>
      </c>
      <c r="F26" s="27">
        <v>88020</v>
      </c>
      <c r="G26" s="27">
        <v>83612</v>
      </c>
      <c r="H26" s="27">
        <v>80523</v>
      </c>
      <c r="I26" s="27" t="s">
        <v>271</v>
      </c>
      <c r="J26" s="27" t="s">
        <v>271</v>
      </c>
      <c r="K26" s="27">
        <v>83917</v>
      </c>
      <c r="L26" s="27" t="s">
        <v>271</v>
      </c>
      <c r="M26" s="27" t="s">
        <v>271</v>
      </c>
      <c r="N26" s="27">
        <v>80124</v>
      </c>
    </row>
    <row r="27" spans="1:14">
      <c r="A27" s="15" t="s">
        <v>65</v>
      </c>
      <c r="B27" s="15" t="s">
        <v>66</v>
      </c>
      <c r="C27" s="27"/>
      <c r="D27" s="27" t="s">
        <v>271</v>
      </c>
      <c r="E27" s="27" t="s">
        <v>271</v>
      </c>
      <c r="F27" s="27" t="s">
        <v>271</v>
      </c>
      <c r="G27" s="27" t="s">
        <v>271</v>
      </c>
      <c r="H27" s="27" t="s">
        <v>271</v>
      </c>
      <c r="I27" s="27" t="s">
        <v>271</v>
      </c>
      <c r="J27" s="27" t="s">
        <v>271</v>
      </c>
      <c r="K27" s="27" t="s">
        <v>271</v>
      </c>
      <c r="L27" s="27" t="s">
        <v>271</v>
      </c>
      <c r="M27" s="27" t="s">
        <v>271</v>
      </c>
      <c r="N27" s="27" t="s">
        <v>271</v>
      </c>
    </row>
    <row r="28" spans="1:14">
      <c r="A28" s="15" t="s">
        <v>67</v>
      </c>
      <c r="B28" s="15" t="s">
        <v>68</v>
      </c>
      <c r="C28" s="27"/>
      <c r="D28" s="27">
        <v>108349</v>
      </c>
      <c r="E28" s="27" t="s">
        <v>271</v>
      </c>
      <c r="F28" s="27" t="s">
        <v>271</v>
      </c>
      <c r="G28" s="27" t="s">
        <v>271</v>
      </c>
      <c r="H28" s="27" t="s">
        <v>271</v>
      </c>
      <c r="I28" s="27" t="s">
        <v>271</v>
      </c>
      <c r="J28" s="27" t="s">
        <v>271</v>
      </c>
      <c r="K28" s="27" t="s">
        <v>271</v>
      </c>
      <c r="L28" s="27" t="s">
        <v>271</v>
      </c>
      <c r="M28" s="27" t="s">
        <v>271</v>
      </c>
      <c r="N28" s="27">
        <v>80137</v>
      </c>
    </row>
    <row r="29" spans="1:14">
      <c r="A29" s="15" t="s">
        <v>47</v>
      </c>
      <c r="B29" s="15" t="s">
        <v>48</v>
      </c>
      <c r="C29" s="27"/>
      <c r="D29" s="27">
        <v>517372</v>
      </c>
      <c r="E29" s="27">
        <v>463532</v>
      </c>
      <c r="F29" s="27">
        <v>482933</v>
      </c>
      <c r="G29" s="27">
        <v>420941</v>
      </c>
      <c r="H29" s="27">
        <v>530035</v>
      </c>
      <c r="I29" s="27">
        <v>553621</v>
      </c>
      <c r="J29" s="27">
        <v>571547</v>
      </c>
      <c r="K29" s="27">
        <v>557041</v>
      </c>
      <c r="L29" s="27">
        <v>427025</v>
      </c>
      <c r="M29" s="27">
        <v>505211</v>
      </c>
      <c r="N29" s="27">
        <v>532924</v>
      </c>
    </row>
    <row r="30" spans="1:14">
      <c r="A30" s="15" t="s">
        <v>49</v>
      </c>
      <c r="B30" s="15" t="s">
        <v>50</v>
      </c>
      <c r="C30" s="27"/>
      <c r="D30" s="27">
        <v>904001</v>
      </c>
      <c r="E30" s="27">
        <v>751903</v>
      </c>
      <c r="F30" s="27">
        <v>978273</v>
      </c>
      <c r="G30" s="27">
        <v>898222</v>
      </c>
      <c r="H30" s="27">
        <v>952715</v>
      </c>
      <c r="I30" s="27">
        <v>539332</v>
      </c>
      <c r="J30" s="27">
        <v>527653</v>
      </c>
      <c r="K30" s="27">
        <v>599543</v>
      </c>
      <c r="L30" s="27">
        <v>559167</v>
      </c>
      <c r="M30" s="27">
        <v>519802</v>
      </c>
      <c r="N30" s="27">
        <v>563226</v>
      </c>
    </row>
    <row r="31" spans="1:14">
      <c r="A31" s="15" t="s">
        <v>51</v>
      </c>
      <c r="B31" s="15" t="s">
        <v>52</v>
      </c>
      <c r="C31" s="27"/>
      <c r="D31" s="27">
        <v>86631</v>
      </c>
      <c r="E31" s="27" t="s">
        <v>271</v>
      </c>
      <c r="F31" s="27">
        <v>90586</v>
      </c>
      <c r="G31" s="27" t="s">
        <v>271</v>
      </c>
      <c r="H31" s="27">
        <v>91802</v>
      </c>
      <c r="I31" s="27">
        <v>92352</v>
      </c>
      <c r="J31" s="27">
        <v>91652</v>
      </c>
      <c r="K31" s="27">
        <v>101719</v>
      </c>
      <c r="L31" s="27">
        <v>89362</v>
      </c>
      <c r="M31" s="27">
        <v>83234</v>
      </c>
      <c r="N31" s="27">
        <v>96080</v>
      </c>
    </row>
    <row r="32" spans="1:14">
      <c r="A32" s="15" t="s">
        <v>53</v>
      </c>
      <c r="B32" s="15" t="s">
        <v>54</v>
      </c>
      <c r="C32" s="27"/>
      <c r="D32" s="27">
        <v>272805</v>
      </c>
      <c r="E32" s="27">
        <v>138276</v>
      </c>
      <c r="F32" s="27">
        <v>240804</v>
      </c>
      <c r="G32" s="27">
        <v>221684</v>
      </c>
      <c r="H32" s="27">
        <v>225590</v>
      </c>
      <c r="I32" s="27">
        <v>87059</v>
      </c>
      <c r="J32" s="27">
        <v>92063</v>
      </c>
      <c r="K32" s="27">
        <v>103786</v>
      </c>
      <c r="L32" s="27">
        <v>95095</v>
      </c>
      <c r="M32" s="27">
        <v>88323</v>
      </c>
      <c r="N32" s="27">
        <v>94486</v>
      </c>
    </row>
    <row r="33" spans="1:14">
      <c r="A33" s="15" t="s">
        <v>55</v>
      </c>
      <c r="B33" s="15" t="s">
        <v>56</v>
      </c>
      <c r="C33" s="27"/>
      <c r="D33" s="27">
        <v>797419</v>
      </c>
      <c r="E33" s="27">
        <v>448712</v>
      </c>
      <c r="F33" s="27">
        <v>497029</v>
      </c>
      <c r="G33" s="27">
        <v>183858</v>
      </c>
      <c r="H33" s="27">
        <v>191794</v>
      </c>
      <c r="I33" s="27">
        <v>186976</v>
      </c>
      <c r="J33" s="27">
        <v>193838</v>
      </c>
      <c r="K33" s="27">
        <v>214704</v>
      </c>
      <c r="L33" s="27">
        <v>203813</v>
      </c>
      <c r="M33" s="27">
        <v>198357</v>
      </c>
      <c r="N33" s="27">
        <v>320560</v>
      </c>
    </row>
    <row r="34" spans="1:14">
      <c r="A34" s="15" t="s">
        <v>57</v>
      </c>
      <c r="B34" s="15" t="s">
        <v>58</v>
      </c>
      <c r="C34" s="27"/>
      <c r="D34" s="27">
        <v>372458</v>
      </c>
      <c r="E34" s="27">
        <v>328382</v>
      </c>
      <c r="F34" s="27">
        <v>458461</v>
      </c>
      <c r="G34" s="27">
        <v>348351</v>
      </c>
      <c r="H34" s="27">
        <v>348624</v>
      </c>
      <c r="I34" s="27">
        <v>460569</v>
      </c>
      <c r="J34" s="27">
        <v>475738</v>
      </c>
      <c r="K34" s="27">
        <v>488998</v>
      </c>
      <c r="L34" s="27">
        <v>445857</v>
      </c>
      <c r="M34" s="27">
        <v>432497</v>
      </c>
      <c r="N34" s="27">
        <v>468437</v>
      </c>
    </row>
    <row r="35" spans="1:14">
      <c r="A35" s="15" t="s">
        <v>59</v>
      </c>
      <c r="B35" s="15" t="s">
        <v>60</v>
      </c>
      <c r="C35" s="27"/>
      <c r="D35" s="27">
        <v>250484</v>
      </c>
      <c r="E35" s="27">
        <v>218455</v>
      </c>
      <c r="F35" s="27">
        <v>243520</v>
      </c>
      <c r="G35" s="27">
        <v>208619</v>
      </c>
      <c r="H35" s="27">
        <v>212327</v>
      </c>
      <c r="I35" s="27">
        <v>214175</v>
      </c>
      <c r="J35" s="27">
        <v>215871</v>
      </c>
      <c r="K35" s="27">
        <v>219208</v>
      </c>
      <c r="L35" s="27">
        <v>196890</v>
      </c>
      <c r="M35" s="27">
        <v>181625</v>
      </c>
      <c r="N35" s="27">
        <v>206964</v>
      </c>
    </row>
    <row r="36" spans="1:14">
      <c r="A36" s="15" t="s">
        <v>61</v>
      </c>
      <c r="B36" s="15" t="s">
        <v>62</v>
      </c>
      <c r="C36" s="27"/>
      <c r="D36" s="27">
        <v>306854</v>
      </c>
      <c r="E36" s="27">
        <v>255608</v>
      </c>
      <c r="F36" s="27">
        <v>309492</v>
      </c>
      <c r="G36" s="27">
        <v>293618</v>
      </c>
      <c r="H36" s="27">
        <v>476113</v>
      </c>
      <c r="I36" s="27">
        <v>675294</v>
      </c>
      <c r="J36" s="27">
        <v>717673</v>
      </c>
      <c r="K36" s="27">
        <v>415320</v>
      </c>
      <c r="L36" s="27">
        <v>757644</v>
      </c>
      <c r="M36" s="27">
        <v>725577</v>
      </c>
      <c r="N36" s="27">
        <v>432599</v>
      </c>
    </row>
    <row r="37" spans="1:14">
      <c r="A37" s="15" t="s">
        <v>63</v>
      </c>
      <c r="B37" s="15" t="s">
        <v>64</v>
      </c>
      <c r="C37" s="27"/>
      <c r="D37" s="27">
        <v>713024</v>
      </c>
      <c r="E37" s="27">
        <v>423292</v>
      </c>
      <c r="F37" s="27">
        <v>453634</v>
      </c>
      <c r="G37" s="27">
        <v>327269</v>
      </c>
      <c r="H37" s="27">
        <v>507455</v>
      </c>
      <c r="I37" s="27">
        <v>601924</v>
      </c>
      <c r="J37" s="27">
        <v>556955</v>
      </c>
      <c r="K37" s="27">
        <v>695297</v>
      </c>
      <c r="L37" s="27">
        <v>551106</v>
      </c>
      <c r="M37" s="27">
        <v>364774</v>
      </c>
      <c r="N37" s="27">
        <v>253975</v>
      </c>
    </row>
    <row r="38" spans="1:14">
      <c r="A38" s="15" t="s">
        <v>69</v>
      </c>
      <c r="B38" s="15" t="s">
        <v>70</v>
      </c>
      <c r="C38" s="27"/>
      <c r="D38" s="27">
        <v>239256</v>
      </c>
      <c r="E38" s="27">
        <v>223881</v>
      </c>
      <c r="F38" s="27">
        <v>318811</v>
      </c>
      <c r="G38" s="27">
        <v>299099</v>
      </c>
      <c r="H38" s="27">
        <v>340976</v>
      </c>
      <c r="I38" s="27">
        <v>411109</v>
      </c>
      <c r="J38" s="27">
        <v>339012</v>
      </c>
      <c r="K38" s="27">
        <v>442116</v>
      </c>
      <c r="L38" s="27">
        <v>301150</v>
      </c>
      <c r="M38" s="27">
        <v>320763</v>
      </c>
      <c r="N38" s="27">
        <v>326557</v>
      </c>
    </row>
    <row r="39" spans="1:14">
      <c r="A39" s="15" t="s">
        <v>71</v>
      </c>
      <c r="B39" s="15" t="s">
        <v>72</v>
      </c>
      <c r="C39" s="27"/>
      <c r="D39" s="27">
        <v>807966</v>
      </c>
      <c r="E39" s="27">
        <v>652265</v>
      </c>
      <c r="F39" s="27">
        <v>773710</v>
      </c>
      <c r="G39" s="27">
        <v>755753</v>
      </c>
      <c r="H39" s="27">
        <v>661441</v>
      </c>
      <c r="I39" s="27">
        <v>743674</v>
      </c>
      <c r="J39" s="27">
        <v>750243</v>
      </c>
      <c r="K39" s="27">
        <v>905905</v>
      </c>
      <c r="L39" s="27">
        <v>760496</v>
      </c>
      <c r="M39" s="27">
        <v>854868</v>
      </c>
      <c r="N39" s="27">
        <v>1364390</v>
      </c>
    </row>
    <row r="40" spans="1:14">
      <c r="A40" s="15" t="s">
        <v>73</v>
      </c>
      <c r="B40" s="15" t="s">
        <v>74</v>
      </c>
      <c r="C40" s="27"/>
      <c r="D40" s="27">
        <v>80824</v>
      </c>
      <c r="E40" s="27" t="s">
        <v>271</v>
      </c>
      <c r="F40" s="27" t="s">
        <v>271</v>
      </c>
      <c r="G40" s="27" t="s">
        <v>271</v>
      </c>
      <c r="H40" s="27" t="s">
        <v>271</v>
      </c>
      <c r="I40" s="27">
        <v>80156</v>
      </c>
      <c r="J40" s="27" t="s">
        <v>271</v>
      </c>
      <c r="K40" s="27">
        <v>86187</v>
      </c>
      <c r="L40" s="27">
        <v>148319</v>
      </c>
      <c r="M40" s="27">
        <v>186840</v>
      </c>
      <c r="N40" s="27">
        <v>194161</v>
      </c>
    </row>
    <row r="41" spans="1:14">
      <c r="A41" s="15" t="s">
        <v>75</v>
      </c>
      <c r="B41" s="15" t="s">
        <v>76</v>
      </c>
      <c r="C41" s="27"/>
      <c r="D41" s="27">
        <v>1361711</v>
      </c>
      <c r="E41" s="27">
        <v>1179775</v>
      </c>
      <c r="F41" s="27">
        <v>1274528</v>
      </c>
      <c r="G41" s="27">
        <v>1264015</v>
      </c>
      <c r="H41" s="27">
        <v>1293369</v>
      </c>
      <c r="I41" s="27">
        <v>756226</v>
      </c>
      <c r="J41" s="27">
        <v>756621</v>
      </c>
      <c r="K41" s="27">
        <v>889079</v>
      </c>
      <c r="L41" s="27">
        <v>821104</v>
      </c>
      <c r="M41" s="27">
        <v>693490</v>
      </c>
      <c r="N41" s="27">
        <v>814512</v>
      </c>
    </row>
    <row r="42" spans="1:14">
      <c r="A42" s="15" t="s">
        <v>77</v>
      </c>
      <c r="B42" s="15" t="s">
        <v>78</v>
      </c>
      <c r="C42" s="27"/>
      <c r="D42" s="27">
        <v>464645</v>
      </c>
      <c r="E42" s="27">
        <v>394695</v>
      </c>
      <c r="F42" s="27">
        <v>396279</v>
      </c>
      <c r="G42" s="27">
        <v>353781</v>
      </c>
      <c r="H42" s="27">
        <v>423393</v>
      </c>
      <c r="I42" s="27">
        <v>457134</v>
      </c>
      <c r="J42" s="27">
        <v>459229</v>
      </c>
      <c r="K42" s="27">
        <v>852339</v>
      </c>
      <c r="L42" s="27">
        <v>823562</v>
      </c>
      <c r="M42" s="27">
        <v>778419</v>
      </c>
      <c r="N42" s="27">
        <v>909966</v>
      </c>
    </row>
    <row r="43" spans="1:14">
      <c r="A43" s="15" t="s">
        <v>79</v>
      </c>
      <c r="B43" s="15" t="s">
        <v>80</v>
      </c>
      <c r="C43" s="27"/>
      <c r="D43" s="27">
        <v>768096</v>
      </c>
      <c r="E43" s="27">
        <v>522955</v>
      </c>
      <c r="F43" s="27">
        <v>711094</v>
      </c>
      <c r="G43" s="27">
        <v>690398</v>
      </c>
      <c r="H43" s="27">
        <v>805016</v>
      </c>
      <c r="I43" s="27">
        <v>801512</v>
      </c>
      <c r="J43" s="27">
        <v>899050</v>
      </c>
      <c r="K43" s="27">
        <v>1003530</v>
      </c>
      <c r="L43" s="27">
        <v>923392</v>
      </c>
      <c r="M43" s="27">
        <v>865533</v>
      </c>
      <c r="N43" s="27">
        <v>963858</v>
      </c>
    </row>
    <row r="44" spans="1:14">
      <c r="A44" s="15" t="s">
        <v>81</v>
      </c>
      <c r="B44" s="15" t="s">
        <v>82</v>
      </c>
      <c r="C44" s="27"/>
      <c r="D44" s="27" t="s">
        <v>271</v>
      </c>
      <c r="E44" s="27">
        <v>172772</v>
      </c>
      <c r="F44" s="27">
        <v>191785</v>
      </c>
      <c r="G44" s="27">
        <v>176910</v>
      </c>
      <c r="H44" s="27">
        <v>210549</v>
      </c>
      <c r="I44" s="27">
        <v>221592</v>
      </c>
      <c r="J44" s="27" t="s">
        <v>271</v>
      </c>
      <c r="K44" s="27" t="s">
        <v>271</v>
      </c>
      <c r="L44" s="27" t="s">
        <v>271</v>
      </c>
      <c r="M44" s="27" t="s">
        <v>271</v>
      </c>
      <c r="N44" s="27" t="s">
        <v>271</v>
      </c>
    </row>
    <row r="45" spans="1:14">
      <c r="A45" s="15" t="s">
        <v>83</v>
      </c>
      <c r="B45" s="15" t="s">
        <v>84</v>
      </c>
      <c r="C45" s="27"/>
      <c r="D45" s="27">
        <v>317260</v>
      </c>
      <c r="E45" s="27">
        <v>287036</v>
      </c>
      <c r="F45" s="27">
        <v>326571</v>
      </c>
      <c r="G45" s="27">
        <v>315704</v>
      </c>
      <c r="H45" s="27">
        <v>331900</v>
      </c>
      <c r="I45" s="27">
        <v>352480</v>
      </c>
      <c r="J45" s="27">
        <v>358779</v>
      </c>
      <c r="K45" s="27">
        <v>376143</v>
      </c>
      <c r="L45" s="27">
        <v>352582</v>
      </c>
      <c r="M45" s="27">
        <v>360239</v>
      </c>
      <c r="N45" s="27">
        <v>350109</v>
      </c>
    </row>
    <row r="46" spans="1:14">
      <c r="A46" s="15" t="s">
        <v>85</v>
      </c>
      <c r="B46" s="15" t="s">
        <v>86</v>
      </c>
      <c r="C46" s="27"/>
      <c r="D46" s="27">
        <v>633897</v>
      </c>
      <c r="E46" s="27">
        <v>1219692</v>
      </c>
      <c r="F46" s="27">
        <v>925448</v>
      </c>
      <c r="G46" s="27">
        <v>1293800</v>
      </c>
      <c r="H46" s="27">
        <v>849958</v>
      </c>
      <c r="I46" s="27">
        <v>966437</v>
      </c>
      <c r="J46" s="27">
        <v>996264</v>
      </c>
      <c r="K46" s="27">
        <v>1054389</v>
      </c>
      <c r="L46" s="27">
        <v>1110114</v>
      </c>
      <c r="M46" s="27">
        <v>1197215</v>
      </c>
      <c r="N46" s="27">
        <v>1362878</v>
      </c>
    </row>
    <row r="47" spans="1:14">
      <c r="A47" s="15" t="s">
        <v>87</v>
      </c>
      <c r="B47" s="15" t="s">
        <v>88</v>
      </c>
      <c r="C47" s="27"/>
      <c r="D47" s="27">
        <v>92490</v>
      </c>
      <c r="E47" s="27">
        <v>84211</v>
      </c>
      <c r="F47" s="27">
        <v>104251</v>
      </c>
      <c r="G47" s="27">
        <v>106964</v>
      </c>
      <c r="H47" s="27">
        <v>113544</v>
      </c>
      <c r="I47" s="27">
        <v>112781</v>
      </c>
      <c r="J47" s="27" t="s">
        <v>271</v>
      </c>
      <c r="K47" s="27" t="s">
        <v>271</v>
      </c>
      <c r="L47" s="27" t="s">
        <v>271</v>
      </c>
      <c r="M47" s="27" t="s">
        <v>271</v>
      </c>
      <c r="N47" s="27" t="s">
        <v>271</v>
      </c>
    </row>
    <row r="48" spans="1:14">
      <c r="A48" s="15" t="s">
        <v>89</v>
      </c>
      <c r="B48" s="15" t="s">
        <v>90</v>
      </c>
      <c r="C48" s="27"/>
      <c r="D48" s="27">
        <v>390876</v>
      </c>
      <c r="E48" s="27">
        <v>343889</v>
      </c>
      <c r="F48" s="27">
        <v>380037</v>
      </c>
      <c r="G48" s="27">
        <v>369168</v>
      </c>
      <c r="H48" s="27">
        <v>388147</v>
      </c>
      <c r="I48" s="27">
        <v>422631</v>
      </c>
      <c r="J48" s="27">
        <v>448337</v>
      </c>
      <c r="K48" s="27">
        <v>476523</v>
      </c>
      <c r="L48" s="27">
        <v>438956</v>
      </c>
      <c r="M48" s="27">
        <v>413398</v>
      </c>
      <c r="N48" s="27">
        <v>417786</v>
      </c>
    </row>
    <row r="49" spans="1:14">
      <c r="A49" s="15" t="s">
        <v>91</v>
      </c>
      <c r="B49" s="15" t="s">
        <v>92</v>
      </c>
      <c r="C49" s="27"/>
      <c r="D49" s="27">
        <v>105733</v>
      </c>
      <c r="E49" s="27">
        <v>90280</v>
      </c>
      <c r="F49" s="27">
        <v>114125</v>
      </c>
      <c r="G49" s="27">
        <v>110371</v>
      </c>
      <c r="H49" s="27">
        <v>113927</v>
      </c>
      <c r="I49" s="27">
        <v>124701</v>
      </c>
      <c r="J49" s="27">
        <v>139081</v>
      </c>
      <c r="K49" s="27">
        <v>149329</v>
      </c>
      <c r="L49" s="27">
        <v>138127</v>
      </c>
      <c r="M49" s="27">
        <v>125323</v>
      </c>
      <c r="N49" s="27">
        <v>145570</v>
      </c>
    </row>
    <row r="50" spans="1:14">
      <c r="A50" s="15" t="s">
        <v>93</v>
      </c>
      <c r="B50" s="15" t="s">
        <v>94</v>
      </c>
      <c r="C50" s="27"/>
      <c r="D50" s="27">
        <v>652142</v>
      </c>
      <c r="E50" s="27">
        <v>486455</v>
      </c>
      <c r="F50" s="27">
        <v>656098</v>
      </c>
      <c r="G50" s="27">
        <v>641224</v>
      </c>
      <c r="H50" s="27">
        <v>811388</v>
      </c>
      <c r="I50" s="27">
        <v>868627</v>
      </c>
      <c r="J50" s="27">
        <v>975189</v>
      </c>
      <c r="K50" s="27">
        <v>942682</v>
      </c>
      <c r="L50" s="27">
        <v>851238</v>
      </c>
      <c r="M50" s="27">
        <v>746194</v>
      </c>
      <c r="N50" s="27">
        <v>952400</v>
      </c>
    </row>
    <row r="51" spans="1:14">
      <c r="A51" s="15" t="s">
        <v>95</v>
      </c>
      <c r="B51" s="15" t="s">
        <v>96</v>
      </c>
      <c r="C51" s="27"/>
      <c r="D51" s="27">
        <v>81809</v>
      </c>
      <c r="E51" s="27" t="s">
        <v>271</v>
      </c>
      <c r="F51" s="27" t="s">
        <v>271</v>
      </c>
      <c r="G51" s="27" t="s">
        <v>271</v>
      </c>
      <c r="H51" s="27" t="s">
        <v>271</v>
      </c>
      <c r="I51" s="27">
        <v>160991</v>
      </c>
      <c r="J51" s="27">
        <v>223057</v>
      </c>
      <c r="K51" s="27">
        <v>224181</v>
      </c>
      <c r="L51" s="27">
        <v>199053</v>
      </c>
      <c r="M51" s="27">
        <v>191996</v>
      </c>
      <c r="N51" s="27">
        <v>218928</v>
      </c>
    </row>
    <row r="52" spans="1:14">
      <c r="A52" s="15" t="s">
        <v>97</v>
      </c>
      <c r="B52" s="15" t="s">
        <v>98</v>
      </c>
      <c r="C52" s="27"/>
      <c r="D52" s="27">
        <v>813612</v>
      </c>
      <c r="E52" s="27">
        <v>759896</v>
      </c>
      <c r="F52" s="27">
        <v>874437</v>
      </c>
      <c r="G52" s="27">
        <v>785456</v>
      </c>
      <c r="H52" s="27">
        <v>813329</v>
      </c>
      <c r="I52" s="27">
        <v>901541</v>
      </c>
      <c r="J52" s="27">
        <v>998744</v>
      </c>
      <c r="K52" s="27">
        <v>1088304</v>
      </c>
      <c r="L52" s="27">
        <v>1022547</v>
      </c>
      <c r="M52" s="27">
        <v>975279</v>
      </c>
      <c r="N52" s="27">
        <v>654152</v>
      </c>
    </row>
    <row r="53" spans="1:14">
      <c r="A53" s="15" t="s">
        <v>99</v>
      </c>
      <c r="B53" s="15" t="s">
        <v>100</v>
      </c>
      <c r="C53" s="27"/>
      <c r="D53" s="27">
        <v>331683</v>
      </c>
      <c r="E53" s="27">
        <v>200832</v>
      </c>
      <c r="F53" s="27">
        <v>310301</v>
      </c>
      <c r="G53" s="27">
        <v>300548</v>
      </c>
      <c r="H53" s="27">
        <v>361120</v>
      </c>
      <c r="I53" s="27">
        <v>427780</v>
      </c>
      <c r="J53" s="27">
        <v>423928</v>
      </c>
      <c r="K53" s="27">
        <v>480276</v>
      </c>
      <c r="L53" s="27">
        <v>458876</v>
      </c>
      <c r="M53" s="27">
        <v>429159</v>
      </c>
      <c r="N53" s="27">
        <v>457234</v>
      </c>
    </row>
    <row r="54" spans="1:14">
      <c r="A54" s="15" t="s">
        <v>101</v>
      </c>
      <c r="B54" s="15" t="s">
        <v>102</v>
      </c>
      <c r="C54" s="27"/>
      <c r="D54" s="27" t="s">
        <v>271</v>
      </c>
      <c r="E54" s="27" t="s">
        <v>271</v>
      </c>
      <c r="F54" s="27" t="s">
        <v>271</v>
      </c>
      <c r="G54" s="27" t="s">
        <v>271</v>
      </c>
      <c r="H54" s="27" t="s">
        <v>271</v>
      </c>
      <c r="I54" s="27" t="s">
        <v>271</v>
      </c>
      <c r="J54" s="27" t="s">
        <v>271</v>
      </c>
      <c r="K54" s="27" t="s">
        <v>271</v>
      </c>
      <c r="L54" s="27" t="s">
        <v>271</v>
      </c>
      <c r="M54" s="27" t="s">
        <v>271</v>
      </c>
      <c r="N54" s="27" t="s">
        <v>271</v>
      </c>
    </row>
    <row r="55" spans="1:14">
      <c r="A55" s="15" t="s">
        <v>103</v>
      </c>
      <c r="B55" s="15" t="s">
        <v>104</v>
      </c>
      <c r="C55" s="27"/>
      <c r="D55" s="27" t="s">
        <v>271</v>
      </c>
      <c r="E55" s="27" t="s">
        <v>271</v>
      </c>
      <c r="F55" s="27" t="s">
        <v>271</v>
      </c>
      <c r="G55" s="27" t="s">
        <v>271</v>
      </c>
      <c r="H55" s="27" t="s">
        <v>271</v>
      </c>
      <c r="I55" s="27" t="s">
        <v>271</v>
      </c>
      <c r="J55" s="27">
        <v>84735</v>
      </c>
      <c r="K55" s="27">
        <v>96635</v>
      </c>
      <c r="L55" s="27">
        <v>91350</v>
      </c>
      <c r="M55" s="27">
        <v>85928</v>
      </c>
      <c r="N55" s="27">
        <v>97210</v>
      </c>
    </row>
    <row r="56" spans="1:14">
      <c r="A56" s="15" t="s">
        <v>105</v>
      </c>
      <c r="B56" s="15" t="s">
        <v>106</v>
      </c>
      <c r="C56" s="27"/>
      <c r="D56" s="27" t="s">
        <v>271</v>
      </c>
      <c r="E56" s="27" t="s">
        <v>271</v>
      </c>
      <c r="F56" s="27" t="s">
        <v>271</v>
      </c>
      <c r="G56" s="27" t="s">
        <v>271</v>
      </c>
      <c r="H56" s="27" t="s">
        <v>271</v>
      </c>
      <c r="I56" s="27" t="s">
        <v>271</v>
      </c>
      <c r="J56" s="27" t="s">
        <v>271</v>
      </c>
      <c r="K56" s="27" t="s">
        <v>271</v>
      </c>
      <c r="L56" s="27" t="s">
        <v>271</v>
      </c>
      <c r="M56" s="27" t="s">
        <v>271</v>
      </c>
      <c r="N56" s="27" t="s">
        <v>271</v>
      </c>
    </row>
    <row r="57" spans="1:14">
      <c r="A57" s="15" t="s">
        <v>107</v>
      </c>
      <c r="B57" s="15" t="s">
        <v>108</v>
      </c>
      <c r="C57" s="27"/>
      <c r="D57" s="27">
        <v>589425</v>
      </c>
      <c r="E57" s="27">
        <v>521482</v>
      </c>
      <c r="F57" s="27">
        <v>578811</v>
      </c>
      <c r="G57" s="27">
        <v>586099</v>
      </c>
      <c r="H57" s="27">
        <v>599602</v>
      </c>
      <c r="I57" s="27">
        <v>640263</v>
      </c>
      <c r="J57" s="27">
        <v>803587</v>
      </c>
      <c r="K57" s="27">
        <v>931362</v>
      </c>
      <c r="L57" s="27">
        <v>865088</v>
      </c>
      <c r="M57" s="27">
        <v>839671</v>
      </c>
      <c r="N57" s="27">
        <v>509153</v>
      </c>
    </row>
    <row r="58" spans="1:14">
      <c r="A58" s="15" t="s">
        <v>109</v>
      </c>
      <c r="B58" s="15" t="s">
        <v>110</v>
      </c>
      <c r="C58" s="27"/>
      <c r="D58" s="27">
        <v>282628</v>
      </c>
      <c r="E58" s="27">
        <v>89005</v>
      </c>
      <c r="F58" s="27">
        <v>189150</v>
      </c>
      <c r="G58" s="27">
        <v>92708</v>
      </c>
      <c r="H58" s="27">
        <v>100148</v>
      </c>
      <c r="I58" s="27">
        <v>93218</v>
      </c>
      <c r="J58" s="27">
        <v>332170</v>
      </c>
      <c r="K58" s="27">
        <v>482849</v>
      </c>
      <c r="L58" s="27">
        <v>370619</v>
      </c>
      <c r="M58" s="27">
        <v>331763</v>
      </c>
      <c r="N58" s="27">
        <v>189277</v>
      </c>
    </row>
    <row r="59" spans="1:14">
      <c r="A59" s="15" t="s">
        <v>111</v>
      </c>
      <c r="B59" s="15" t="s">
        <v>112</v>
      </c>
      <c r="C59" s="27"/>
      <c r="D59" s="27">
        <v>431953</v>
      </c>
      <c r="E59" s="27">
        <v>322414</v>
      </c>
      <c r="F59" s="27">
        <v>348181</v>
      </c>
      <c r="G59" s="27">
        <v>345151</v>
      </c>
      <c r="H59" s="27">
        <v>363580</v>
      </c>
      <c r="I59" s="27">
        <v>376741</v>
      </c>
      <c r="J59" s="27">
        <v>507443</v>
      </c>
      <c r="K59" s="27">
        <v>284259</v>
      </c>
      <c r="L59" s="27">
        <v>263324</v>
      </c>
      <c r="M59" s="27">
        <v>262556</v>
      </c>
      <c r="N59" s="27">
        <v>131471</v>
      </c>
    </row>
    <row r="60" spans="1:14">
      <c r="A60" s="15" t="s">
        <v>113</v>
      </c>
      <c r="B60" s="15" t="s">
        <v>114</v>
      </c>
      <c r="C60" s="27"/>
      <c r="D60" s="27">
        <v>107999</v>
      </c>
      <c r="E60" s="27">
        <v>86074</v>
      </c>
      <c r="F60" s="27">
        <v>115693</v>
      </c>
      <c r="G60" s="27">
        <v>163684</v>
      </c>
      <c r="H60" s="27">
        <v>179103</v>
      </c>
      <c r="I60" s="27">
        <v>172442</v>
      </c>
      <c r="J60" s="27">
        <v>187824</v>
      </c>
      <c r="K60" s="27">
        <v>203125</v>
      </c>
      <c r="L60" s="27">
        <v>272082</v>
      </c>
      <c r="M60" s="27">
        <v>367038</v>
      </c>
      <c r="N60" s="27">
        <v>427724</v>
      </c>
    </row>
    <row r="61" spans="1:14">
      <c r="A61" s="15" t="s">
        <v>115</v>
      </c>
      <c r="B61" s="15" t="s">
        <v>116</v>
      </c>
      <c r="C61" s="27"/>
      <c r="D61" s="27" t="s">
        <v>271</v>
      </c>
      <c r="E61" s="27" t="s">
        <v>271</v>
      </c>
      <c r="F61" s="27" t="s">
        <v>271</v>
      </c>
      <c r="G61" s="27" t="s">
        <v>271</v>
      </c>
      <c r="H61" s="27" t="s">
        <v>271</v>
      </c>
      <c r="I61" s="27" t="s">
        <v>271</v>
      </c>
      <c r="J61" s="27" t="s">
        <v>271</v>
      </c>
      <c r="K61" s="27">
        <v>80800</v>
      </c>
      <c r="L61" s="27" t="s">
        <v>271</v>
      </c>
      <c r="M61" s="27" t="s">
        <v>271</v>
      </c>
      <c r="N61" s="27">
        <v>80645</v>
      </c>
    </row>
    <row r="62" spans="1:14">
      <c r="A62" s="15" t="s">
        <v>117</v>
      </c>
      <c r="B62" s="15" t="s">
        <v>118</v>
      </c>
      <c r="C62" s="27"/>
      <c r="D62" s="27">
        <v>597538</v>
      </c>
      <c r="E62" s="27">
        <v>550118</v>
      </c>
      <c r="F62" s="27">
        <v>589041</v>
      </c>
      <c r="G62" s="27">
        <v>548533</v>
      </c>
      <c r="H62" s="27">
        <v>568868</v>
      </c>
      <c r="I62" s="27">
        <v>580680</v>
      </c>
      <c r="J62" s="27">
        <v>546246</v>
      </c>
      <c r="K62" s="27">
        <v>600993</v>
      </c>
      <c r="L62" s="27">
        <v>556190</v>
      </c>
      <c r="M62" s="27">
        <v>532897</v>
      </c>
      <c r="N62" s="27">
        <v>553954</v>
      </c>
    </row>
    <row r="63" spans="1:14">
      <c r="A63" s="15" t="s">
        <v>119</v>
      </c>
      <c r="B63" s="15" t="s">
        <v>120</v>
      </c>
      <c r="C63" s="27"/>
      <c r="D63" s="27">
        <v>228378</v>
      </c>
      <c r="E63" s="27">
        <v>198589</v>
      </c>
      <c r="F63" s="27">
        <v>234319</v>
      </c>
      <c r="G63" s="27">
        <v>219175</v>
      </c>
      <c r="H63" s="27">
        <v>231812</v>
      </c>
      <c r="I63" s="27">
        <v>225943</v>
      </c>
      <c r="J63" s="27">
        <v>212938</v>
      </c>
      <c r="K63" s="27">
        <v>247652</v>
      </c>
      <c r="L63" s="27">
        <v>222097</v>
      </c>
      <c r="M63" s="27">
        <v>205953</v>
      </c>
      <c r="N63" s="27">
        <v>227881</v>
      </c>
    </row>
    <row r="64" spans="1:14">
      <c r="A64" s="15" t="s">
        <v>121</v>
      </c>
      <c r="B64" s="15" t="s">
        <v>122</v>
      </c>
      <c r="C64" s="27"/>
      <c r="D64" s="27">
        <v>100114</v>
      </c>
      <c r="E64" s="27">
        <v>84531</v>
      </c>
      <c r="F64" s="27">
        <v>187884</v>
      </c>
      <c r="G64" s="27">
        <v>216150</v>
      </c>
      <c r="H64" s="27">
        <v>230579</v>
      </c>
      <c r="I64" s="27">
        <v>227148</v>
      </c>
      <c r="J64" s="27">
        <v>218528</v>
      </c>
      <c r="K64" s="27">
        <v>258421</v>
      </c>
      <c r="L64" s="27">
        <v>235581</v>
      </c>
      <c r="M64" s="27">
        <v>213250</v>
      </c>
      <c r="N64" s="27">
        <v>248650</v>
      </c>
    </row>
    <row r="65" spans="1:14">
      <c r="A65" s="15" t="s">
        <v>123</v>
      </c>
      <c r="B65" s="15" t="s">
        <v>124</v>
      </c>
      <c r="C65" s="27"/>
      <c r="D65" s="27">
        <v>630685</v>
      </c>
      <c r="E65" s="27">
        <v>579483</v>
      </c>
      <c r="F65" s="27">
        <v>635155</v>
      </c>
      <c r="G65" s="27">
        <v>593385</v>
      </c>
      <c r="H65" s="27">
        <v>616214</v>
      </c>
      <c r="I65" s="27">
        <v>652979</v>
      </c>
      <c r="J65" s="27">
        <v>615839</v>
      </c>
      <c r="K65" s="27">
        <v>658163</v>
      </c>
      <c r="L65" s="27">
        <v>598261</v>
      </c>
      <c r="M65" s="27">
        <v>557471</v>
      </c>
      <c r="N65" s="27">
        <v>657428</v>
      </c>
    </row>
    <row r="66" spans="1:14">
      <c r="A66" s="15" t="s">
        <v>125</v>
      </c>
      <c r="B66" s="15" t="s">
        <v>126</v>
      </c>
      <c r="C66" s="27"/>
      <c r="D66" s="27" t="s">
        <v>271</v>
      </c>
      <c r="E66" s="27" t="s">
        <v>271</v>
      </c>
      <c r="F66" s="27" t="s">
        <v>271</v>
      </c>
      <c r="G66" s="27" t="s">
        <v>271</v>
      </c>
      <c r="H66" s="27" t="s">
        <v>271</v>
      </c>
      <c r="I66" s="27" t="s">
        <v>271</v>
      </c>
      <c r="J66" s="27" t="s">
        <v>271</v>
      </c>
      <c r="K66" s="27" t="s">
        <v>271</v>
      </c>
      <c r="L66" s="27" t="s">
        <v>271</v>
      </c>
      <c r="M66" s="27" t="s">
        <v>271</v>
      </c>
      <c r="N66" s="27" t="s">
        <v>271</v>
      </c>
    </row>
    <row r="67" spans="1:14">
      <c r="A67" s="15" t="s">
        <v>127</v>
      </c>
      <c r="B67" s="15" t="s">
        <v>128</v>
      </c>
      <c r="C67" s="27"/>
      <c r="D67" s="27">
        <v>1268921</v>
      </c>
      <c r="E67" s="27">
        <v>1188747</v>
      </c>
      <c r="F67" s="27">
        <v>1378134</v>
      </c>
      <c r="G67" s="27">
        <v>1372347</v>
      </c>
      <c r="H67" s="27">
        <v>1533334</v>
      </c>
      <c r="I67" s="27">
        <v>1507645</v>
      </c>
      <c r="J67" s="27">
        <v>1521800</v>
      </c>
      <c r="K67" s="27">
        <v>1694129</v>
      </c>
      <c r="L67" s="27">
        <v>1590295</v>
      </c>
      <c r="M67" s="27">
        <v>1447433</v>
      </c>
      <c r="N67" s="27">
        <v>1255500</v>
      </c>
    </row>
    <row r="68" spans="1:14">
      <c r="A68" s="15" t="s">
        <v>129</v>
      </c>
      <c r="B68" s="15" t="s">
        <v>130</v>
      </c>
      <c r="C68" s="27"/>
      <c r="D68" s="27">
        <v>596902</v>
      </c>
      <c r="E68" s="27">
        <v>949797</v>
      </c>
      <c r="F68" s="27">
        <v>575855</v>
      </c>
      <c r="G68" s="27">
        <v>971173</v>
      </c>
      <c r="H68" s="27">
        <v>119917</v>
      </c>
      <c r="I68" s="27">
        <v>124149</v>
      </c>
      <c r="J68" s="27">
        <v>119667</v>
      </c>
      <c r="K68" s="27">
        <v>124810</v>
      </c>
      <c r="L68" s="27">
        <v>116317</v>
      </c>
      <c r="M68" s="27">
        <v>512890</v>
      </c>
      <c r="N68" s="27">
        <v>691239</v>
      </c>
    </row>
    <row r="69" spans="1:14">
      <c r="A69" s="15" t="s">
        <v>131</v>
      </c>
      <c r="B69" s="15" t="s">
        <v>132</v>
      </c>
      <c r="C69" s="27"/>
      <c r="D69" s="27">
        <v>220211</v>
      </c>
      <c r="E69" s="27">
        <v>103244</v>
      </c>
      <c r="F69" s="27">
        <v>201980</v>
      </c>
      <c r="G69" s="27">
        <v>106867</v>
      </c>
      <c r="H69" s="27">
        <v>108172</v>
      </c>
      <c r="I69" s="27">
        <v>106291</v>
      </c>
      <c r="J69" s="27">
        <v>100846</v>
      </c>
      <c r="K69" s="27">
        <v>215897</v>
      </c>
      <c r="L69" s="27">
        <v>184620</v>
      </c>
      <c r="M69" s="27">
        <v>89883</v>
      </c>
      <c r="N69" s="27">
        <v>187634</v>
      </c>
    </row>
    <row r="70" spans="1:14">
      <c r="A70" s="15" t="s">
        <v>133</v>
      </c>
      <c r="B70" s="15" t="s">
        <v>134</v>
      </c>
      <c r="C70" s="27"/>
      <c r="D70" s="27">
        <v>622263</v>
      </c>
      <c r="E70" s="27">
        <v>542896</v>
      </c>
      <c r="F70" s="27">
        <v>774138</v>
      </c>
      <c r="G70" s="27">
        <v>764800</v>
      </c>
      <c r="H70" s="27">
        <v>883338</v>
      </c>
      <c r="I70" s="27">
        <v>844376</v>
      </c>
      <c r="J70" s="27">
        <v>662938</v>
      </c>
      <c r="K70" s="27">
        <v>718544</v>
      </c>
      <c r="L70" s="27">
        <v>642116</v>
      </c>
      <c r="M70" s="27">
        <v>571200</v>
      </c>
      <c r="N70" s="27">
        <v>1001637</v>
      </c>
    </row>
    <row r="71" spans="1:14">
      <c r="A71" s="15" t="s">
        <v>135</v>
      </c>
      <c r="B71" s="15" t="s">
        <v>136</v>
      </c>
      <c r="C71" s="27"/>
      <c r="D71" s="27">
        <v>102232</v>
      </c>
      <c r="E71" s="27">
        <v>103990</v>
      </c>
      <c r="F71" s="27">
        <v>93687</v>
      </c>
      <c r="G71" s="27" t="s">
        <v>271</v>
      </c>
      <c r="H71" s="27" t="s">
        <v>271</v>
      </c>
      <c r="I71" s="27" t="s">
        <v>271</v>
      </c>
      <c r="J71" s="27" t="s">
        <v>271</v>
      </c>
      <c r="K71" s="27">
        <v>88640</v>
      </c>
      <c r="L71" s="27" t="s">
        <v>271</v>
      </c>
      <c r="M71" s="27" t="s">
        <v>271</v>
      </c>
      <c r="N71" s="27" t="s">
        <v>271</v>
      </c>
    </row>
    <row r="72" spans="1:14">
      <c r="A72" s="15" t="s">
        <v>137</v>
      </c>
      <c r="B72" s="15" t="s">
        <v>138</v>
      </c>
      <c r="C72" s="27"/>
      <c r="D72" s="27">
        <v>378722</v>
      </c>
      <c r="E72" s="27">
        <v>336497</v>
      </c>
      <c r="F72" s="27">
        <v>585141</v>
      </c>
      <c r="G72" s="27">
        <v>560394</v>
      </c>
      <c r="H72" s="27">
        <v>578356</v>
      </c>
      <c r="I72" s="27">
        <v>589739</v>
      </c>
      <c r="J72" s="27">
        <v>685911</v>
      </c>
      <c r="K72" s="27">
        <v>737243</v>
      </c>
      <c r="L72" s="27">
        <v>674948</v>
      </c>
      <c r="M72" s="27">
        <v>654508</v>
      </c>
      <c r="N72" s="27">
        <v>680313</v>
      </c>
    </row>
    <row r="73" spans="1:14">
      <c r="A73" s="15" t="s">
        <v>139</v>
      </c>
      <c r="B73" s="15" t="s">
        <v>140</v>
      </c>
      <c r="C73" s="27"/>
      <c r="D73" s="27" t="s">
        <v>271</v>
      </c>
      <c r="E73" s="27" t="s">
        <v>271</v>
      </c>
      <c r="F73" s="27" t="s">
        <v>271</v>
      </c>
      <c r="G73" s="27" t="s">
        <v>271</v>
      </c>
      <c r="H73" s="27" t="s">
        <v>271</v>
      </c>
      <c r="I73" s="27" t="s">
        <v>271</v>
      </c>
      <c r="J73" s="27" t="s">
        <v>271</v>
      </c>
      <c r="K73" s="27" t="s">
        <v>271</v>
      </c>
      <c r="L73" s="27" t="s">
        <v>271</v>
      </c>
      <c r="M73" s="27" t="s">
        <v>271</v>
      </c>
      <c r="N73" s="27" t="s">
        <v>271</v>
      </c>
    </row>
    <row r="74" spans="1:14">
      <c r="A74" s="15" t="s">
        <v>141</v>
      </c>
      <c r="B74" s="15" t="s">
        <v>142</v>
      </c>
      <c r="C74" s="27"/>
      <c r="D74" s="27">
        <v>279098</v>
      </c>
      <c r="E74" s="27" t="s">
        <v>271</v>
      </c>
      <c r="F74" s="27" t="s">
        <v>271</v>
      </c>
      <c r="G74" s="27" t="s">
        <v>271</v>
      </c>
      <c r="H74" s="27" t="s">
        <v>271</v>
      </c>
      <c r="I74" s="27" t="s">
        <v>271</v>
      </c>
      <c r="J74" s="27">
        <v>187804</v>
      </c>
      <c r="K74" s="27">
        <v>198329</v>
      </c>
      <c r="L74" s="27">
        <v>179638</v>
      </c>
      <c r="M74" s="27">
        <v>165746</v>
      </c>
      <c r="N74" s="27" t="s">
        <v>271</v>
      </c>
    </row>
    <row r="75" spans="1:14">
      <c r="A75" s="15" t="s">
        <v>143</v>
      </c>
      <c r="B75" s="15" t="s">
        <v>144</v>
      </c>
      <c r="C75" s="27"/>
      <c r="D75" s="27">
        <v>1043450</v>
      </c>
      <c r="E75" s="27">
        <v>926642</v>
      </c>
      <c r="F75" s="27">
        <v>975146</v>
      </c>
      <c r="G75" s="27">
        <v>889595</v>
      </c>
      <c r="H75" s="27">
        <v>971689</v>
      </c>
      <c r="I75" s="27">
        <v>1019086</v>
      </c>
      <c r="J75" s="27">
        <v>968473</v>
      </c>
      <c r="K75" s="27">
        <v>1110337</v>
      </c>
      <c r="L75" s="27">
        <v>901155</v>
      </c>
      <c r="M75" s="27">
        <v>779097</v>
      </c>
      <c r="N75" s="27">
        <v>925793</v>
      </c>
    </row>
    <row r="76" spans="1:14">
      <c r="A76" s="15" t="s">
        <v>145</v>
      </c>
      <c r="B76" s="15" t="s">
        <v>146</v>
      </c>
      <c r="C76" s="27"/>
      <c r="D76" s="27">
        <v>504413</v>
      </c>
      <c r="E76" s="27">
        <v>420077</v>
      </c>
      <c r="F76" s="27">
        <v>404887</v>
      </c>
      <c r="G76" s="27">
        <v>225306</v>
      </c>
      <c r="H76" s="27">
        <v>317186</v>
      </c>
      <c r="I76" s="27">
        <v>402695</v>
      </c>
      <c r="J76" s="27">
        <v>408807</v>
      </c>
      <c r="K76" s="27">
        <v>438171</v>
      </c>
      <c r="L76" s="27">
        <v>406938</v>
      </c>
      <c r="M76" s="27">
        <v>326624</v>
      </c>
      <c r="N76" s="27">
        <v>294241</v>
      </c>
    </row>
    <row r="77" spans="1:14">
      <c r="A77" s="15" t="s">
        <v>147</v>
      </c>
      <c r="B77" s="15" t="s">
        <v>148</v>
      </c>
      <c r="C77" s="27"/>
      <c r="D77" s="27">
        <v>844928</v>
      </c>
      <c r="E77" s="27">
        <v>973454</v>
      </c>
      <c r="F77" s="27">
        <v>708673</v>
      </c>
      <c r="G77" s="27">
        <v>630242</v>
      </c>
      <c r="H77" s="27">
        <v>774472</v>
      </c>
      <c r="I77" s="27">
        <v>693891</v>
      </c>
      <c r="J77" s="27">
        <v>611291</v>
      </c>
      <c r="K77" s="27">
        <v>718004</v>
      </c>
      <c r="L77" s="27">
        <v>494849</v>
      </c>
      <c r="M77" s="27">
        <v>490221</v>
      </c>
      <c r="N77" s="27">
        <v>503345</v>
      </c>
    </row>
    <row r="78" spans="1:14">
      <c r="A78" s="15" t="s">
        <v>149</v>
      </c>
      <c r="B78" s="15" t="s">
        <v>150</v>
      </c>
      <c r="C78" s="27"/>
      <c r="D78" s="27">
        <v>102629</v>
      </c>
      <c r="E78" s="27">
        <v>135246</v>
      </c>
      <c r="F78" s="27">
        <v>269333</v>
      </c>
      <c r="G78" s="27">
        <v>265897</v>
      </c>
      <c r="H78" s="27">
        <v>298557</v>
      </c>
      <c r="I78" s="27">
        <v>315972</v>
      </c>
      <c r="J78" s="27">
        <v>315205</v>
      </c>
      <c r="K78" s="27">
        <v>342025</v>
      </c>
      <c r="L78" s="27">
        <v>321504</v>
      </c>
      <c r="M78" s="27">
        <v>309418</v>
      </c>
      <c r="N78" s="27">
        <v>345007</v>
      </c>
    </row>
    <row r="79" spans="1:14">
      <c r="A79" s="15" t="s">
        <v>151</v>
      </c>
      <c r="B79" s="15" t="s">
        <v>152</v>
      </c>
      <c r="C79" s="27"/>
      <c r="D79" s="27">
        <v>113649</v>
      </c>
      <c r="E79" s="27">
        <v>210314</v>
      </c>
      <c r="F79" s="27">
        <v>308324</v>
      </c>
      <c r="G79" s="27">
        <v>279510</v>
      </c>
      <c r="H79" s="27">
        <v>197635</v>
      </c>
      <c r="I79" s="27">
        <v>207087</v>
      </c>
      <c r="J79" s="27">
        <v>206976</v>
      </c>
      <c r="K79" s="27">
        <v>285518</v>
      </c>
      <c r="L79" s="27">
        <v>205008</v>
      </c>
      <c r="M79" s="27">
        <v>608343</v>
      </c>
      <c r="N79" s="27">
        <v>252045</v>
      </c>
    </row>
    <row r="80" spans="1:14">
      <c r="A80" s="15" t="s">
        <v>153</v>
      </c>
      <c r="B80" s="15" t="s">
        <v>154</v>
      </c>
      <c r="C80" s="27"/>
      <c r="D80" s="27" t="s">
        <v>271</v>
      </c>
      <c r="E80" s="27" t="s">
        <v>271</v>
      </c>
      <c r="F80" s="27" t="s">
        <v>271</v>
      </c>
      <c r="G80" s="27">
        <v>90207</v>
      </c>
      <c r="H80" s="27">
        <v>95531</v>
      </c>
      <c r="I80" s="27">
        <v>107548</v>
      </c>
      <c r="J80" s="27">
        <v>104005</v>
      </c>
      <c r="K80" s="27">
        <v>121734</v>
      </c>
      <c r="L80" s="27">
        <v>109055</v>
      </c>
      <c r="M80" s="27">
        <v>92008</v>
      </c>
      <c r="N80" s="27">
        <v>89295</v>
      </c>
    </row>
    <row r="81" spans="1:14">
      <c r="A81" s="15" t="s">
        <v>155</v>
      </c>
      <c r="B81" s="15" t="s">
        <v>156</v>
      </c>
      <c r="C81" s="27"/>
      <c r="D81" s="27">
        <v>246930</v>
      </c>
      <c r="E81" s="27">
        <v>555183</v>
      </c>
      <c r="F81" s="27">
        <v>226402</v>
      </c>
      <c r="G81" s="27">
        <v>290229</v>
      </c>
      <c r="H81" s="27">
        <v>325926</v>
      </c>
      <c r="I81" s="27">
        <v>353866</v>
      </c>
      <c r="J81" s="27">
        <v>274993</v>
      </c>
      <c r="K81" s="27">
        <v>382584</v>
      </c>
      <c r="L81" s="27">
        <v>375466</v>
      </c>
      <c r="M81" s="27">
        <v>447682</v>
      </c>
      <c r="N81" s="27">
        <v>509535</v>
      </c>
    </row>
    <row r="82" spans="1:14">
      <c r="A82" s="15" t="s">
        <v>157</v>
      </c>
      <c r="B82" s="15" t="s">
        <v>158</v>
      </c>
      <c r="C82" s="27"/>
      <c r="D82" s="27">
        <v>730927</v>
      </c>
      <c r="E82" s="27">
        <v>555658</v>
      </c>
      <c r="F82" s="27">
        <v>722245</v>
      </c>
      <c r="G82" s="27">
        <v>578769</v>
      </c>
      <c r="H82" s="27">
        <v>622286</v>
      </c>
      <c r="I82" s="27">
        <v>730781</v>
      </c>
      <c r="J82" s="27">
        <v>744134</v>
      </c>
      <c r="K82" s="27">
        <v>131379</v>
      </c>
      <c r="L82" s="27">
        <v>871261</v>
      </c>
      <c r="M82" s="27">
        <v>860939</v>
      </c>
      <c r="N82" s="27">
        <v>937517</v>
      </c>
    </row>
    <row r="83" spans="1:14">
      <c r="A83" s="15" t="s">
        <v>159</v>
      </c>
      <c r="B83" s="15" t="s">
        <v>160</v>
      </c>
      <c r="C83" s="27"/>
      <c r="D83" s="27">
        <v>3109956</v>
      </c>
      <c r="E83" s="27">
        <v>2536772</v>
      </c>
      <c r="F83" s="27">
        <v>2337725</v>
      </c>
      <c r="G83" s="27">
        <v>2464990.9999999995</v>
      </c>
      <c r="H83" s="27">
        <v>2963117.2560388376</v>
      </c>
      <c r="I83" s="27">
        <v>2955050.0000000005</v>
      </c>
      <c r="J83" s="27">
        <v>2496885.4361590962</v>
      </c>
      <c r="K83" s="27">
        <v>2630242</v>
      </c>
      <c r="L83" s="27">
        <v>2588119.6732605533</v>
      </c>
      <c r="M83" s="27">
        <v>3030793</v>
      </c>
      <c r="N83" s="27">
        <v>3000688</v>
      </c>
    </row>
    <row r="84" spans="1:14">
      <c r="A84" s="15" t="s">
        <v>161</v>
      </c>
      <c r="B84" s="15" t="s">
        <v>162</v>
      </c>
      <c r="C84" s="27"/>
      <c r="D84" s="27">
        <v>697714</v>
      </c>
      <c r="E84" s="27">
        <v>591666</v>
      </c>
      <c r="F84" s="27">
        <v>745499</v>
      </c>
      <c r="G84" s="27">
        <v>693800</v>
      </c>
      <c r="H84" s="27">
        <v>750031</v>
      </c>
      <c r="I84" s="27">
        <v>698781</v>
      </c>
      <c r="J84" s="27">
        <v>575962</v>
      </c>
      <c r="K84" s="27">
        <v>615332</v>
      </c>
      <c r="L84" s="27">
        <v>491397</v>
      </c>
      <c r="M84" s="27">
        <v>552123</v>
      </c>
      <c r="N84" s="27">
        <v>744786</v>
      </c>
    </row>
    <row r="85" spans="1:14">
      <c r="A85" s="15" t="s">
        <v>163</v>
      </c>
      <c r="B85" s="15" t="s">
        <v>164</v>
      </c>
      <c r="C85" s="27"/>
      <c r="D85" s="27">
        <v>719600</v>
      </c>
      <c r="E85" s="27">
        <v>547075</v>
      </c>
      <c r="F85" s="27">
        <v>609547</v>
      </c>
      <c r="G85" s="27">
        <v>581419</v>
      </c>
      <c r="H85" s="27">
        <v>587383</v>
      </c>
      <c r="I85" s="27">
        <v>716958</v>
      </c>
      <c r="J85" s="27">
        <v>763715</v>
      </c>
      <c r="K85" s="27">
        <v>982593</v>
      </c>
      <c r="L85" s="27">
        <v>849330</v>
      </c>
      <c r="M85" s="27">
        <v>823072</v>
      </c>
      <c r="N85" s="27">
        <v>1012956</v>
      </c>
    </row>
    <row r="86" spans="1:14">
      <c r="A86" s="15" t="s">
        <v>165</v>
      </c>
      <c r="B86" s="15" t="s">
        <v>166</v>
      </c>
      <c r="C86" s="27"/>
      <c r="D86" s="27">
        <v>1541325</v>
      </c>
      <c r="E86" s="27">
        <v>1322137</v>
      </c>
      <c r="F86" s="27">
        <v>1394524</v>
      </c>
      <c r="G86" s="27">
        <v>1559727</v>
      </c>
      <c r="H86" s="27">
        <v>1698199</v>
      </c>
      <c r="I86" s="27">
        <v>1651953</v>
      </c>
      <c r="J86" s="27">
        <v>1551962</v>
      </c>
      <c r="K86" s="27">
        <v>1533907</v>
      </c>
      <c r="L86" s="27">
        <v>1325075</v>
      </c>
      <c r="M86" s="27">
        <v>1283107</v>
      </c>
      <c r="N86" s="27">
        <v>938768</v>
      </c>
    </row>
    <row r="87" spans="1:14">
      <c r="A87" s="15" t="s">
        <v>167</v>
      </c>
      <c r="B87" s="15" t="s">
        <v>168</v>
      </c>
      <c r="C87" s="27"/>
      <c r="D87" s="27" t="s">
        <v>271</v>
      </c>
      <c r="E87" s="27" t="s">
        <v>271</v>
      </c>
      <c r="F87" s="27" t="s">
        <v>271</v>
      </c>
      <c r="G87" s="27" t="s">
        <v>271</v>
      </c>
      <c r="H87" s="27" t="s">
        <v>271</v>
      </c>
      <c r="I87" s="27" t="s">
        <v>271</v>
      </c>
      <c r="J87" s="27" t="s">
        <v>271</v>
      </c>
      <c r="K87" s="27" t="s">
        <v>271</v>
      </c>
      <c r="L87" s="27" t="s">
        <v>271</v>
      </c>
      <c r="M87" s="27" t="s">
        <v>271</v>
      </c>
      <c r="N87" s="27">
        <v>150115</v>
      </c>
    </row>
    <row r="88" spans="1:14">
      <c r="A88" s="15" t="s">
        <v>169</v>
      </c>
      <c r="B88" s="15" t="s">
        <v>170</v>
      </c>
      <c r="C88" s="27"/>
      <c r="D88" s="27">
        <v>94843</v>
      </c>
      <c r="E88" s="27" t="s">
        <v>271</v>
      </c>
      <c r="F88" s="27">
        <v>90679</v>
      </c>
      <c r="G88" s="27">
        <v>93138</v>
      </c>
      <c r="H88" s="27">
        <v>105580</v>
      </c>
      <c r="I88" s="27">
        <v>108713</v>
      </c>
      <c r="J88" s="27">
        <v>114437</v>
      </c>
      <c r="K88" s="27">
        <v>137704</v>
      </c>
      <c r="L88" s="27">
        <v>120294</v>
      </c>
      <c r="M88" s="27">
        <v>104112</v>
      </c>
      <c r="N88" s="27">
        <v>126036</v>
      </c>
    </row>
    <row r="89" spans="1:14">
      <c r="A89" s="15" t="s">
        <v>171</v>
      </c>
      <c r="B89" s="15" t="s">
        <v>172</v>
      </c>
      <c r="C89" s="27"/>
      <c r="D89" s="27">
        <v>326847</v>
      </c>
      <c r="E89" s="27">
        <v>276910</v>
      </c>
      <c r="F89" s="27">
        <v>233378</v>
      </c>
      <c r="G89" s="27">
        <v>262846</v>
      </c>
      <c r="H89" s="27">
        <v>379318</v>
      </c>
      <c r="I89" s="27">
        <v>422524</v>
      </c>
      <c r="J89" s="27">
        <v>158329</v>
      </c>
      <c r="K89" s="27">
        <v>175788</v>
      </c>
      <c r="L89" s="27">
        <v>159962</v>
      </c>
      <c r="M89" s="27">
        <v>152883</v>
      </c>
      <c r="N89" s="27">
        <v>156672</v>
      </c>
    </row>
    <row r="90" spans="1:14">
      <c r="A90" s="15" t="s">
        <v>173</v>
      </c>
      <c r="B90" s="15" t="s">
        <v>174</v>
      </c>
      <c r="C90" s="27"/>
      <c r="D90" s="27" t="s">
        <v>271</v>
      </c>
      <c r="E90" s="27" t="s">
        <v>271</v>
      </c>
      <c r="F90" s="27" t="s">
        <v>271</v>
      </c>
      <c r="G90" s="27" t="s">
        <v>271</v>
      </c>
      <c r="H90" s="27" t="s">
        <v>271</v>
      </c>
      <c r="I90" s="27" t="s">
        <v>271</v>
      </c>
      <c r="J90" s="27" t="s">
        <v>271</v>
      </c>
      <c r="K90" s="27" t="s">
        <v>271</v>
      </c>
      <c r="L90" s="27" t="s">
        <v>271</v>
      </c>
      <c r="M90" s="27" t="s">
        <v>271</v>
      </c>
      <c r="N90" s="27" t="s">
        <v>271</v>
      </c>
    </row>
    <row r="91" spans="1:14">
      <c r="A91" s="15" t="s">
        <v>175</v>
      </c>
      <c r="B91" s="15" t="s">
        <v>176</v>
      </c>
      <c r="C91" s="27"/>
      <c r="D91" s="27">
        <v>761750</v>
      </c>
      <c r="E91" s="27">
        <v>695181</v>
      </c>
      <c r="F91" s="27">
        <v>759652</v>
      </c>
      <c r="G91" s="27">
        <v>711303</v>
      </c>
      <c r="H91" s="27">
        <v>759802</v>
      </c>
      <c r="I91" s="27">
        <v>934164</v>
      </c>
      <c r="J91" s="27">
        <v>965946</v>
      </c>
      <c r="K91" s="27">
        <v>1081229</v>
      </c>
      <c r="L91" s="27">
        <v>868244</v>
      </c>
      <c r="M91" s="27">
        <v>849358</v>
      </c>
      <c r="N91" s="27">
        <v>1014061</v>
      </c>
    </row>
    <row r="92" spans="1:14">
      <c r="A92" s="15" t="s">
        <v>177</v>
      </c>
      <c r="B92" s="15" t="s">
        <v>178</v>
      </c>
      <c r="C92" s="27"/>
      <c r="D92" s="27">
        <v>494417</v>
      </c>
      <c r="E92" s="27">
        <v>476553</v>
      </c>
      <c r="F92" s="27">
        <v>569734</v>
      </c>
      <c r="G92" s="27">
        <v>547046</v>
      </c>
      <c r="H92" s="27">
        <v>563436</v>
      </c>
      <c r="I92" s="27">
        <v>561291</v>
      </c>
      <c r="J92" s="27">
        <v>467705</v>
      </c>
      <c r="K92" s="27">
        <v>476877</v>
      </c>
      <c r="L92" s="27">
        <v>437074</v>
      </c>
      <c r="M92" s="27">
        <v>455939</v>
      </c>
      <c r="N92" s="27">
        <v>555845</v>
      </c>
    </row>
    <row r="93" spans="1:14">
      <c r="A93" s="15" t="s">
        <v>179</v>
      </c>
      <c r="B93" s="15" t="s">
        <v>180</v>
      </c>
      <c r="C93" s="27"/>
      <c r="D93" s="27">
        <v>306993</v>
      </c>
      <c r="E93" s="27">
        <v>268907</v>
      </c>
      <c r="F93" s="27">
        <v>334874</v>
      </c>
      <c r="G93" s="27">
        <v>302423</v>
      </c>
      <c r="H93" s="27">
        <v>324003</v>
      </c>
      <c r="I93" s="27">
        <v>396248</v>
      </c>
      <c r="J93" s="27">
        <v>413166</v>
      </c>
      <c r="K93" s="27">
        <v>458302</v>
      </c>
      <c r="L93" s="27">
        <v>486860</v>
      </c>
      <c r="M93" s="27">
        <v>393972</v>
      </c>
      <c r="N93" s="27">
        <v>543226</v>
      </c>
    </row>
    <row r="94" spans="1:14">
      <c r="A94" s="15" t="s">
        <v>181</v>
      </c>
      <c r="B94" s="15" t="s">
        <v>182</v>
      </c>
      <c r="C94" s="27"/>
      <c r="D94" s="27">
        <v>96270</v>
      </c>
      <c r="E94" s="27">
        <v>90268</v>
      </c>
      <c r="F94" s="27">
        <v>83188</v>
      </c>
      <c r="G94" s="27">
        <v>83641</v>
      </c>
      <c r="H94" s="27">
        <v>93622</v>
      </c>
      <c r="I94" s="27">
        <v>92862</v>
      </c>
      <c r="J94" s="27">
        <v>87193</v>
      </c>
      <c r="K94" s="27">
        <v>96999</v>
      </c>
      <c r="L94" s="27">
        <v>91375</v>
      </c>
      <c r="M94" s="27">
        <v>92401</v>
      </c>
      <c r="N94" s="27">
        <v>246580</v>
      </c>
    </row>
    <row r="95" spans="1:14">
      <c r="A95" s="15" t="s">
        <v>183</v>
      </c>
      <c r="B95" s="15" t="s">
        <v>184</v>
      </c>
      <c r="C95" s="27"/>
      <c r="D95" s="27">
        <v>95537</v>
      </c>
      <c r="E95" s="27" t="s">
        <v>271</v>
      </c>
      <c r="F95" s="27">
        <v>80514</v>
      </c>
      <c r="G95" s="27" t="s">
        <v>271</v>
      </c>
      <c r="H95" s="27" t="s">
        <v>271</v>
      </c>
      <c r="I95" s="27" t="s">
        <v>271</v>
      </c>
      <c r="J95" s="27" t="s">
        <v>271</v>
      </c>
      <c r="K95" s="27" t="s">
        <v>271</v>
      </c>
      <c r="L95" s="27" t="s">
        <v>271</v>
      </c>
      <c r="M95" s="27" t="s">
        <v>271</v>
      </c>
      <c r="N95" s="27" t="s">
        <v>271</v>
      </c>
    </row>
    <row r="96" spans="1:14">
      <c r="A96" s="15" t="s">
        <v>185</v>
      </c>
      <c r="B96" s="15" t="s">
        <v>186</v>
      </c>
      <c r="C96" s="27"/>
      <c r="D96" s="27">
        <v>377228</v>
      </c>
      <c r="E96" s="27">
        <v>326094</v>
      </c>
      <c r="F96" s="27">
        <v>362185</v>
      </c>
      <c r="G96" s="27">
        <v>346608</v>
      </c>
      <c r="H96" s="27">
        <v>359188</v>
      </c>
      <c r="I96" s="27">
        <v>368368</v>
      </c>
      <c r="J96" s="27">
        <v>351871</v>
      </c>
      <c r="K96" s="27">
        <v>391753</v>
      </c>
      <c r="L96" s="27">
        <v>352502</v>
      </c>
      <c r="M96" s="27">
        <v>357986</v>
      </c>
      <c r="N96" s="27">
        <v>488112</v>
      </c>
    </row>
    <row r="97" spans="1:14">
      <c r="A97" s="15" t="s">
        <v>187</v>
      </c>
      <c r="B97" s="15" t="s">
        <v>188</v>
      </c>
      <c r="C97" s="27"/>
      <c r="D97" s="27">
        <v>420969</v>
      </c>
      <c r="E97" s="27">
        <v>359125</v>
      </c>
      <c r="F97" s="27">
        <v>484558</v>
      </c>
      <c r="G97" s="27">
        <v>364640</v>
      </c>
      <c r="H97" s="27">
        <v>371504</v>
      </c>
      <c r="I97" s="27">
        <v>387513</v>
      </c>
      <c r="J97" s="27" t="s">
        <v>271</v>
      </c>
      <c r="K97" s="27" t="s">
        <v>271</v>
      </c>
      <c r="L97" s="27" t="s">
        <v>271</v>
      </c>
      <c r="M97" s="27" t="s">
        <v>271</v>
      </c>
      <c r="N97" s="27" t="s">
        <v>271</v>
      </c>
    </row>
    <row r="98" spans="1:14">
      <c r="A98" s="15" t="s">
        <v>189</v>
      </c>
      <c r="B98" s="15" t="s">
        <v>190</v>
      </c>
      <c r="C98" s="27"/>
      <c r="D98" s="27" t="s">
        <v>271</v>
      </c>
      <c r="E98" s="27" t="s">
        <v>271</v>
      </c>
      <c r="F98" s="27" t="s">
        <v>271</v>
      </c>
      <c r="G98" s="27" t="s">
        <v>271</v>
      </c>
      <c r="H98" s="27" t="s">
        <v>271</v>
      </c>
      <c r="I98" s="27" t="s">
        <v>271</v>
      </c>
      <c r="J98" s="27" t="s">
        <v>271</v>
      </c>
      <c r="K98" s="27" t="s">
        <v>271</v>
      </c>
      <c r="L98" s="27" t="s">
        <v>271</v>
      </c>
      <c r="M98" s="27" t="s">
        <v>271</v>
      </c>
      <c r="N98" s="27" t="s">
        <v>271</v>
      </c>
    </row>
    <row r="99" spans="1:14">
      <c r="A99" s="15" t="s">
        <v>191</v>
      </c>
      <c r="B99" s="15" t="s">
        <v>192</v>
      </c>
      <c r="C99" s="27"/>
      <c r="D99" s="27">
        <v>716432</v>
      </c>
      <c r="E99" s="27">
        <v>394851</v>
      </c>
      <c r="F99" s="27">
        <v>420317</v>
      </c>
      <c r="G99" s="27">
        <v>388057</v>
      </c>
      <c r="H99" s="27">
        <v>395050</v>
      </c>
      <c r="I99" s="27">
        <v>597580</v>
      </c>
      <c r="J99" s="27">
        <v>704538</v>
      </c>
      <c r="K99" s="27">
        <v>656938</v>
      </c>
      <c r="L99" s="27">
        <v>634546</v>
      </c>
      <c r="M99" s="27">
        <v>475011</v>
      </c>
      <c r="N99" s="27">
        <v>514790</v>
      </c>
    </row>
    <row r="100" spans="1:14">
      <c r="A100" s="15" t="s">
        <v>193</v>
      </c>
      <c r="B100" s="15" t="s">
        <v>194</v>
      </c>
      <c r="C100" s="27"/>
      <c r="D100" s="27">
        <v>1098062</v>
      </c>
      <c r="E100" s="27">
        <v>1015191</v>
      </c>
      <c r="F100" s="27">
        <v>1061828</v>
      </c>
      <c r="G100" s="27">
        <v>847982</v>
      </c>
      <c r="H100" s="27">
        <v>841587</v>
      </c>
      <c r="I100" s="27">
        <v>942177</v>
      </c>
      <c r="J100" s="27">
        <v>948010</v>
      </c>
      <c r="K100" s="27">
        <v>972611</v>
      </c>
      <c r="L100" s="27">
        <v>817654</v>
      </c>
      <c r="M100" s="27">
        <v>801273</v>
      </c>
      <c r="N100" s="27">
        <v>936732</v>
      </c>
    </row>
    <row r="101" spans="1:14">
      <c r="A101" s="15" t="s">
        <v>195</v>
      </c>
      <c r="B101" s="15" t="s">
        <v>196</v>
      </c>
      <c r="C101" s="27"/>
      <c r="D101" s="27">
        <v>567783</v>
      </c>
      <c r="E101" s="27">
        <v>518374</v>
      </c>
      <c r="F101" s="27">
        <v>624386</v>
      </c>
      <c r="G101" s="27">
        <v>522537</v>
      </c>
      <c r="H101" s="27">
        <v>471680</v>
      </c>
      <c r="I101" s="27">
        <v>346380</v>
      </c>
      <c r="J101" s="27">
        <v>323274</v>
      </c>
      <c r="K101" s="27">
        <v>327221</v>
      </c>
      <c r="L101" s="27">
        <v>386714</v>
      </c>
      <c r="M101" s="27">
        <v>337033</v>
      </c>
      <c r="N101" s="27">
        <v>366468</v>
      </c>
    </row>
    <row r="102" spans="1:14">
      <c r="A102" s="15" t="s">
        <v>197</v>
      </c>
      <c r="B102" s="15" t="s">
        <v>198</v>
      </c>
      <c r="C102" s="27"/>
      <c r="D102" s="27">
        <v>674054</v>
      </c>
      <c r="E102" s="27">
        <v>573922</v>
      </c>
      <c r="F102" s="27">
        <v>601950</v>
      </c>
      <c r="G102" s="27">
        <v>564268</v>
      </c>
      <c r="H102" s="27">
        <v>577533</v>
      </c>
      <c r="I102" s="27">
        <v>736527</v>
      </c>
      <c r="J102" s="27">
        <v>685165</v>
      </c>
      <c r="K102" s="27">
        <v>827053</v>
      </c>
      <c r="L102" s="27">
        <v>809550</v>
      </c>
      <c r="M102" s="27">
        <v>704260</v>
      </c>
      <c r="N102" s="27">
        <v>752590</v>
      </c>
    </row>
    <row r="103" spans="1:14">
      <c r="A103" s="15" t="s">
        <v>199</v>
      </c>
      <c r="B103" s="15" t="s">
        <v>200</v>
      </c>
      <c r="C103" s="27"/>
      <c r="D103" s="27">
        <v>340417</v>
      </c>
      <c r="E103" s="27">
        <v>298418</v>
      </c>
      <c r="F103" s="27">
        <v>322251</v>
      </c>
      <c r="G103" s="27">
        <v>297735</v>
      </c>
      <c r="H103" s="27">
        <v>306623</v>
      </c>
      <c r="I103" s="27">
        <v>325637</v>
      </c>
      <c r="J103" s="27">
        <v>313075</v>
      </c>
      <c r="K103" s="27">
        <v>335943</v>
      </c>
      <c r="L103" s="27">
        <v>321094</v>
      </c>
      <c r="M103" s="27">
        <v>308204</v>
      </c>
      <c r="N103" s="27">
        <v>334897</v>
      </c>
    </row>
    <row r="104" spans="1:14" s="2" customFormat="1">
      <c r="A104" s="9"/>
      <c r="B104" s="9" t="s">
        <v>201</v>
      </c>
      <c r="C104" s="28"/>
      <c r="D104" s="28">
        <f t="shared" ref="D104:L104" si="0">SUM(D8:D103)</f>
        <v>38575749</v>
      </c>
      <c r="E104" s="28">
        <f t="shared" si="0"/>
        <v>33276068</v>
      </c>
      <c r="F104" s="28">
        <f t="shared" si="0"/>
        <v>37352278</v>
      </c>
      <c r="G104" s="28">
        <f t="shared" si="0"/>
        <v>35378218</v>
      </c>
      <c r="H104" s="28">
        <f t="shared" si="0"/>
        <v>37377886.256038837</v>
      </c>
      <c r="I104" s="28">
        <f t="shared" si="0"/>
        <v>38810800</v>
      </c>
      <c r="J104" s="28">
        <f t="shared" si="0"/>
        <v>38029055.436159097</v>
      </c>
      <c r="K104" s="28">
        <f t="shared" si="0"/>
        <v>40796925</v>
      </c>
      <c r="L104" s="28">
        <f t="shared" si="0"/>
        <v>38146593.673260555</v>
      </c>
      <c r="M104" s="28">
        <f t="shared" ref="M104:N104" si="1">SUM(M8:M103)</f>
        <v>37283071</v>
      </c>
      <c r="N104" s="28">
        <f t="shared" si="1"/>
        <v>39717879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sheetPr codeName="Feuil36"/>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7.85546875" style="4" customWidth="1"/>
    <col min="4" max="14" width="6.4257812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262</v>
      </c>
    </row>
    <row r="6" spans="1:18" ht="3" customHeight="1"/>
    <row r="7" spans="1:18" s="2" customFormat="1">
      <c r="A7" s="13"/>
      <c r="B7" s="13"/>
      <c r="C7" s="14"/>
      <c r="D7" s="14" t="s">
        <v>1</v>
      </c>
      <c r="E7" s="14" t="s">
        <v>2</v>
      </c>
      <c r="F7" s="14" t="s">
        <v>3</v>
      </c>
      <c r="G7" s="14" t="s">
        <v>4</v>
      </c>
      <c r="H7" s="14" t="s">
        <v>5</v>
      </c>
      <c r="I7" s="14" t="s">
        <v>6</v>
      </c>
      <c r="J7" s="14" t="s">
        <v>7</v>
      </c>
      <c r="K7" s="14" t="s">
        <v>8</v>
      </c>
      <c r="L7" s="14" t="s">
        <v>229</v>
      </c>
      <c r="M7" s="14" t="s">
        <v>270</v>
      </c>
      <c r="N7" s="14" t="s">
        <v>309</v>
      </c>
    </row>
    <row r="8" spans="1:18">
      <c r="A8" s="15" t="s">
        <v>9</v>
      </c>
      <c r="B8" s="15" t="s">
        <v>10</v>
      </c>
      <c r="C8" s="27"/>
      <c r="D8" s="27">
        <v>2193232</v>
      </c>
      <c r="E8" s="27">
        <v>2371514</v>
      </c>
      <c r="F8" s="27">
        <v>2702380</v>
      </c>
      <c r="G8" s="27">
        <v>2603431</v>
      </c>
      <c r="H8" s="27">
        <v>2473182</v>
      </c>
      <c r="I8" s="27">
        <v>4011625</v>
      </c>
      <c r="J8" s="27">
        <v>4544014</v>
      </c>
      <c r="K8" s="27">
        <v>4872373</v>
      </c>
      <c r="L8" s="27">
        <v>4705283</v>
      </c>
      <c r="M8" s="27">
        <v>4530276</v>
      </c>
      <c r="N8" s="27">
        <v>4674142</v>
      </c>
      <c r="P8" s="36"/>
      <c r="Q8" s="36"/>
      <c r="R8" s="36"/>
    </row>
    <row r="9" spans="1:18">
      <c r="A9" s="15" t="s">
        <v>11</v>
      </c>
      <c r="B9" s="15" t="s">
        <v>12</v>
      </c>
      <c r="C9" s="27"/>
      <c r="D9" s="27">
        <v>1886131</v>
      </c>
      <c r="E9" s="27">
        <v>1154578</v>
      </c>
      <c r="F9" s="27">
        <v>1355714</v>
      </c>
      <c r="G9" s="27">
        <v>1781907</v>
      </c>
      <c r="H9" s="27">
        <v>1849439</v>
      </c>
      <c r="I9" s="27">
        <v>1921844</v>
      </c>
      <c r="J9" s="27">
        <v>561505</v>
      </c>
      <c r="K9" s="27">
        <v>616326</v>
      </c>
      <c r="L9" s="27">
        <v>590256</v>
      </c>
      <c r="M9" s="27">
        <v>541713</v>
      </c>
      <c r="N9" s="27">
        <v>603696</v>
      </c>
    </row>
    <row r="10" spans="1:18">
      <c r="A10" s="15" t="s">
        <v>13</v>
      </c>
      <c r="B10" s="15" t="s">
        <v>14</v>
      </c>
      <c r="C10" s="27"/>
      <c r="D10" s="27">
        <v>1259707</v>
      </c>
      <c r="E10" s="27">
        <v>1896544</v>
      </c>
      <c r="F10" s="27">
        <v>2906063</v>
      </c>
      <c r="G10" s="27">
        <v>2287793</v>
      </c>
      <c r="H10" s="27">
        <v>2323580</v>
      </c>
      <c r="I10" s="27">
        <v>2619004</v>
      </c>
      <c r="J10" s="27">
        <v>3390868</v>
      </c>
      <c r="K10" s="27">
        <v>2949649</v>
      </c>
      <c r="L10" s="27">
        <v>2871100</v>
      </c>
      <c r="M10" s="27">
        <v>2715978</v>
      </c>
      <c r="N10" s="27">
        <v>2907938</v>
      </c>
    </row>
    <row r="11" spans="1:18">
      <c r="A11" s="15" t="s">
        <v>15</v>
      </c>
      <c r="B11" s="15" t="s">
        <v>16</v>
      </c>
      <c r="C11" s="27"/>
      <c r="D11" s="27">
        <v>768918</v>
      </c>
      <c r="E11" s="27">
        <v>657046</v>
      </c>
      <c r="F11" s="27">
        <v>1142075</v>
      </c>
      <c r="G11" s="27">
        <v>1271800</v>
      </c>
      <c r="H11" s="27">
        <v>1381039</v>
      </c>
      <c r="I11" s="27">
        <v>1436414</v>
      </c>
      <c r="J11" s="27">
        <v>1191902</v>
      </c>
      <c r="K11" s="27">
        <v>1214885</v>
      </c>
      <c r="L11" s="27">
        <v>627891</v>
      </c>
      <c r="M11" s="27">
        <v>577934</v>
      </c>
      <c r="N11" s="27">
        <v>608309</v>
      </c>
    </row>
    <row r="12" spans="1:18">
      <c r="A12" s="15" t="s">
        <v>17</v>
      </c>
      <c r="B12" s="15" t="s">
        <v>18</v>
      </c>
      <c r="C12" s="27"/>
      <c r="D12" s="27">
        <v>735016</v>
      </c>
      <c r="E12" s="27">
        <v>655073</v>
      </c>
      <c r="F12" s="27">
        <v>799920</v>
      </c>
      <c r="G12" s="27">
        <v>728603</v>
      </c>
      <c r="H12" s="27">
        <v>618637</v>
      </c>
      <c r="I12" s="27">
        <v>810389</v>
      </c>
      <c r="J12" s="27">
        <v>1006833</v>
      </c>
      <c r="K12" s="27">
        <v>1011663</v>
      </c>
      <c r="L12" s="27">
        <v>1003814</v>
      </c>
      <c r="M12" s="27">
        <v>966344</v>
      </c>
      <c r="N12" s="27">
        <v>976728</v>
      </c>
    </row>
    <row r="13" spans="1:18">
      <c r="A13" s="15" t="s">
        <v>19</v>
      </c>
      <c r="B13" s="15" t="s">
        <v>20</v>
      </c>
      <c r="C13" s="27"/>
      <c r="D13" s="27">
        <v>1733586</v>
      </c>
      <c r="E13" s="27">
        <v>1517286</v>
      </c>
      <c r="F13" s="27">
        <v>1710130</v>
      </c>
      <c r="G13" s="27">
        <v>817337</v>
      </c>
      <c r="H13" s="27">
        <v>872088</v>
      </c>
      <c r="I13" s="27">
        <v>1558251</v>
      </c>
      <c r="J13" s="27">
        <v>3146083</v>
      </c>
      <c r="K13" s="27">
        <v>2835426</v>
      </c>
      <c r="L13" s="27">
        <v>2554674</v>
      </c>
      <c r="M13" s="27">
        <v>2332789</v>
      </c>
      <c r="N13" s="27">
        <v>1450695</v>
      </c>
    </row>
    <row r="14" spans="1:18">
      <c r="A14" s="15" t="s">
        <v>21</v>
      </c>
      <c r="B14" s="15" t="s">
        <v>22</v>
      </c>
      <c r="C14" s="27"/>
      <c r="D14" s="27">
        <v>969944</v>
      </c>
      <c r="E14" s="27">
        <v>467770</v>
      </c>
      <c r="F14" s="27">
        <v>994677</v>
      </c>
      <c r="G14" s="27">
        <v>988842</v>
      </c>
      <c r="H14" s="27">
        <v>1020334</v>
      </c>
      <c r="I14" s="27">
        <v>1064200</v>
      </c>
      <c r="J14" s="27">
        <v>1071238</v>
      </c>
      <c r="K14" s="27" t="s">
        <v>271</v>
      </c>
      <c r="L14" s="27">
        <v>1190093</v>
      </c>
      <c r="M14" s="27">
        <v>1141237</v>
      </c>
      <c r="N14" s="27">
        <v>1187145</v>
      </c>
    </row>
    <row r="15" spans="1:18">
      <c r="A15" s="15" t="s">
        <v>23</v>
      </c>
      <c r="B15" s="15" t="s">
        <v>24</v>
      </c>
      <c r="C15" s="27"/>
      <c r="D15" s="27">
        <v>2389955</v>
      </c>
      <c r="E15" s="27">
        <v>2112800</v>
      </c>
      <c r="F15" s="27">
        <v>2616710</v>
      </c>
      <c r="G15" s="27">
        <v>2529627</v>
      </c>
      <c r="H15" s="27">
        <v>2779399</v>
      </c>
      <c r="I15" s="27">
        <v>2656423</v>
      </c>
      <c r="J15" s="27">
        <v>2642191</v>
      </c>
      <c r="K15" s="27">
        <v>3007520</v>
      </c>
      <c r="L15" s="27">
        <v>2789893</v>
      </c>
      <c r="M15" s="27">
        <v>2515708</v>
      </c>
      <c r="N15" s="27">
        <v>2710279</v>
      </c>
    </row>
    <row r="16" spans="1:18">
      <c r="A16" s="15" t="s">
        <v>25</v>
      </c>
      <c r="B16" s="15" t="s">
        <v>26</v>
      </c>
      <c r="C16" s="27"/>
      <c r="D16" s="27" t="s">
        <v>271</v>
      </c>
      <c r="E16" s="27" t="s">
        <v>271</v>
      </c>
      <c r="F16" s="27" t="s">
        <v>271</v>
      </c>
      <c r="G16" s="27" t="s">
        <v>271</v>
      </c>
      <c r="H16" s="27" t="s">
        <v>271</v>
      </c>
      <c r="I16" s="27" t="s">
        <v>271</v>
      </c>
      <c r="J16" s="27" t="s">
        <v>271</v>
      </c>
      <c r="K16" s="27" t="s">
        <v>271</v>
      </c>
      <c r="L16" s="27" t="s">
        <v>271</v>
      </c>
      <c r="M16" s="27" t="s">
        <v>271</v>
      </c>
      <c r="N16" s="27" t="s">
        <v>271</v>
      </c>
    </row>
    <row r="17" spans="1:14">
      <c r="A17" s="15" t="s">
        <v>27</v>
      </c>
      <c r="B17" s="15" t="s">
        <v>28</v>
      </c>
      <c r="C17" s="27"/>
      <c r="D17" s="27" t="s">
        <v>271</v>
      </c>
      <c r="E17" s="27" t="s">
        <v>271</v>
      </c>
      <c r="F17" s="27" t="s">
        <v>271</v>
      </c>
      <c r="G17" s="27" t="s">
        <v>271</v>
      </c>
      <c r="H17" s="27" t="s">
        <v>271</v>
      </c>
      <c r="I17" s="27" t="s">
        <v>271</v>
      </c>
      <c r="J17" s="27" t="s">
        <v>271</v>
      </c>
      <c r="K17" s="27" t="s">
        <v>271</v>
      </c>
      <c r="L17" s="27" t="s">
        <v>271</v>
      </c>
      <c r="M17" s="27" t="s">
        <v>271</v>
      </c>
      <c r="N17" s="27" t="s">
        <v>271</v>
      </c>
    </row>
    <row r="18" spans="1:14">
      <c r="A18" s="15" t="s">
        <v>29</v>
      </c>
      <c r="B18" s="15" t="s">
        <v>30</v>
      </c>
      <c r="C18" s="27"/>
      <c r="D18" s="27" t="s">
        <v>271</v>
      </c>
      <c r="E18" s="27" t="s">
        <v>271</v>
      </c>
      <c r="F18" s="27" t="s">
        <v>271</v>
      </c>
      <c r="G18" s="27" t="s">
        <v>271</v>
      </c>
      <c r="H18" s="27" t="s">
        <v>271</v>
      </c>
      <c r="I18" s="27" t="s">
        <v>271</v>
      </c>
      <c r="J18" s="27" t="s">
        <v>271</v>
      </c>
      <c r="K18" s="27" t="s">
        <v>271</v>
      </c>
      <c r="L18" s="27" t="s">
        <v>271</v>
      </c>
      <c r="M18" s="27" t="s">
        <v>271</v>
      </c>
      <c r="N18" s="27" t="s">
        <v>271</v>
      </c>
    </row>
    <row r="19" spans="1:14">
      <c r="A19" s="15" t="s">
        <v>31</v>
      </c>
      <c r="B19" s="15" t="s">
        <v>32</v>
      </c>
      <c r="C19" s="27"/>
      <c r="D19" s="27">
        <v>1005772</v>
      </c>
      <c r="E19" s="27">
        <v>442212</v>
      </c>
      <c r="F19" s="27">
        <v>527252</v>
      </c>
      <c r="G19" s="27">
        <v>581483</v>
      </c>
      <c r="H19" s="27">
        <v>697756</v>
      </c>
      <c r="I19" s="27">
        <v>766598</v>
      </c>
      <c r="J19" s="27">
        <v>811566</v>
      </c>
      <c r="K19" s="27">
        <v>1331003</v>
      </c>
      <c r="L19" s="27">
        <v>1291168</v>
      </c>
      <c r="M19" s="27" t="s">
        <v>271</v>
      </c>
      <c r="N19" s="27">
        <v>447262</v>
      </c>
    </row>
    <row r="20" spans="1:14">
      <c r="A20" s="15" t="s">
        <v>33</v>
      </c>
      <c r="B20" s="15" t="s">
        <v>34</v>
      </c>
      <c r="C20" s="27"/>
      <c r="D20" s="27">
        <v>8090702</v>
      </c>
      <c r="E20" s="27">
        <v>7794095</v>
      </c>
      <c r="F20" s="27">
        <v>8509846</v>
      </c>
      <c r="G20" s="27">
        <v>7619159</v>
      </c>
      <c r="H20" s="27">
        <v>8982963</v>
      </c>
      <c r="I20" s="27">
        <v>9248937</v>
      </c>
      <c r="J20" s="27">
        <v>10099074</v>
      </c>
      <c r="K20" s="27">
        <v>10254579</v>
      </c>
      <c r="L20" s="27">
        <v>9208360</v>
      </c>
      <c r="M20" s="27">
        <v>8786727</v>
      </c>
      <c r="N20" s="27">
        <v>7352648</v>
      </c>
    </row>
    <row r="21" spans="1:14">
      <c r="A21" s="15" t="s">
        <v>35</v>
      </c>
      <c r="B21" s="15" t="s">
        <v>36</v>
      </c>
      <c r="C21" s="27"/>
      <c r="D21" s="27">
        <v>2237367</v>
      </c>
      <c r="E21" s="27">
        <v>1459525</v>
      </c>
      <c r="F21" s="27">
        <v>1640877</v>
      </c>
      <c r="G21" s="27">
        <v>1588601</v>
      </c>
      <c r="H21" s="27">
        <v>1719337</v>
      </c>
      <c r="I21" s="27">
        <v>1773720</v>
      </c>
      <c r="J21" s="27">
        <v>1796991</v>
      </c>
      <c r="K21" s="27">
        <v>1972839</v>
      </c>
      <c r="L21" s="27">
        <v>1900532</v>
      </c>
      <c r="M21" s="27">
        <v>1741981</v>
      </c>
      <c r="N21" s="27">
        <v>1862680</v>
      </c>
    </row>
    <row r="22" spans="1:14">
      <c r="A22" s="15" t="s">
        <v>37</v>
      </c>
      <c r="B22" s="15" t="s">
        <v>38</v>
      </c>
      <c r="C22" s="27"/>
      <c r="D22" s="27" t="s">
        <v>271</v>
      </c>
      <c r="E22" s="27" t="s">
        <v>271</v>
      </c>
      <c r="F22" s="27" t="s">
        <v>271</v>
      </c>
      <c r="G22" s="27" t="s">
        <v>271</v>
      </c>
      <c r="H22" s="27" t="s">
        <v>271</v>
      </c>
      <c r="I22" s="27" t="s">
        <v>271</v>
      </c>
      <c r="J22" s="27" t="s">
        <v>271</v>
      </c>
      <c r="K22" s="27" t="s">
        <v>271</v>
      </c>
      <c r="L22" s="27" t="s">
        <v>271</v>
      </c>
      <c r="M22" s="27" t="s">
        <v>271</v>
      </c>
      <c r="N22" s="27" t="s">
        <v>271</v>
      </c>
    </row>
    <row r="23" spans="1:14">
      <c r="A23" s="15" t="s">
        <v>39</v>
      </c>
      <c r="B23" s="15" t="s">
        <v>40</v>
      </c>
      <c r="C23" s="27"/>
      <c r="D23" s="27">
        <v>606678</v>
      </c>
      <c r="E23" s="27">
        <v>534510</v>
      </c>
      <c r="F23" s="27">
        <v>617548</v>
      </c>
      <c r="G23" s="27">
        <v>590562</v>
      </c>
      <c r="H23" s="27">
        <v>639595</v>
      </c>
      <c r="I23" s="27">
        <v>639637</v>
      </c>
      <c r="J23" s="27" t="s">
        <v>271</v>
      </c>
      <c r="K23" s="27">
        <v>699509</v>
      </c>
      <c r="L23" s="27">
        <v>706655</v>
      </c>
      <c r="M23" s="27">
        <v>688214</v>
      </c>
      <c r="N23" s="27">
        <v>738838</v>
      </c>
    </row>
    <row r="24" spans="1:14">
      <c r="A24" s="15" t="s">
        <v>41</v>
      </c>
      <c r="B24" s="15" t="s">
        <v>42</v>
      </c>
      <c r="C24" s="27"/>
      <c r="D24" s="27">
        <v>1865025</v>
      </c>
      <c r="E24" s="27">
        <v>1192902</v>
      </c>
      <c r="F24" s="27">
        <v>2450850</v>
      </c>
      <c r="G24" s="27">
        <v>2344076</v>
      </c>
      <c r="H24" s="27">
        <v>3207689</v>
      </c>
      <c r="I24" s="27">
        <v>3373506</v>
      </c>
      <c r="J24" s="27">
        <v>3918685</v>
      </c>
      <c r="K24" s="27">
        <v>3749557</v>
      </c>
      <c r="L24" s="27">
        <v>3600340</v>
      </c>
      <c r="M24" s="27">
        <v>2440181</v>
      </c>
      <c r="N24" s="27">
        <v>3752427</v>
      </c>
    </row>
    <row r="25" spans="1:14">
      <c r="A25" s="15" t="s">
        <v>43</v>
      </c>
      <c r="B25" s="15" t="s">
        <v>44</v>
      </c>
      <c r="C25" s="27"/>
      <c r="D25" s="27" t="s">
        <v>271</v>
      </c>
      <c r="E25" s="27" t="s">
        <v>271</v>
      </c>
      <c r="F25" s="27">
        <v>674705</v>
      </c>
      <c r="G25" s="27">
        <v>643004</v>
      </c>
      <c r="H25" s="27">
        <v>702621</v>
      </c>
      <c r="I25" s="27">
        <v>689956</v>
      </c>
      <c r="J25" s="27">
        <v>691190</v>
      </c>
      <c r="K25" s="27">
        <v>787037</v>
      </c>
      <c r="L25" s="27">
        <v>776362</v>
      </c>
      <c r="M25" s="27">
        <v>737912</v>
      </c>
      <c r="N25" s="27">
        <v>777408</v>
      </c>
    </row>
    <row r="26" spans="1:14">
      <c r="A26" s="15" t="s">
        <v>45</v>
      </c>
      <c r="B26" s="15" t="s">
        <v>46</v>
      </c>
      <c r="C26" s="27"/>
      <c r="D26" s="27">
        <v>461669</v>
      </c>
      <c r="E26" s="27" t="s">
        <v>271</v>
      </c>
      <c r="F26" s="27">
        <v>462358</v>
      </c>
      <c r="G26" s="27">
        <v>438571</v>
      </c>
      <c r="H26" s="27">
        <v>426523</v>
      </c>
      <c r="I26" s="27" t="s">
        <v>271</v>
      </c>
      <c r="J26" s="27" t="s">
        <v>271</v>
      </c>
      <c r="K26" s="27">
        <v>468289</v>
      </c>
      <c r="L26" s="27" t="s">
        <v>271</v>
      </c>
      <c r="M26" s="27" t="s">
        <v>271</v>
      </c>
      <c r="N26" s="27">
        <v>431353</v>
      </c>
    </row>
    <row r="27" spans="1:14">
      <c r="A27" s="15" t="s">
        <v>65</v>
      </c>
      <c r="B27" s="15" t="s">
        <v>66</v>
      </c>
      <c r="C27" s="27"/>
      <c r="D27" s="27" t="s">
        <v>271</v>
      </c>
      <c r="E27" s="27" t="s">
        <v>271</v>
      </c>
      <c r="F27" s="27" t="s">
        <v>271</v>
      </c>
      <c r="G27" s="27" t="s">
        <v>271</v>
      </c>
      <c r="H27" s="27" t="s">
        <v>271</v>
      </c>
      <c r="I27" s="27" t="s">
        <v>271</v>
      </c>
      <c r="J27" s="27" t="s">
        <v>271</v>
      </c>
      <c r="K27" s="27" t="s">
        <v>271</v>
      </c>
      <c r="L27" s="27" t="s">
        <v>271</v>
      </c>
      <c r="M27" s="27" t="s">
        <v>271</v>
      </c>
      <c r="N27" s="27" t="s">
        <v>271</v>
      </c>
    </row>
    <row r="28" spans="1:14">
      <c r="A28" s="15" t="s">
        <v>67</v>
      </c>
      <c r="B28" s="15" t="s">
        <v>68</v>
      </c>
      <c r="C28" s="27"/>
      <c r="D28" s="27">
        <v>703453</v>
      </c>
      <c r="E28" s="27" t="s">
        <v>271</v>
      </c>
      <c r="F28" s="27" t="s">
        <v>271</v>
      </c>
      <c r="G28" s="27" t="s">
        <v>271</v>
      </c>
      <c r="H28" s="27" t="s">
        <v>271</v>
      </c>
      <c r="I28" s="27" t="s">
        <v>271</v>
      </c>
      <c r="J28" s="27" t="s">
        <v>271</v>
      </c>
      <c r="K28" s="27" t="s">
        <v>271</v>
      </c>
      <c r="L28" s="27" t="s">
        <v>271</v>
      </c>
      <c r="M28" s="27" t="s">
        <v>271</v>
      </c>
      <c r="N28" s="27">
        <v>520594</v>
      </c>
    </row>
    <row r="29" spans="1:14">
      <c r="A29" s="15" t="s">
        <v>47</v>
      </c>
      <c r="B29" s="15" t="s">
        <v>48</v>
      </c>
      <c r="C29" s="27"/>
      <c r="D29" s="27">
        <v>2660892</v>
      </c>
      <c r="E29" s="27">
        <v>2375881</v>
      </c>
      <c r="F29" s="27">
        <v>2520078</v>
      </c>
      <c r="G29" s="27">
        <v>2239346</v>
      </c>
      <c r="H29" s="27">
        <v>2973193</v>
      </c>
      <c r="I29" s="27">
        <v>3221744</v>
      </c>
      <c r="J29" s="27">
        <v>3344959</v>
      </c>
      <c r="K29" s="27">
        <v>3287188</v>
      </c>
      <c r="L29" s="27">
        <v>2695158</v>
      </c>
      <c r="M29" s="27">
        <v>3100048</v>
      </c>
      <c r="N29" s="27">
        <v>3208782</v>
      </c>
    </row>
    <row r="30" spans="1:14">
      <c r="A30" s="15" t="s">
        <v>49</v>
      </c>
      <c r="B30" s="15" t="s">
        <v>50</v>
      </c>
      <c r="C30" s="27"/>
      <c r="D30" s="27">
        <v>5066080</v>
      </c>
      <c r="E30" s="27">
        <v>4269227</v>
      </c>
      <c r="F30" s="27">
        <v>5616057</v>
      </c>
      <c r="G30" s="27">
        <v>5249527</v>
      </c>
      <c r="H30" s="27">
        <v>5654739</v>
      </c>
      <c r="I30" s="27">
        <v>3082945</v>
      </c>
      <c r="J30" s="27">
        <v>3091322</v>
      </c>
      <c r="K30" s="27">
        <v>3515004</v>
      </c>
      <c r="L30" s="27">
        <v>3288889</v>
      </c>
      <c r="M30" s="27">
        <v>3013371</v>
      </c>
      <c r="N30" s="27">
        <v>3211913</v>
      </c>
    </row>
    <row r="31" spans="1:14">
      <c r="A31" s="15" t="s">
        <v>51</v>
      </c>
      <c r="B31" s="15" t="s">
        <v>52</v>
      </c>
      <c r="C31" s="27"/>
      <c r="D31" s="27">
        <v>417498</v>
      </c>
      <c r="E31" s="27" t="s">
        <v>271</v>
      </c>
      <c r="F31" s="27">
        <v>429737</v>
      </c>
      <c r="G31" s="27" t="s">
        <v>271</v>
      </c>
      <c r="H31" s="27">
        <v>473687</v>
      </c>
      <c r="I31" s="27">
        <v>482488</v>
      </c>
      <c r="J31" s="27">
        <v>503730</v>
      </c>
      <c r="K31" s="27">
        <v>587676</v>
      </c>
      <c r="L31" s="27">
        <v>542424</v>
      </c>
      <c r="M31" s="27">
        <v>493841</v>
      </c>
      <c r="N31" s="27">
        <v>550425</v>
      </c>
    </row>
    <row r="32" spans="1:14">
      <c r="A32" s="15" t="s">
        <v>53</v>
      </c>
      <c r="B32" s="15" t="s">
        <v>54</v>
      </c>
      <c r="C32" s="27"/>
      <c r="D32" s="27">
        <v>1538505</v>
      </c>
      <c r="E32" s="27">
        <v>810465</v>
      </c>
      <c r="F32" s="27">
        <v>1417616</v>
      </c>
      <c r="G32" s="27">
        <v>1337576</v>
      </c>
      <c r="H32" s="27">
        <v>1400806</v>
      </c>
      <c r="I32" s="27">
        <v>532468</v>
      </c>
      <c r="J32" s="27">
        <v>572232</v>
      </c>
      <c r="K32" s="27">
        <v>672859</v>
      </c>
      <c r="L32" s="27">
        <v>613833</v>
      </c>
      <c r="M32" s="27">
        <v>552302</v>
      </c>
      <c r="N32" s="27">
        <v>575642</v>
      </c>
    </row>
    <row r="33" spans="1:14">
      <c r="A33" s="15" t="s">
        <v>55</v>
      </c>
      <c r="B33" s="15" t="s">
        <v>56</v>
      </c>
      <c r="C33" s="27"/>
      <c r="D33" s="27">
        <v>4480923</v>
      </c>
      <c r="E33" s="27">
        <v>2614694</v>
      </c>
      <c r="F33" s="27">
        <v>2957776</v>
      </c>
      <c r="G33" s="27">
        <v>964936</v>
      </c>
      <c r="H33" s="27">
        <v>1031049</v>
      </c>
      <c r="I33" s="27">
        <v>970059</v>
      </c>
      <c r="J33" s="27">
        <v>1038550</v>
      </c>
      <c r="K33" s="27">
        <v>1181274</v>
      </c>
      <c r="L33" s="27">
        <v>1105891</v>
      </c>
      <c r="M33" s="27">
        <v>1100964</v>
      </c>
      <c r="N33" s="27">
        <v>1831518</v>
      </c>
    </row>
    <row r="34" spans="1:14">
      <c r="A34" s="15" t="s">
        <v>57</v>
      </c>
      <c r="B34" s="15" t="s">
        <v>58</v>
      </c>
      <c r="C34" s="27"/>
      <c r="D34" s="27">
        <v>2113780</v>
      </c>
      <c r="E34" s="27">
        <v>1906693</v>
      </c>
      <c r="F34" s="27">
        <v>2633386</v>
      </c>
      <c r="G34" s="27">
        <v>2096279</v>
      </c>
      <c r="H34" s="27">
        <v>2125179</v>
      </c>
      <c r="I34" s="27">
        <v>2733070</v>
      </c>
      <c r="J34" s="27">
        <v>3036735</v>
      </c>
      <c r="K34" s="27">
        <v>3142269</v>
      </c>
      <c r="L34" s="27">
        <v>2837312</v>
      </c>
      <c r="M34" s="27">
        <v>2746503</v>
      </c>
      <c r="N34" s="27">
        <v>2843985</v>
      </c>
    </row>
    <row r="35" spans="1:14">
      <c r="A35" s="15" t="s">
        <v>59</v>
      </c>
      <c r="B35" s="15" t="s">
        <v>60</v>
      </c>
      <c r="C35" s="27"/>
      <c r="D35" s="27">
        <v>1348277</v>
      </c>
      <c r="E35" s="27">
        <v>1207345</v>
      </c>
      <c r="F35" s="27">
        <v>1366552</v>
      </c>
      <c r="G35" s="27">
        <v>1177314</v>
      </c>
      <c r="H35" s="27">
        <v>1219077</v>
      </c>
      <c r="I35" s="27">
        <v>1327225</v>
      </c>
      <c r="J35" s="27">
        <v>1311246</v>
      </c>
      <c r="K35" s="27">
        <v>1337056</v>
      </c>
      <c r="L35" s="27">
        <v>1210753</v>
      </c>
      <c r="M35" s="27">
        <v>1051807</v>
      </c>
      <c r="N35" s="27">
        <v>1213103</v>
      </c>
    </row>
    <row r="36" spans="1:14">
      <c r="A36" s="15" t="s">
        <v>61</v>
      </c>
      <c r="B36" s="15" t="s">
        <v>62</v>
      </c>
      <c r="C36" s="27"/>
      <c r="D36" s="27">
        <v>1859166</v>
      </c>
      <c r="E36" s="27">
        <v>1569883</v>
      </c>
      <c r="F36" s="27">
        <v>1894409</v>
      </c>
      <c r="G36" s="27">
        <v>1796455</v>
      </c>
      <c r="H36" s="27">
        <v>3196379</v>
      </c>
      <c r="I36" s="27">
        <v>4602594</v>
      </c>
      <c r="J36" s="27">
        <v>5010544</v>
      </c>
      <c r="K36" s="27">
        <v>2687353</v>
      </c>
      <c r="L36" s="27">
        <v>5324988</v>
      </c>
      <c r="M36" s="27">
        <v>4999611</v>
      </c>
      <c r="N36" s="27">
        <v>2757368</v>
      </c>
    </row>
    <row r="37" spans="1:14">
      <c r="A37" s="15" t="s">
        <v>63</v>
      </c>
      <c r="B37" s="15" t="s">
        <v>64</v>
      </c>
      <c r="C37" s="27"/>
      <c r="D37" s="27">
        <v>4050977</v>
      </c>
      <c r="E37" s="27">
        <v>2385827</v>
      </c>
      <c r="F37" s="27">
        <v>2480958</v>
      </c>
      <c r="G37" s="27">
        <v>1843294</v>
      </c>
      <c r="H37" s="27">
        <v>2973860</v>
      </c>
      <c r="I37" s="27">
        <v>3581601</v>
      </c>
      <c r="J37" s="27">
        <v>3411435</v>
      </c>
      <c r="K37" s="27">
        <v>4437155</v>
      </c>
      <c r="L37" s="27">
        <v>3467240</v>
      </c>
      <c r="M37" s="27">
        <v>2061408</v>
      </c>
      <c r="N37" s="27">
        <v>1227540</v>
      </c>
    </row>
    <row r="38" spans="1:14">
      <c r="A38" s="15" t="s">
        <v>69</v>
      </c>
      <c r="B38" s="15" t="s">
        <v>70</v>
      </c>
      <c r="C38" s="27"/>
      <c r="D38" s="27">
        <v>1055613</v>
      </c>
      <c r="E38" s="27">
        <v>983161</v>
      </c>
      <c r="F38" s="27">
        <v>1517639</v>
      </c>
      <c r="G38" s="27">
        <v>1490548</v>
      </c>
      <c r="H38" s="27">
        <v>1771638</v>
      </c>
      <c r="I38" s="27">
        <v>2231336</v>
      </c>
      <c r="J38" s="27">
        <v>1805449</v>
      </c>
      <c r="K38" s="27">
        <v>2469973</v>
      </c>
      <c r="L38" s="27">
        <v>1633654</v>
      </c>
      <c r="M38" s="27">
        <v>1704877</v>
      </c>
      <c r="N38" s="27">
        <v>1774839</v>
      </c>
    </row>
    <row r="39" spans="1:14">
      <c r="A39" s="15" t="s">
        <v>71</v>
      </c>
      <c r="B39" s="15" t="s">
        <v>72</v>
      </c>
      <c r="C39" s="27"/>
      <c r="D39" s="27">
        <v>3367869</v>
      </c>
      <c r="E39" s="27">
        <v>2860479</v>
      </c>
      <c r="F39" s="27">
        <v>3442995</v>
      </c>
      <c r="G39" s="27">
        <v>3359693</v>
      </c>
      <c r="H39" s="27">
        <v>3042849</v>
      </c>
      <c r="I39" s="27">
        <v>3541386</v>
      </c>
      <c r="J39" s="27">
        <v>3695703</v>
      </c>
      <c r="K39" s="27">
        <v>4415460</v>
      </c>
      <c r="L39" s="27">
        <v>3758644</v>
      </c>
      <c r="M39" s="27">
        <v>4212227</v>
      </c>
      <c r="N39" s="27">
        <v>7080229</v>
      </c>
    </row>
    <row r="40" spans="1:14">
      <c r="A40" s="15" t="s">
        <v>73</v>
      </c>
      <c r="B40" s="15" t="s">
        <v>74</v>
      </c>
      <c r="C40" s="27"/>
      <c r="D40" s="27">
        <v>366917</v>
      </c>
      <c r="E40" s="27" t="s">
        <v>271</v>
      </c>
      <c r="F40" s="27" t="s">
        <v>271</v>
      </c>
      <c r="G40" s="27" t="s">
        <v>271</v>
      </c>
      <c r="H40" s="27" t="s">
        <v>271</v>
      </c>
      <c r="I40" s="27">
        <v>398461</v>
      </c>
      <c r="J40" s="27" t="s">
        <v>271</v>
      </c>
      <c r="K40" s="27">
        <v>446811</v>
      </c>
      <c r="L40" s="27">
        <v>834219</v>
      </c>
      <c r="M40" s="27">
        <v>1072132</v>
      </c>
      <c r="N40" s="27">
        <v>1078628</v>
      </c>
    </row>
    <row r="41" spans="1:14">
      <c r="A41" s="15" t="s">
        <v>75</v>
      </c>
      <c r="B41" s="15" t="s">
        <v>76</v>
      </c>
      <c r="C41" s="27"/>
      <c r="D41" s="27">
        <v>6590252</v>
      </c>
      <c r="E41" s="27">
        <v>5979155</v>
      </c>
      <c r="F41" s="27">
        <v>6571730</v>
      </c>
      <c r="G41" s="27">
        <v>6558607</v>
      </c>
      <c r="H41" s="27">
        <v>6940712</v>
      </c>
      <c r="I41" s="27">
        <v>3550837</v>
      </c>
      <c r="J41" s="27">
        <v>3707807</v>
      </c>
      <c r="K41" s="27">
        <v>4422915</v>
      </c>
      <c r="L41" s="27">
        <v>4070953</v>
      </c>
      <c r="M41" s="27">
        <v>3438378</v>
      </c>
      <c r="N41" s="27">
        <v>4034384</v>
      </c>
    </row>
    <row r="42" spans="1:14">
      <c r="A42" s="15" t="s">
        <v>77</v>
      </c>
      <c r="B42" s="15" t="s">
        <v>78</v>
      </c>
      <c r="C42" s="27"/>
      <c r="D42" s="27">
        <v>2302426</v>
      </c>
      <c r="E42" s="27">
        <v>2024532</v>
      </c>
      <c r="F42" s="27">
        <v>2108946</v>
      </c>
      <c r="G42" s="27">
        <v>1872879</v>
      </c>
      <c r="H42" s="27">
        <v>2246871</v>
      </c>
      <c r="I42" s="27">
        <v>2414843</v>
      </c>
      <c r="J42" s="27">
        <v>2467598</v>
      </c>
      <c r="K42" s="27">
        <v>4714721</v>
      </c>
      <c r="L42" s="27">
        <v>4548688</v>
      </c>
      <c r="M42" s="27">
        <v>4280983</v>
      </c>
      <c r="N42" s="27">
        <v>4954835</v>
      </c>
    </row>
    <row r="43" spans="1:14">
      <c r="A43" s="15" t="s">
        <v>79</v>
      </c>
      <c r="B43" s="15" t="s">
        <v>80</v>
      </c>
      <c r="C43" s="27"/>
      <c r="D43" s="27">
        <v>3959974</v>
      </c>
      <c r="E43" s="27">
        <v>2809136</v>
      </c>
      <c r="F43" s="27">
        <v>3857018</v>
      </c>
      <c r="G43" s="27">
        <v>3826752</v>
      </c>
      <c r="H43" s="27">
        <v>4463166</v>
      </c>
      <c r="I43" s="27">
        <v>4621114</v>
      </c>
      <c r="J43" s="27">
        <v>5244740</v>
      </c>
      <c r="K43" s="27">
        <v>5953854</v>
      </c>
      <c r="L43" s="27">
        <v>5414596</v>
      </c>
      <c r="M43" s="27">
        <v>5018245</v>
      </c>
      <c r="N43" s="27">
        <v>5470946</v>
      </c>
    </row>
    <row r="44" spans="1:14">
      <c r="A44" s="15" t="s">
        <v>81</v>
      </c>
      <c r="B44" s="15" t="s">
        <v>82</v>
      </c>
      <c r="C44" s="27"/>
      <c r="D44" s="27" t="s">
        <v>271</v>
      </c>
      <c r="E44" s="27">
        <v>998177</v>
      </c>
      <c r="F44" s="27">
        <v>1101303</v>
      </c>
      <c r="G44" s="27">
        <v>1013421</v>
      </c>
      <c r="H44" s="27">
        <v>1225593</v>
      </c>
      <c r="I44" s="27">
        <v>1275588</v>
      </c>
      <c r="J44" s="27" t="s">
        <v>271</v>
      </c>
      <c r="K44" s="27" t="s">
        <v>271</v>
      </c>
      <c r="L44" s="27" t="s">
        <v>271</v>
      </c>
      <c r="M44" s="27" t="s">
        <v>271</v>
      </c>
      <c r="N44" s="27" t="s">
        <v>271</v>
      </c>
    </row>
    <row r="45" spans="1:14">
      <c r="A45" s="15" t="s">
        <v>83</v>
      </c>
      <c r="B45" s="15" t="s">
        <v>84</v>
      </c>
      <c r="C45" s="27"/>
      <c r="D45" s="27">
        <v>1295826</v>
      </c>
      <c r="E45" s="27">
        <v>1176694</v>
      </c>
      <c r="F45" s="27">
        <v>1393580</v>
      </c>
      <c r="G45" s="27">
        <v>1363959</v>
      </c>
      <c r="H45" s="27">
        <v>1467042</v>
      </c>
      <c r="I45" s="27">
        <v>1629301</v>
      </c>
      <c r="J45" s="27">
        <v>1697846</v>
      </c>
      <c r="K45" s="27">
        <v>1790256</v>
      </c>
      <c r="L45" s="27">
        <v>1646725</v>
      </c>
      <c r="M45" s="27">
        <v>1749445</v>
      </c>
      <c r="N45" s="27">
        <v>1728405</v>
      </c>
    </row>
    <row r="46" spans="1:14">
      <c r="A46" s="15" t="s">
        <v>85</v>
      </c>
      <c r="B46" s="15" t="s">
        <v>86</v>
      </c>
      <c r="C46" s="27"/>
      <c r="D46" s="27">
        <v>3544982</v>
      </c>
      <c r="E46" s="27">
        <v>7182171</v>
      </c>
      <c r="F46" s="27">
        <v>5474375</v>
      </c>
      <c r="G46" s="27">
        <v>7885816</v>
      </c>
      <c r="H46" s="27">
        <v>5255289</v>
      </c>
      <c r="I46" s="27">
        <v>6242051</v>
      </c>
      <c r="J46" s="27">
        <v>6555596</v>
      </c>
      <c r="K46" s="27">
        <v>6943035</v>
      </c>
      <c r="L46" s="27">
        <v>7224151</v>
      </c>
      <c r="M46" s="27">
        <v>7575656</v>
      </c>
      <c r="N46" s="27">
        <v>8286289</v>
      </c>
    </row>
    <row r="47" spans="1:14">
      <c r="A47" s="15" t="s">
        <v>87</v>
      </c>
      <c r="B47" s="15" t="s">
        <v>88</v>
      </c>
      <c r="C47" s="27"/>
      <c r="D47" s="27">
        <v>507582</v>
      </c>
      <c r="E47" s="27">
        <v>461838</v>
      </c>
      <c r="F47" s="27">
        <v>573563</v>
      </c>
      <c r="G47" s="27">
        <v>595238</v>
      </c>
      <c r="H47" s="27">
        <v>644956</v>
      </c>
      <c r="I47" s="27">
        <v>638194</v>
      </c>
      <c r="J47" s="27" t="s">
        <v>271</v>
      </c>
      <c r="K47" s="27" t="s">
        <v>271</v>
      </c>
      <c r="L47" s="27" t="s">
        <v>271</v>
      </c>
      <c r="M47" s="27" t="s">
        <v>271</v>
      </c>
      <c r="N47" s="27" t="s">
        <v>271</v>
      </c>
    </row>
    <row r="48" spans="1:14">
      <c r="A48" s="15" t="s">
        <v>89</v>
      </c>
      <c r="B48" s="15" t="s">
        <v>90</v>
      </c>
      <c r="C48" s="27"/>
      <c r="D48" s="27">
        <v>2178928</v>
      </c>
      <c r="E48" s="27">
        <v>1910894</v>
      </c>
      <c r="F48" s="27">
        <v>2182500</v>
      </c>
      <c r="G48" s="27">
        <v>2133005</v>
      </c>
      <c r="H48" s="27">
        <v>2273391</v>
      </c>
      <c r="I48" s="27">
        <v>2571001</v>
      </c>
      <c r="J48" s="27">
        <v>2844553</v>
      </c>
      <c r="K48" s="27">
        <v>3029504</v>
      </c>
      <c r="L48" s="27">
        <v>2781890</v>
      </c>
      <c r="M48" s="27">
        <v>2590845</v>
      </c>
      <c r="N48" s="27">
        <v>2549590</v>
      </c>
    </row>
    <row r="49" spans="1:14">
      <c r="A49" s="15" t="s">
        <v>91</v>
      </c>
      <c r="B49" s="15" t="s">
        <v>92</v>
      </c>
      <c r="C49" s="27"/>
      <c r="D49" s="27">
        <v>564007</v>
      </c>
      <c r="E49" s="27">
        <v>493582</v>
      </c>
      <c r="F49" s="27">
        <v>633689</v>
      </c>
      <c r="G49" s="27">
        <v>613555</v>
      </c>
      <c r="H49" s="27">
        <v>641813</v>
      </c>
      <c r="I49" s="27">
        <v>750114</v>
      </c>
      <c r="J49" s="27">
        <v>856603</v>
      </c>
      <c r="K49" s="27">
        <v>906434</v>
      </c>
      <c r="L49" s="27">
        <v>855919</v>
      </c>
      <c r="M49" s="27">
        <v>782385</v>
      </c>
      <c r="N49" s="27">
        <v>869211</v>
      </c>
    </row>
    <row r="50" spans="1:14">
      <c r="A50" s="15" t="s">
        <v>93</v>
      </c>
      <c r="B50" s="15" t="s">
        <v>94</v>
      </c>
      <c r="C50" s="27"/>
      <c r="D50" s="27">
        <v>3254369</v>
      </c>
      <c r="E50" s="27">
        <v>2391446</v>
      </c>
      <c r="F50" s="27">
        <v>3193871</v>
      </c>
      <c r="G50" s="27">
        <v>3145644</v>
      </c>
      <c r="H50" s="27">
        <v>4377598</v>
      </c>
      <c r="I50" s="27">
        <v>4830064</v>
      </c>
      <c r="J50" s="27">
        <v>5624909</v>
      </c>
      <c r="K50" s="27">
        <v>5624039</v>
      </c>
      <c r="L50" s="27">
        <v>5109474</v>
      </c>
      <c r="M50" s="27">
        <v>4553628</v>
      </c>
      <c r="N50" s="27">
        <v>5640892</v>
      </c>
    </row>
    <row r="51" spans="1:14">
      <c r="A51" s="15" t="s">
        <v>95</v>
      </c>
      <c r="B51" s="15" t="s">
        <v>96</v>
      </c>
      <c r="C51" s="27"/>
      <c r="D51" s="27">
        <v>468421</v>
      </c>
      <c r="E51" s="27" t="s">
        <v>271</v>
      </c>
      <c r="F51" s="27" t="s">
        <v>271</v>
      </c>
      <c r="G51" s="27" t="s">
        <v>271</v>
      </c>
      <c r="H51" s="27" t="s">
        <v>271</v>
      </c>
      <c r="I51" s="27">
        <v>1045055</v>
      </c>
      <c r="J51" s="27">
        <v>1450400</v>
      </c>
      <c r="K51" s="27">
        <v>1445240</v>
      </c>
      <c r="L51" s="27">
        <v>1278344</v>
      </c>
      <c r="M51" s="27">
        <v>1244002</v>
      </c>
      <c r="N51" s="27">
        <v>1339101</v>
      </c>
    </row>
    <row r="52" spans="1:14">
      <c r="A52" s="15" t="s">
        <v>97</v>
      </c>
      <c r="B52" s="15" t="s">
        <v>98</v>
      </c>
      <c r="C52" s="27"/>
      <c r="D52" s="27">
        <v>4327688</v>
      </c>
      <c r="E52" s="27">
        <v>4029614</v>
      </c>
      <c r="F52" s="27">
        <v>4744268</v>
      </c>
      <c r="G52" s="27">
        <v>4253527</v>
      </c>
      <c r="H52" s="27">
        <v>4475563</v>
      </c>
      <c r="I52" s="27">
        <v>4956611</v>
      </c>
      <c r="J52" s="27">
        <v>5606254</v>
      </c>
      <c r="K52" s="27">
        <v>6055000</v>
      </c>
      <c r="L52" s="27">
        <v>5756567</v>
      </c>
      <c r="M52" s="27">
        <v>5432409</v>
      </c>
      <c r="N52" s="27">
        <v>3799216</v>
      </c>
    </row>
    <row r="53" spans="1:14">
      <c r="A53" s="15" t="s">
        <v>99</v>
      </c>
      <c r="B53" s="15" t="s">
        <v>100</v>
      </c>
      <c r="C53" s="27"/>
      <c r="D53" s="27">
        <v>1729756</v>
      </c>
      <c r="E53" s="27">
        <v>1077452</v>
      </c>
      <c r="F53" s="27">
        <v>1603598</v>
      </c>
      <c r="G53" s="27">
        <v>1558343</v>
      </c>
      <c r="H53" s="27">
        <v>2131973</v>
      </c>
      <c r="I53" s="27">
        <v>2542464</v>
      </c>
      <c r="J53" s="27">
        <v>2653207</v>
      </c>
      <c r="K53" s="27">
        <v>3057289</v>
      </c>
      <c r="L53" s="27">
        <v>2909921</v>
      </c>
      <c r="M53" s="27">
        <v>2663270</v>
      </c>
      <c r="N53" s="27">
        <v>2814316</v>
      </c>
    </row>
    <row r="54" spans="1:14">
      <c r="A54" s="15" t="s">
        <v>101</v>
      </c>
      <c r="B54" s="15" t="s">
        <v>102</v>
      </c>
      <c r="C54" s="27"/>
      <c r="D54" s="27" t="s">
        <v>271</v>
      </c>
      <c r="E54" s="27" t="s">
        <v>271</v>
      </c>
      <c r="F54" s="27" t="s">
        <v>271</v>
      </c>
      <c r="G54" s="27" t="s">
        <v>271</v>
      </c>
      <c r="H54" s="27" t="s">
        <v>271</v>
      </c>
      <c r="I54" s="27" t="s">
        <v>271</v>
      </c>
      <c r="J54" s="27" t="s">
        <v>271</v>
      </c>
      <c r="K54" s="27" t="s">
        <v>271</v>
      </c>
      <c r="L54" s="27" t="s">
        <v>271</v>
      </c>
      <c r="M54" s="27" t="s">
        <v>271</v>
      </c>
      <c r="N54" s="27" t="s">
        <v>271</v>
      </c>
    </row>
    <row r="55" spans="1:14">
      <c r="A55" s="15" t="s">
        <v>103</v>
      </c>
      <c r="B55" s="15" t="s">
        <v>104</v>
      </c>
      <c r="C55" s="27"/>
      <c r="D55" s="27" t="s">
        <v>271</v>
      </c>
      <c r="E55" s="27" t="s">
        <v>271</v>
      </c>
      <c r="F55" s="27" t="s">
        <v>271</v>
      </c>
      <c r="G55" s="27" t="s">
        <v>271</v>
      </c>
      <c r="H55" s="27" t="s">
        <v>271</v>
      </c>
      <c r="I55" s="27" t="s">
        <v>271</v>
      </c>
      <c r="J55" s="27">
        <v>536916</v>
      </c>
      <c r="K55" s="27">
        <v>612098</v>
      </c>
      <c r="L55" s="27">
        <v>573609</v>
      </c>
      <c r="M55" s="27">
        <v>541063</v>
      </c>
      <c r="N55" s="27">
        <v>610224</v>
      </c>
    </row>
    <row r="56" spans="1:14">
      <c r="A56" s="15" t="s">
        <v>105</v>
      </c>
      <c r="B56" s="15" t="s">
        <v>106</v>
      </c>
      <c r="C56" s="27"/>
      <c r="D56" s="27" t="s">
        <v>271</v>
      </c>
      <c r="E56" s="27" t="s">
        <v>271</v>
      </c>
      <c r="F56" s="27" t="s">
        <v>271</v>
      </c>
      <c r="G56" s="27" t="s">
        <v>271</v>
      </c>
      <c r="H56" s="27" t="s">
        <v>271</v>
      </c>
      <c r="I56" s="27" t="s">
        <v>271</v>
      </c>
      <c r="J56" s="27" t="s">
        <v>271</v>
      </c>
      <c r="K56" s="27" t="s">
        <v>271</v>
      </c>
      <c r="L56" s="27" t="s">
        <v>271</v>
      </c>
      <c r="M56" s="27" t="s">
        <v>271</v>
      </c>
      <c r="N56" s="27" t="s">
        <v>271</v>
      </c>
    </row>
    <row r="57" spans="1:14">
      <c r="A57" s="15" t="s">
        <v>107</v>
      </c>
      <c r="B57" s="15" t="s">
        <v>108</v>
      </c>
      <c r="C57" s="27"/>
      <c r="D57" s="27">
        <v>3158857</v>
      </c>
      <c r="E57" s="27">
        <v>2798763</v>
      </c>
      <c r="F57" s="27">
        <v>3212487</v>
      </c>
      <c r="G57" s="27">
        <v>3243089</v>
      </c>
      <c r="H57" s="27">
        <v>3364134</v>
      </c>
      <c r="I57" s="27">
        <v>3636561</v>
      </c>
      <c r="J57" s="27">
        <v>4660509</v>
      </c>
      <c r="K57" s="27">
        <v>5481528</v>
      </c>
      <c r="L57" s="27">
        <v>5130547</v>
      </c>
      <c r="M57" s="27">
        <v>4950123</v>
      </c>
      <c r="N57" s="27">
        <v>2918190</v>
      </c>
    </row>
    <row r="58" spans="1:14">
      <c r="A58" s="15" t="s">
        <v>109</v>
      </c>
      <c r="B58" s="15" t="s">
        <v>110</v>
      </c>
      <c r="C58" s="27"/>
      <c r="D58" s="27">
        <v>1568781</v>
      </c>
      <c r="E58" s="27">
        <v>504657</v>
      </c>
      <c r="F58" s="27">
        <v>1066941</v>
      </c>
      <c r="G58" s="27">
        <v>520390</v>
      </c>
      <c r="H58" s="27">
        <v>577841</v>
      </c>
      <c r="I58" s="27">
        <v>544795</v>
      </c>
      <c r="J58" s="27">
        <v>2108317</v>
      </c>
      <c r="K58" s="27">
        <v>3172334</v>
      </c>
      <c r="L58" s="27">
        <v>2404190</v>
      </c>
      <c r="M58" s="27">
        <v>2112388</v>
      </c>
      <c r="N58" s="27">
        <v>1153448</v>
      </c>
    </row>
    <row r="59" spans="1:14">
      <c r="A59" s="15" t="s">
        <v>111</v>
      </c>
      <c r="B59" s="15" t="s">
        <v>112</v>
      </c>
      <c r="C59" s="27"/>
      <c r="D59" s="27">
        <v>2418114</v>
      </c>
      <c r="E59" s="27">
        <v>1921316</v>
      </c>
      <c r="F59" s="27">
        <v>2138841</v>
      </c>
      <c r="G59" s="27">
        <v>2100907</v>
      </c>
      <c r="H59" s="27">
        <v>2265500</v>
      </c>
      <c r="I59" s="27">
        <v>2373542</v>
      </c>
      <c r="J59" s="27">
        <v>3236951</v>
      </c>
      <c r="K59" s="27">
        <v>1679355</v>
      </c>
      <c r="L59" s="27">
        <v>1541078</v>
      </c>
      <c r="M59" s="27">
        <v>1523108</v>
      </c>
      <c r="N59" s="27">
        <v>698456</v>
      </c>
    </row>
    <row r="60" spans="1:14">
      <c r="A60" s="15" t="s">
        <v>113</v>
      </c>
      <c r="B60" s="15" t="s">
        <v>114</v>
      </c>
      <c r="C60" s="27"/>
      <c r="D60" s="27">
        <v>590797</v>
      </c>
      <c r="E60" s="27">
        <v>481314</v>
      </c>
      <c r="F60" s="27">
        <v>675881</v>
      </c>
      <c r="G60" s="27">
        <v>935497</v>
      </c>
      <c r="H60" s="27">
        <v>1036233</v>
      </c>
      <c r="I60" s="27">
        <v>1062635</v>
      </c>
      <c r="J60" s="27">
        <v>1191430</v>
      </c>
      <c r="K60" s="27">
        <v>1277714</v>
      </c>
      <c r="L60" s="27">
        <v>1735901</v>
      </c>
      <c r="M60" s="27">
        <v>2256344</v>
      </c>
      <c r="N60" s="27">
        <v>2545201</v>
      </c>
    </row>
    <row r="61" spans="1:14">
      <c r="A61" s="15" t="s">
        <v>115</v>
      </c>
      <c r="B61" s="15" t="s">
        <v>116</v>
      </c>
      <c r="C61" s="27"/>
      <c r="D61" s="27" t="s">
        <v>271</v>
      </c>
      <c r="E61" s="27" t="s">
        <v>271</v>
      </c>
      <c r="F61" s="27" t="s">
        <v>271</v>
      </c>
      <c r="G61" s="27" t="s">
        <v>271</v>
      </c>
      <c r="H61" s="27" t="s">
        <v>271</v>
      </c>
      <c r="I61" s="27" t="s">
        <v>271</v>
      </c>
      <c r="J61" s="27" t="s">
        <v>271</v>
      </c>
      <c r="K61" s="27">
        <v>418125</v>
      </c>
      <c r="L61" s="27" t="s">
        <v>271</v>
      </c>
      <c r="M61" s="27" t="s">
        <v>271</v>
      </c>
      <c r="N61" s="27">
        <v>423858</v>
      </c>
    </row>
    <row r="62" spans="1:14">
      <c r="A62" s="15" t="s">
        <v>117</v>
      </c>
      <c r="B62" s="15" t="s">
        <v>118</v>
      </c>
      <c r="C62" s="27"/>
      <c r="D62" s="27">
        <v>3212989</v>
      </c>
      <c r="E62" s="27">
        <v>2913086</v>
      </c>
      <c r="F62" s="27">
        <v>3172173</v>
      </c>
      <c r="G62" s="27">
        <v>2990196</v>
      </c>
      <c r="H62" s="27">
        <v>3220469</v>
      </c>
      <c r="I62" s="27">
        <v>3382973</v>
      </c>
      <c r="J62" s="27">
        <v>3295467</v>
      </c>
      <c r="K62" s="27">
        <v>3648461</v>
      </c>
      <c r="L62" s="27">
        <v>3426824</v>
      </c>
      <c r="M62" s="27">
        <v>3259307</v>
      </c>
      <c r="N62" s="27">
        <v>3332601</v>
      </c>
    </row>
    <row r="63" spans="1:14">
      <c r="A63" s="15" t="s">
        <v>119</v>
      </c>
      <c r="B63" s="15" t="s">
        <v>120</v>
      </c>
      <c r="C63" s="27"/>
      <c r="D63" s="27">
        <v>1223434</v>
      </c>
      <c r="E63" s="27">
        <v>1053361</v>
      </c>
      <c r="F63" s="27">
        <v>1273927</v>
      </c>
      <c r="G63" s="27">
        <v>1195094</v>
      </c>
      <c r="H63" s="27">
        <v>1261664</v>
      </c>
      <c r="I63" s="27">
        <v>1299314</v>
      </c>
      <c r="J63" s="27">
        <v>1229267</v>
      </c>
      <c r="K63" s="27">
        <v>1412575</v>
      </c>
      <c r="L63" s="27">
        <v>1120587</v>
      </c>
      <c r="M63" s="27">
        <v>1017704</v>
      </c>
      <c r="N63" s="27">
        <v>1258241</v>
      </c>
    </row>
    <row r="64" spans="1:14">
      <c r="A64" s="15" t="s">
        <v>121</v>
      </c>
      <c r="B64" s="15" t="s">
        <v>122</v>
      </c>
      <c r="C64" s="27"/>
      <c r="D64" s="27">
        <v>573148</v>
      </c>
      <c r="E64" s="27">
        <v>481140</v>
      </c>
      <c r="F64" s="27">
        <v>1068481</v>
      </c>
      <c r="G64" s="27">
        <v>1208919</v>
      </c>
      <c r="H64" s="27">
        <v>1313952</v>
      </c>
      <c r="I64" s="27">
        <v>1323285</v>
      </c>
      <c r="J64" s="27">
        <v>1278557</v>
      </c>
      <c r="K64" s="27">
        <v>1543048</v>
      </c>
      <c r="L64" s="27">
        <v>1455802</v>
      </c>
      <c r="M64" s="27">
        <v>1312592</v>
      </c>
      <c r="N64" s="27">
        <v>1466077</v>
      </c>
    </row>
    <row r="65" spans="1:14">
      <c r="A65" s="15" t="s">
        <v>123</v>
      </c>
      <c r="B65" s="15" t="s">
        <v>124</v>
      </c>
      <c r="C65" s="27"/>
      <c r="D65" s="27">
        <v>3119293</v>
      </c>
      <c r="E65" s="27">
        <v>2903094</v>
      </c>
      <c r="F65" s="27">
        <v>3280522</v>
      </c>
      <c r="G65" s="27">
        <v>3094918</v>
      </c>
      <c r="H65" s="27">
        <v>3326417</v>
      </c>
      <c r="I65" s="27">
        <v>3566824</v>
      </c>
      <c r="J65" s="27">
        <v>3537207</v>
      </c>
      <c r="K65" s="27">
        <v>3867427</v>
      </c>
      <c r="L65" s="27">
        <v>3571105</v>
      </c>
      <c r="M65" s="27">
        <v>3305392</v>
      </c>
      <c r="N65" s="27">
        <v>3804644</v>
      </c>
    </row>
    <row r="66" spans="1:14">
      <c r="A66" s="15" t="s">
        <v>125</v>
      </c>
      <c r="B66" s="15" t="s">
        <v>126</v>
      </c>
      <c r="C66" s="27"/>
      <c r="D66" s="27" t="s">
        <v>271</v>
      </c>
      <c r="E66" s="27" t="s">
        <v>271</v>
      </c>
      <c r="F66" s="27" t="s">
        <v>271</v>
      </c>
      <c r="G66" s="27" t="s">
        <v>271</v>
      </c>
      <c r="H66" s="27" t="s">
        <v>271</v>
      </c>
      <c r="I66" s="27" t="s">
        <v>271</v>
      </c>
      <c r="J66" s="27" t="s">
        <v>271</v>
      </c>
      <c r="K66" s="27" t="s">
        <v>271</v>
      </c>
      <c r="L66" s="27" t="s">
        <v>271</v>
      </c>
      <c r="M66" s="27" t="s">
        <v>271</v>
      </c>
      <c r="N66" s="27" t="s">
        <v>271</v>
      </c>
    </row>
    <row r="67" spans="1:14">
      <c r="A67" s="15" t="s">
        <v>127</v>
      </c>
      <c r="B67" s="15" t="s">
        <v>128</v>
      </c>
      <c r="C67" s="27"/>
      <c r="D67" s="27">
        <v>6812720</v>
      </c>
      <c r="E67" s="27">
        <v>6420391</v>
      </c>
      <c r="F67" s="27">
        <v>7574659</v>
      </c>
      <c r="G67" s="27">
        <v>7583632</v>
      </c>
      <c r="H67" s="27">
        <v>8693280</v>
      </c>
      <c r="I67" s="27">
        <v>8882213</v>
      </c>
      <c r="J67" s="27">
        <v>9249713</v>
      </c>
      <c r="K67" s="27">
        <v>10135646</v>
      </c>
      <c r="L67" s="27">
        <v>9533438</v>
      </c>
      <c r="M67" s="27">
        <v>8400848</v>
      </c>
      <c r="N67" s="27">
        <v>7299134</v>
      </c>
    </row>
    <row r="68" spans="1:14">
      <c r="A68" s="15" t="s">
        <v>129</v>
      </c>
      <c r="B68" s="15" t="s">
        <v>130</v>
      </c>
      <c r="C68" s="27"/>
      <c r="D68" s="27">
        <v>3716230</v>
      </c>
      <c r="E68" s="27">
        <v>5832290</v>
      </c>
      <c r="F68" s="27">
        <v>3668504</v>
      </c>
      <c r="G68" s="27">
        <v>6150911</v>
      </c>
      <c r="H68" s="27">
        <v>673729</v>
      </c>
      <c r="I68" s="27">
        <v>686850</v>
      </c>
      <c r="J68" s="27">
        <v>667283</v>
      </c>
      <c r="K68" s="27">
        <v>769934</v>
      </c>
      <c r="L68" s="27">
        <v>709349</v>
      </c>
      <c r="M68" s="27">
        <v>3537559</v>
      </c>
      <c r="N68" s="27">
        <v>4575319</v>
      </c>
    </row>
    <row r="69" spans="1:14">
      <c r="A69" s="15" t="s">
        <v>131</v>
      </c>
      <c r="B69" s="15" t="s">
        <v>132</v>
      </c>
      <c r="C69" s="27"/>
      <c r="D69" s="27">
        <v>1213786</v>
      </c>
      <c r="E69" s="27">
        <v>619880</v>
      </c>
      <c r="F69" s="27">
        <v>1200668</v>
      </c>
      <c r="G69" s="27">
        <v>661091</v>
      </c>
      <c r="H69" s="27">
        <v>672491</v>
      </c>
      <c r="I69" s="27">
        <v>670975</v>
      </c>
      <c r="J69" s="27">
        <v>636941</v>
      </c>
      <c r="K69" s="27">
        <v>1343238</v>
      </c>
      <c r="L69" s="27">
        <v>1177626</v>
      </c>
      <c r="M69" s="27">
        <v>560850</v>
      </c>
      <c r="N69" s="27">
        <v>1132292</v>
      </c>
    </row>
    <row r="70" spans="1:14">
      <c r="A70" s="15" t="s">
        <v>133</v>
      </c>
      <c r="B70" s="15" t="s">
        <v>134</v>
      </c>
      <c r="C70" s="27"/>
      <c r="D70" s="27">
        <v>3646968</v>
      </c>
      <c r="E70" s="27">
        <v>3174168</v>
      </c>
      <c r="F70" s="27">
        <v>4574693</v>
      </c>
      <c r="G70" s="27">
        <v>4457960</v>
      </c>
      <c r="H70" s="27">
        <v>5312603</v>
      </c>
      <c r="I70" s="27">
        <v>5151356</v>
      </c>
      <c r="J70" s="27">
        <v>4348555</v>
      </c>
      <c r="K70" s="27">
        <v>4755417</v>
      </c>
      <c r="L70" s="27">
        <v>4223387</v>
      </c>
      <c r="M70" s="27">
        <v>3673655</v>
      </c>
      <c r="N70" s="27">
        <v>6178457</v>
      </c>
    </row>
    <row r="71" spans="1:14">
      <c r="A71" s="15" t="s">
        <v>135</v>
      </c>
      <c r="B71" s="15" t="s">
        <v>136</v>
      </c>
      <c r="C71" s="27"/>
      <c r="D71" s="27">
        <v>569540</v>
      </c>
      <c r="E71" s="27">
        <v>599856</v>
      </c>
      <c r="F71" s="27">
        <v>545669</v>
      </c>
      <c r="G71" s="27" t="s">
        <v>271</v>
      </c>
      <c r="H71" s="27" t="s">
        <v>271</v>
      </c>
      <c r="I71" s="27" t="s">
        <v>271</v>
      </c>
      <c r="J71" s="27" t="s">
        <v>271</v>
      </c>
      <c r="K71" s="27">
        <v>490528</v>
      </c>
      <c r="L71" s="27" t="s">
        <v>271</v>
      </c>
      <c r="M71" s="27" t="s">
        <v>271</v>
      </c>
      <c r="N71" s="27" t="s">
        <v>271</v>
      </c>
    </row>
    <row r="72" spans="1:14">
      <c r="A72" s="15" t="s">
        <v>137</v>
      </c>
      <c r="B72" s="15" t="s">
        <v>138</v>
      </c>
      <c r="C72" s="27"/>
      <c r="D72" s="27">
        <v>1736277</v>
      </c>
      <c r="E72" s="27">
        <v>1536418</v>
      </c>
      <c r="F72" s="27">
        <v>3121908</v>
      </c>
      <c r="G72" s="27">
        <v>3063766</v>
      </c>
      <c r="H72" s="27">
        <v>3216621</v>
      </c>
      <c r="I72" s="27">
        <v>3323542</v>
      </c>
      <c r="J72" s="27">
        <v>4059273</v>
      </c>
      <c r="K72" s="27">
        <v>4427876</v>
      </c>
      <c r="L72" s="27">
        <v>4022873</v>
      </c>
      <c r="M72" s="27">
        <v>3859532</v>
      </c>
      <c r="N72" s="27">
        <v>3920973</v>
      </c>
    </row>
    <row r="73" spans="1:14">
      <c r="A73" s="15" t="s">
        <v>139</v>
      </c>
      <c r="B73" s="15" t="s">
        <v>140</v>
      </c>
      <c r="C73" s="27"/>
      <c r="D73" s="27" t="s">
        <v>271</v>
      </c>
      <c r="E73" s="27" t="s">
        <v>271</v>
      </c>
      <c r="F73" s="27" t="s">
        <v>271</v>
      </c>
      <c r="G73" s="27" t="s">
        <v>271</v>
      </c>
      <c r="H73" s="27" t="s">
        <v>271</v>
      </c>
      <c r="I73" s="27" t="s">
        <v>271</v>
      </c>
      <c r="J73" s="27" t="s">
        <v>271</v>
      </c>
      <c r="K73" s="27" t="s">
        <v>271</v>
      </c>
      <c r="L73" s="27" t="s">
        <v>271</v>
      </c>
      <c r="M73" s="27" t="s">
        <v>271</v>
      </c>
      <c r="N73" s="27" t="s">
        <v>271</v>
      </c>
    </row>
    <row r="74" spans="1:14">
      <c r="A74" s="15" t="s">
        <v>141</v>
      </c>
      <c r="B74" s="15" t="s">
        <v>142</v>
      </c>
      <c r="C74" s="27"/>
      <c r="D74" s="27">
        <v>1418766</v>
      </c>
      <c r="E74" s="27" t="s">
        <v>271</v>
      </c>
      <c r="F74" s="27" t="s">
        <v>271</v>
      </c>
      <c r="G74" s="27" t="s">
        <v>271</v>
      </c>
      <c r="H74" s="27" t="s">
        <v>271</v>
      </c>
      <c r="I74" s="27" t="s">
        <v>271</v>
      </c>
      <c r="J74" s="27">
        <v>1034759</v>
      </c>
      <c r="K74" s="27">
        <v>1054875</v>
      </c>
      <c r="L74" s="27">
        <v>936620</v>
      </c>
      <c r="M74" s="27">
        <v>856970</v>
      </c>
      <c r="N74" s="27" t="s">
        <v>271</v>
      </c>
    </row>
    <row r="75" spans="1:14">
      <c r="A75" s="15" t="s">
        <v>143</v>
      </c>
      <c r="B75" s="15" t="s">
        <v>144</v>
      </c>
      <c r="C75" s="27"/>
      <c r="D75" s="27">
        <v>6027613</v>
      </c>
      <c r="E75" s="27">
        <v>5373320</v>
      </c>
      <c r="F75" s="27">
        <v>5788771</v>
      </c>
      <c r="G75" s="27">
        <v>5358880</v>
      </c>
      <c r="H75" s="27">
        <v>5865071</v>
      </c>
      <c r="I75" s="27">
        <v>6074795</v>
      </c>
      <c r="J75" s="27">
        <v>6195114</v>
      </c>
      <c r="K75" s="27">
        <v>6769136</v>
      </c>
      <c r="L75" s="27">
        <v>5474929</v>
      </c>
      <c r="M75" s="27">
        <v>4775063</v>
      </c>
      <c r="N75" s="27">
        <v>5482490</v>
      </c>
    </row>
    <row r="76" spans="1:14">
      <c r="A76" s="15" t="s">
        <v>145</v>
      </c>
      <c r="B76" s="15" t="s">
        <v>146</v>
      </c>
      <c r="C76" s="27"/>
      <c r="D76" s="27">
        <v>3048734</v>
      </c>
      <c r="E76" s="27">
        <v>2589627</v>
      </c>
      <c r="F76" s="27">
        <v>2528363</v>
      </c>
      <c r="G76" s="27">
        <v>1214769</v>
      </c>
      <c r="H76" s="27">
        <v>1762650</v>
      </c>
      <c r="I76" s="27">
        <v>2194849</v>
      </c>
      <c r="J76" s="27">
        <v>2206464</v>
      </c>
      <c r="K76" s="27">
        <v>2433166</v>
      </c>
      <c r="L76" s="27">
        <v>2276038</v>
      </c>
      <c r="M76" s="27">
        <v>1812961</v>
      </c>
      <c r="N76" s="27">
        <v>1665093</v>
      </c>
    </row>
    <row r="77" spans="1:14">
      <c r="A77" s="15" t="s">
        <v>147</v>
      </c>
      <c r="B77" s="15" t="s">
        <v>148</v>
      </c>
      <c r="C77" s="27"/>
      <c r="D77" s="27">
        <v>4524782</v>
      </c>
      <c r="E77" s="27">
        <v>5303099</v>
      </c>
      <c r="F77" s="27">
        <v>3926694</v>
      </c>
      <c r="G77" s="27">
        <v>3422064</v>
      </c>
      <c r="H77" s="27">
        <v>4321191</v>
      </c>
      <c r="I77" s="27">
        <v>3794971</v>
      </c>
      <c r="J77" s="27">
        <v>3350912</v>
      </c>
      <c r="K77" s="27">
        <v>4032837</v>
      </c>
      <c r="L77" s="27">
        <v>2774043</v>
      </c>
      <c r="M77" s="27">
        <v>2783746</v>
      </c>
      <c r="N77" s="27">
        <v>2826711</v>
      </c>
    </row>
    <row r="78" spans="1:14">
      <c r="A78" s="15" t="s">
        <v>149</v>
      </c>
      <c r="B78" s="15" t="s">
        <v>150</v>
      </c>
      <c r="C78" s="27"/>
      <c r="D78" s="27">
        <v>441509</v>
      </c>
      <c r="E78" s="27">
        <v>719023</v>
      </c>
      <c r="F78" s="27">
        <v>1540995</v>
      </c>
      <c r="G78" s="27">
        <v>1532868</v>
      </c>
      <c r="H78" s="27">
        <v>1717270</v>
      </c>
      <c r="I78" s="27">
        <v>1858812</v>
      </c>
      <c r="J78" s="27">
        <v>1971296</v>
      </c>
      <c r="K78" s="27">
        <v>2090584</v>
      </c>
      <c r="L78" s="27">
        <v>1950168</v>
      </c>
      <c r="M78" s="27">
        <v>1846743</v>
      </c>
      <c r="N78" s="27">
        <v>2003518</v>
      </c>
    </row>
    <row r="79" spans="1:14">
      <c r="A79" s="15" t="s">
        <v>151</v>
      </c>
      <c r="B79" s="15" t="s">
        <v>152</v>
      </c>
      <c r="C79" s="27"/>
      <c r="D79" s="27">
        <v>625570</v>
      </c>
      <c r="E79" s="27">
        <v>1162335</v>
      </c>
      <c r="F79" s="27">
        <v>1839603</v>
      </c>
      <c r="G79" s="27">
        <v>1676185</v>
      </c>
      <c r="H79" s="27">
        <v>1240352</v>
      </c>
      <c r="I79" s="27">
        <v>1293433</v>
      </c>
      <c r="J79" s="27">
        <v>1402992</v>
      </c>
      <c r="K79" s="27">
        <v>1845142</v>
      </c>
      <c r="L79" s="27">
        <v>1352307</v>
      </c>
      <c r="M79" s="27">
        <v>3972521</v>
      </c>
      <c r="N79" s="27">
        <v>1580555</v>
      </c>
    </row>
    <row r="80" spans="1:14">
      <c r="A80" s="15" t="s">
        <v>153</v>
      </c>
      <c r="B80" s="15" t="s">
        <v>154</v>
      </c>
      <c r="C80" s="27"/>
      <c r="D80" s="27" t="s">
        <v>271</v>
      </c>
      <c r="E80" s="27" t="s">
        <v>271</v>
      </c>
      <c r="F80" s="27" t="s">
        <v>271</v>
      </c>
      <c r="G80" s="27">
        <v>416379</v>
      </c>
      <c r="H80" s="27">
        <v>452796</v>
      </c>
      <c r="I80" s="27">
        <v>514585</v>
      </c>
      <c r="J80" s="27">
        <v>514407</v>
      </c>
      <c r="K80" s="27">
        <v>619082</v>
      </c>
      <c r="L80" s="27">
        <v>552360</v>
      </c>
      <c r="M80" s="27">
        <v>464128</v>
      </c>
      <c r="N80" s="27">
        <v>436516</v>
      </c>
    </row>
    <row r="81" spans="1:14">
      <c r="A81" s="15" t="s">
        <v>155</v>
      </c>
      <c r="B81" s="15" t="s">
        <v>156</v>
      </c>
      <c r="C81" s="27"/>
      <c r="D81" s="27">
        <v>1366395</v>
      </c>
      <c r="E81" s="27">
        <v>3553491</v>
      </c>
      <c r="F81" s="27">
        <v>1256571</v>
      </c>
      <c r="G81" s="27">
        <v>1830303</v>
      </c>
      <c r="H81" s="27">
        <v>2078366</v>
      </c>
      <c r="I81" s="27">
        <v>2375805</v>
      </c>
      <c r="J81" s="27">
        <v>2043259</v>
      </c>
      <c r="K81" s="27">
        <v>2586247</v>
      </c>
      <c r="L81" s="27">
        <v>2593646</v>
      </c>
      <c r="M81" s="27">
        <v>3037745</v>
      </c>
      <c r="N81" s="27">
        <v>3303877</v>
      </c>
    </row>
    <row r="82" spans="1:14">
      <c r="A82" s="15" t="s">
        <v>157</v>
      </c>
      <c r="B82" s="15" t="s">
        <v>158</v>
      </c>
      <c r="C82" s="27"/>
      <c r="D82" s="27">
        <v>4232211</v>
      </c>
      <c r="E82" s="27">
        <v>3294158</v>
      </c>
      <c r="F82" s="27">
        <v>4344605</v>
      </c>
      <c r="G82" s="27">
        <v>3574154</v>
      </c>
      <c r="H82" s="27">
        <v>3874290</v>
      </c>
      <c r="I82" s="27">
        <v>4648048</v>
      </c>
      <c r="J82" s="27">
        <v>4966233</v>
      </c>
      <c r="K82" s="27">
        <v>846887</v>
      </c>
      <c r="L82" s="27">
        <v>6043357</v>
      </c>
      <c r="M82" s="27">
        <v>5992392</v>
      </c>
      <c r="N82" s="27">
        <v>6377241</v>
      </c>
    </row>
    <row r="83" spans="1:14">
      <c r="A83" s="15" t="s">
        <v>159</v>
      </c>
      <c r="B83" s="15" t="s">
        <v>160</v>
      </c>
      <c r="C83" s="27"/>
      <c r="D83" s="27">
        <v>19543232.509999998</v>
      </c>
      <c r="E83" s="27">
        <v>16349283.300000003</v>
      </c>
      <c r="F83" s="27">
        <v>15395706.829999998</v>
      </c>
      <c r="G83" s="27">
        <v>16086429.810000004</v>
      </c>
      <c r="H83" s="27">
        <v>19187112.945378724</v>
      </c>
      <c r="I83" s="27">
        <v>19342507.449999992</v>
      </c>
      <c r="J83" s="27">
        <v>16625426.736157538</v>
      </c>
      <c r="K83" s="27">
        <v>17253751.280000005</v>
      </c>
      <c r="L83" s="27">
        <v>16888986.497134432</v>
      </c>
      <c r="M83" s="27">
        <v>20624299.640000001</v>
      </c>
      <c r="N83" s="27">
        <v>20211446.362961158</v>
      </c>
    </row>
    <row r="84" spans="1:14">
      <c r="A84" s="15" t="s">
        <v>161</v>
      </c>
      <c r="B84" s="15" t="s">
        <v>162</v>
      </c>
      <c r="C84" s="27"/>
      <c r="D84" s="27">
        <v>3819573</v>
      </c>
      <c r="E84" s="27">
        <v>3279458</v>
      </c>
      <c r="F84" s="27">
        <v>4196058</v>
      </c>
      <c r="G84" s="27">
        <v>3878936</v>
      </c>
      <c r="H84" s="27">
        <v>4316929</v>
      </c>
      <c r="I84" s="27">
        <v>4005672</v>
      </c>
      <c r="J84" s="27">
        <v>3157649</v>
      </c>
      <c r="K84" s="27">
        <v>3670512</v>
      </c>
      <c r="L84" s="27">
        <v>2880239</v>
      </c>
      <c r="M84" s="27">
        <v>3159888</v>
      </c>
      <c r="N84" s="27">
        <v>4218210</v>
      </c>
    </row>
    <row r="85" spans="1:14">
      <c r="A85" s="15" t="s">
        <v>163</v>
      </c>
      <c r="B85" s="15" t="s">
        <v>164</v>
      </c>
      <c r="C85" s="27"/>
      <c r="D85" s="27">
        <v>4507793</v>
      </c>
      <c r="E85" s="27">
        <v>3507753</v>
      </c>
      <c r="F85" s="27">
        <v>3934547</v>
      </c>
      <c r="G85" s="27">
        <v>3714820</v>
      </c>
      <c r="H85" s="27">
        <v>3842716</v>
      </c>
      <c r="I85" s="27">
        <v>4822030</v>
      </c>
      <c r="J85" s="27">
        <v>5269506</v>
      </c>
      <c r="K85" s="27">
        <v>6680690</v>
      </c>
      <c r="L85" s="27">
        <v>5703620</v>
      </c>
      <c r="M85" s="27">
        <v>5450963</v>
      </c>
      <c r="N85" s="27">
        <v>6532672</v>
      </c>
    </row>
    <row r="86" spans="1:14">
      <c r="A86" s="15" t="s">
        <v>165</v>
      </c>
      <c r="B86" s="15" t="s">
        <v>166</v>
      </c>
      <c r="C86" s="27"/>
      <c r="D86" s="27">
        <v>8764385</v>
      </c>
      <c r="E86" s="27">
        <v>7534310</v>
      </c>
      <c r="F86" s="27">
        <v>8154683</v>
      </c>
      <c r="G86" s="27">
        <v>9504966</v>
      </c>
      <c r="H86" s="27">
        <v>10575793</v>
      </c>
      <c r="I86" s="27">
        <v>10492841</v>
      </c>
      <c r="J86" s="27">
        <v>10377505</v>
      </c>
      <c r="K86" s="27">
        <v>10172467</v>
      </c>
      <c r="L86" s="27">
        <v>8996729</v>
      </c>
      <c r="M86" s="27">
        <v>8588877</v>
      </c>
      <c r="N86" s="27">
        <v>5949196</v>
      </c>
    </row>
    <row r="87" spans="1:14">
      <c r="A87" s="15" t="s">
        <v>167</v>
      </c>
      <c r="B87" s="15" t="s">
        <v>168</v>
      </c>
      <c r="C87" s="27"/>
      <c r="D87" s="27" t="s">
        <v>271</v>
      </c>
      <c r="E87" s="27" t="s">
        <v>271</v>
      </c>
      <c r="F87" s="27" t="s">
        <v>271</v>
      </c>
      <c r="G87" s="27" t="s">
        <v>271</v>
      </c>
      <c r="H87" s="27" t="s">
        <v>271</v>
      </c>
      <c r="I87" s="27" t="s">
        <v>271</v>
      </c>
      <c r="J87" s="27" t="s">
        <v>271</v>
      </c>
      <c r="K87" s="27" t="s">
        <v>271</v>
      </c>
      <c r="L87" s="27" t="s">
        <v>271</v>
      </c>
      <c r="M87" s="27" t="s">
        <v>271</v>
      </c>
      <c r="N87" s="27">
        <v>877823</v>
      </c>
    </row>
    <row r="88" spans="1:14">
      <c r="A88" s="15" t="s">
        <v>169</v>
      </c>
      <c r="B88" s="15" t="s">
        <v>170</v>
      </c>
      <c r="C88" s="27"/>
      <c r="D88" s="27">
        <v>491247</v>
      </c>
      <c r="E88" s="27" t="s">
        <v>271</v>
      </c>
      <c r="F88" s="27">
        <v>504501</v>
      </c>
      <c r="G88" s="27">
        <v>515528</v>
      </c>
      <c r="H88" s="27">
        <v>587366</v>
      </c>
      <c r="I88" s="27">
        <v>620065</v>
      </c>
      <c r="J88" s="27">
        <v>642387</v>
      </c>
      <c r="K88" s="27">
        <v>789408</v>
      </c>
      <c r="L88" s="27">
        <v>687706</v>
      </c>
      <c r="M88" s="27">
        <v>601582</v>
      </c>
      <c r="N88" s="27">
        <v>729077</v>
      </c>
    </row>
    <row r="89" spans="1:14">
      <c r="A89" s="15" t="s">
        <v>171</v>
      </c>
      <c r="B89" s="15" t="s">
        <v>172</v>
      </c>
      <c r="C89" s="27"/>
      <c r="D89" s="27">
        <v>1755149</v>
      </c>
      <c r="E89" s="27">
        <v>1484274</v>
      </c>
      <c r="F89" s="27">
        <v>1282086</v>
      </c>
      <c r="G89" s="27">
        <v>1427071</v>
      </c>
      <c r="H89" s="27">
        <v>2021756</v>
      </c>
      <c r="I89" s="27">
        <v>2254641</v>
      </c>
      <c r="J89" s="27">
        <v>825626</v>
      </c>
      <c r="K89" s="27">
        <v>888348</v>
      </c>
      <c r="L89" s="27">
        <v>802072</v>
      </c>
      <c r="M89" s="27">
        <v>762525</v>
      </c>
      <c r="N89" s="27">
        <v>778709</v>
      </c>
    </row>
    <row r="90" spans="1:14">
      <c r="A90" s="15" t="s">
        <v>173</v>
      </c>
      <c r="B90" s="15" t="s">
        <v>174</v>
      </c>
      <c r="C90" s="27"/>
      <c r="D90" s="27" t="s">
        <v>271</v>
      </c>
      <c r="E90" s="27" t="s">
        <v>271</v>
      </c>
      <c r="F90" s="27" t="s">
        <v>271</v>
      </c>
      <c r="G90" s="27" t="s">
        <v>271</v>
      </c>
      <c r="H90" s="27" t="s">
        <v>271</v>
      </c>
      <c r="I90" s="27" t="s">
        <v>271</v>
      </c>
      <c r="J90" s="27" t="s">
        <v>271</v>
      </c>
      <c r="K90" s="27" t="s">
        <v>271</v>
      </c>
      <c r="L90" s="27" t="s">
        <v>271</v>
      </c>
      <c r="M90" s="27" t="s">
        <v>271</v>
      </c>
      <c r="N90" s="27" t="s">
        <v>271</v>
      </c>
    </row>
    <row r="91" spans="1:14">
      <c r="A91" s="15" t="s">
        <v>175</v>
      </c>
      <c r="B91" s="15" t="s">
        <v>176</v>
      </c>
      <c r="C91" s="27"/>
      <c r="D91" s="27">
        <v>4228869</v>
      </c>
      <c r="E91" s="27">
        <v>3826545</v>
      </c>
      <c r="F91" s="27">
        <v>4232704</v>
      </c>
      <c r="G91" s="27">
        <v>3987366</v>
      </c>
      <c r="H91" s="27">
        <v>4282874</v>
      </c>
      <c r="I91" s="27">
        <v>5489102</v>
      </c>
      <c r="J91" s="27">
        <v>5990796</v>
      </c>
      <c r="K91" s="27">
        <v>6929242</v>
      </c>
      <c r="L91" s="27">
        <v>5537983</v>
      </c>
      <c r="M91" s="27">
        <v>5384633</v>
      </c>
      <c r="N91" s="27">
        <v>6249354</v>
      </c>
    </row>
    <row r="92" spans="1:14">
      <c r="A92" s="15" t="s">
        <v>177</v>
      </c>
      <c r="B92" s="15" t="s">
        <v>178</v>
      </c>
      <c r="C92" s="27"/>
      <c r="D92" s="27">
        <v>2213164</v>
      </c>
      <c r="E92" s="27">
        <v>2222222</v>
      </c>
      <c r="F92" s="27">
        <v>2609992</v>
      </c>
      <c r="G92" s="27">
        <v>2520720</v>
      </c>
      <c r="H92" s="27">
        <v>2682923</v>
      </c>
      <c r="I92" s="27">
        <v>2717356</v>
      </c>
      <c r="J92" s="27">
        <v>2274153</v>
      </c>
      <c r="K92" s="27">
        <v>2365033</v>
      </c>
      <c r="L92" s="27">
        <v>2160885</v>
      </c>
      <c r="M92" s="27">
        <v>2259682</v>
      </c>
      <c r="N92" s="27">
        <v>2832809</v>
      </c>
    </row>
    <row r="93" spans="1:14">
      <c r="A93" s="15" t="s">
        <v>179</v>
      </c>
      <c r="B93" s="15" t="s">
        <v>180</v>
      </c>
      <c r="C93" s="27"/>
      <c r="D93" s="27">
        <v>1784489</v>
      </c>
      <c r="E93" s="27">
        <v>1605508</v>
      </c>
      <c r="F93" s="27">
        <v>2068134</v>
      </c>
      <c r="G93" s="27">
        <v>1877766</v>
      </c>
      <c r="H93" s="27">
        <v>2087929</v>
      </c>
      <c r="I93" s="27">
        <v>2683715</v>
      </c>
      <c r="J93" s="27">
        <v>2855896</v>
      </c>
      <c r="K93" s="27">
        <v>3178659</v>
      </c>
      <c r="L93" s="27">
        <v>3261161</v>
      </c>
      <c r="M93" s="27">
        <v>2643994</v>
      </c>
      <c r="N93" s="27">
        <v>3453683</v>
      </c>
    </row>
    <row r="94" spans="1:14">
      <c r="A94" s="15" t="s">
        <v>181</v>
      </c>
      <c r="B94" s="15" t="s">
        <v>182</v>
      </c>
      <c r="C94" s="27"/>
      <c r="D94" s="27">
        <v>530281</v>
      </c>
      <c r="E94" s="27">
        <v>492407</v>
      </c>
      <c r="F94" s="27">
        <v>468751</v>
      </c>
      <c r="G94" s="27">
        <v>465550</v>
      </c>
      <c r="H94" s="27">
        <v>538466</v>
      </c>
      <c r="I94" s="27">
        <v>540034</v>
      </c>
      <c r="J94" s="27">
        <v>536321</v>
      </c>
      <c r="K94" s="27">
        <v>613753</v>
      </c>
      <c r="L94" s="27">
        <v>586219</v>
      </c>
      <c r="M94" s="27">
        <v>588423</v>
      </c>
      <c r="N94" s="27">
        <v>1484944</v>
      </c>
    </row>
    <row r="95" spans="1:14">
      <c r="A95" s="15" t="s">
        <v>183</v>
      </c>
      <c r="B95" s="15" t="s">
        <v>184</v>
      </c>
      <c r="C95" s="27"/>
      <c r="D95" s="27">
        <v>433116</v>
      </c>
      <c r="E95" s="27" t="s">
        <v>271</v>
      </c>
      <c r="F95" s="27">
        <v>380506</v>
      </c>
      <c r="G95" s="27" t="s">
        <v>271</v>
      </c>
      <c r="H95" s="27" t="s">
        <v>271</v>
      </c>
      <c r="I95" s="27" t="s">
        <v>271</v>
      </c>
      <c r="J95" s="27" t="s">
        <v>271</v>
      </c>
      <c r="K95" s="27" t="s">
        <v>271</v>
      </c>
      <c r="L95" s="27" t="s">
        <v>271</v>
      </c>
      <c r="M95" s="27" t="s">
        <v>271</v>
      </c>
      <c r="N95" s="27" t="s">
        <v>271</v>
      </c>
    </row>
    <row r="96" spans="1:14">
      <c r="A96" s="15" t="s">
        <v>185</v>
      </c>
      <c r="B96" s="15" t="s">
        <v>186</v>
      </c>
      <c r="C96" s="27"/>
      <c r="D96" s="27">
        <v>2095071</v>
      </c>
      <c r="E96" s="27">
        <v>1800904</v>
      </c>
      <c r="F96" s="27">
        <v>2029234</v>
      </c>
      <c r="G96" s="27">
        <v>2004258</v>
      </c>
      <c r="H96" s="27">
        <v>2115340</v>
      </c>
      <c r="I96" s="27">
        <v>2232973</v>
      </c>
      <c r="J96" s="27">
        <v>2148649</v>
      </c>
      <c r="K96" s="27">
        <v>2462224</v>
      </c>
      <c r="L96" s="27">
        <v>2366446</v>
      </c>
      <c r="M96" s="27">
        <v>2383701</v>
      </c>
      <c r="N96" s="27">
        <v>3083792</v>
      </c>
    </row>
    <row r="97" spans="1:14">
      <c r="A97" s="15" t="s">
        <v>187</v>
      </c>
      <c r="B97" s="15" t="s">
        <v>188</v>
      </c>
      <c r="C97" s="27"/>
      <c r="D97" s="27">
        <v>2363517</v>
      </c>
      <c r="E97" s="27">
        <v>2028211</v>
      </c>
      <c r="F97" s="27">
        <v>2883725</v>
      </c>
      <c r="G97" s="27">
        <v>2116701</v>
      </c>
      <c r="H97" s="27">
        <v>2297072</v>
      </c>
      <c r="I97" s="27">
        <v>2434857</v>
      </c>
      <c r="J97" s="27" t="s">
        <v>271</v>
      </c>
      <c r="K97" s="27" t="s">
        <v>271</v>
      </c>
      <c r="L97" s="27" t="s">
        <v>271</v>
      </c>
      <c r="M97" s="27" t="s">
        <v>271</v>
      </c>
      <c r="N97" s="27" t="s">
        <v>271</v>
      </c>
    </row>
    <row r="98" spans="1:14">
      <c r="A98" s="15" t="s">
        <v>189</v>
      </c>
      <c r="B98" s="15" t="s">
        <v>190</v>
      </c>
      <c r="C98" s="27"/>
      <c r="D98" s="27" t="s">
        <v>271</v>
      </c>
      <c r="E98" s="27" t="s">
        <v>271</v>
      </c>
      <c r="F98" s="27" t="s">
        <v>271</v>
      </c>
      <c r="G98" s="27" t="s">
        <v>271</v>
      </c>
      <c r="H98" s="27" t="s">
        <v>271</v>
      </c>
      <c r="I98" s="27" t="s">
        <v>271</v>
      </c>
      <c r="J98" s="27" t="s">
        <v>271</v>
      </c>
      <c r="K98" s="27" t="s">
        <v>271</v>
      </c>
      <c r="L98" s="27" t="s">
        <v>271</v>
      </c>
      <c r="M98" s="27" t="s">
        <v>271</v>
      </c>
      <c r="N98" s="27" t="s">
        <v>271</v>
      </c>
    </row>
    <row r="99" spans="1:14">
      <c r="A99" s="15" t="s">
        <v>191</v>
      </c>
      <c r="B99" s="15" t="s">
        <v>192</v>
      </c>
      <c r="C99" s="27"/>
      <c r="D99" s="27">
        <v>4082338</v>
      </c>
      <c r="E99" s="27">
        <v>2177055</v>
      </c>
      <c r="F99" s="27">
        <v>2399865</v>
      </c>
      <c r="G99" s="27">
        <v>2247029</v>
      </c>
      <c r="H99" s="27">
        <v>2319022</v>
      </c>
      <c r="I99" s="27">
        <v>3603809</v>
      </c>
      <c r="J99" s="27">
        <v>4242273</v>
      </c>
      <c r="K99" s="27">
        <v>3982841</v>
      </c>
      <c r="L99" s="27">
        <v>3915374</v>
      </c>
      <c r="M99" s="27">
        <v>2908846</v>
      </c>
      <c r="N99" s="27">
        <v>3251295</v>
      </c>
    </row>
    <row r="100" spans="1:14">
      <c r="A100" s="15" t="s">
        <v>193</v>
      </c>
      <c r="B100" s="15" t="s">
        <v>194</v>
      </c>
      <c r="C100" s="27"/>
      <c r="D100" s="27">
        <v>5873340</v>
      </c>
      <c r="E100" s="27">
        <v>5366981</v>
      </c>
      <c r="F100" s="27">
        <v>5717648</v>
      </c>
      <c r="G100" s="27">
        <v>4489613</v>
      </c>
      <c r="H100" s="27">
        <v>4607582</v>
      </c>
      <c r="I100" s="27">
        <v>5262063</v>
      </c>
      <c r="J100" s="27">
        <v>5442023</v>
      </c>
      <c r="K100" s="27">
        <v>5653100</v>
      </c>
      <c r="L100" s="27">
        <v>4937779</v>
      </c>
      <c r="M100" s="27">
        <v>4720792</v>
      </c>
      <c r="N100" s="27">
        <v>5234777</v>
      </c>
    </row>
    <row r="101" spans="1:14">
      <c r="A101" s="15" t="s">
        <v>195</v>
      </c>
      <c r="B101" s="15" t="s">
        <v>196</v>
      </c>
      <c r="C101" s="27"/>
      <c r="D101" s="27">
        <v>2108490</v>
      </c>
      <c r="E101" s="27">
        <v>2347001</v>
      </c>
      <c r="F101" s="27">
        <v>2744032</v>
      </c>
      <c r="G101" s="27">
        <v>2441552</v>
      </c>
      <c r="H101" s="27">
        <v>2213640</v>
      </c>
      <c r="I101" s="27">
        <v>1394461</v>
      </c>
      <c r="J101" s="27">
        <v>1369316</v>
      </c>
      <c r="K101" s="27">
        <v>1430648</v>
      </c>
      <c r="L101" s="27">
        <v>1709635</v>
      </c>
      <c r="M101" s="27">
        <v>1484890</v>
      </c>
      <c r="N101" s="27">
        <v>1570888</v>
      </c>
    </row>
    <row r="102" spans="1:14">
      <c r="A102" s="15" t="s">
        <v>197</v>
      </c>
      <c r="B102" s="15" t="s">
        <v>198</v>
      </c>
      <c r="C102" s="27"/>
      <c r="D102" s="27">
        <v>4069939</v>
      </c>
      <c r="E102" s="27">
        <v>3435805</v>
      </c>
      <c r="F102" s="27">
        <v>3614403</v>
      </c>
      <c r="G102" s="27">
        <v>3357339</v>
      </c>
      <c r="H102" s="27">
        <v>3479026</v>
      </c>
      <c r="I102" s="27">
        <v>4457298</v>
      </c>
      <c r="J102" s="27">
        <v>4173238</v>
      </c>
      <c r="K102" s="27">
        <v>4944559</v>
      </c>
      <c r="L102" s="27">
        <v>4919758</v>
      </c>
      <c r="M102" s="27">
        <v>4222082</v>
      </c>
      <c r="N102" s="27">
        <v>4377958</v>
      </c>
    </row>
    <row r="103" spans="1:14">
      <c r="A103" s="15" t="s">
        <v>199</v>
      </c>
      <c r="B103" s="15" t="s">
        <v>200</v>
      </c>
      <c r="C103" s="27"/>
      <c r="D103" s="27">
        <v>1702582</v>
      </c>
      <c r="E103" s="27">
        <v>1517855</v>
      </c>
      <c r="F103" s="27">
        <v>1663542</v>
      </c>
      <c r="G103" s="27">
        <v>1583568</v>
      </c>
      <c r="H103" s="27">
        <v>1651901</v>
      </c>
      <c r="I103" s="27">
        <v>1782103</v>
      </c>
      <c r="J103" s="27">
        <v>1760675</v>
      </c>
      <c r="K103" s="27">
        <v>1899086</v>
      </c>
      <c r="L103" s="27">
        <v>1837740</v>
      </c>
      <c r="M103" s="27">
        <v>1736018</v>
      </c>
      <c r="N103" s="27">
        <v>1853432</v>
      </c>
    </row>
    <row r="104" spans="1:14" s="2" customFormat="1">
      <c r="A104" s="9"/>
      <c r="B104" s="9" t="s">
        <v>201</v>
      </c>
      <c r="C104" s="28"/>
      <c r="D104" s="28">
        <f t="shared" ref="D104:L104" si="0">SUM(D8:D103)</f>
        <v>211570952.50999999</v>
      </c>
      <c r="E104" s="28">
        <f t="shared" si="0"/>
        <v>185984560.30000001</v>
      </c>
      <c r="F104" s="28">
        <f t="shared" si="0"/>
        <v>210907822.82999998</v>
      </c>
      <c r="G104" s="28">
        <f t="shared" si="0"/>
        <v>201641694.81</v>
      </c>
      <c r="H104" s="28">
        <f t="shared" si="0"/>
        <v>216754972.94537872</v>
      </c>
      <c r="I104" s="28">
        <f t="shared" si="0"/>
        <v>229138808.44999999</v>
      </c>
      <c r="J104" s="28">
        <f t="shared" si="0"/>
        <v>231816819.73615754</v>
      </c>
      <c r="K104" s="28">
        <f t="shared" si="0"/>
        <v>248120601.28</v>
      </c>
      <c r="L104" s="28">
        <f t="shared" si="0"/>
        <v>234498770.49713445</v>
      </c>
      <c r="M104" s="28">
        <f t="shared" ref="M104:N104" si="1">SUM(M8:M103)</f>
        <v>228529260.63999999</v>
      </c>
      <c r="N104" s="28">
        <f t="shared" si="1"/>
        <v>237526480.36296117</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sheetPr codeName="Feuil37"/>
  <dimension ref="A1:R104"/>
  <sheetViews>
    <sheetView workbookViewId="0"/>
  </sheetViews>
  <sheetFormatPr baseColWidth="10" defaultColWidth="4.7109375" defaultRowHeight="12"/>
  <cols>
    <col min="1" max="1" width="4.28515625" style="1" bestFit="1" customWidth="1"/>
    <col min="2" max="2" width="26.140625" style="1" bestFit="1" customWidth="1"/>
    <col min="3" max="12" width="5" style="4" bestFit="1" customWidth="1"/>
    <col min="13" max="14" width="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261</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33"/>
      <c r="D8" s="33">
        <v>5.8878237222250558</v>
      </c>
      <c r="E8" s="33">
        <v>5.9004040564882914</v>
      </c>
      <c r="F8" s="33">
        <v>5.9841714128807677</v>
      </c>
      <c r="G8" s="33">
        <v>5.9994492389588538</v>
      </c>
      <c r="H8" s="33">
        <v>6.0234539396773439</v>
      </c>
      <c r="I8" s="33">
        <v>6.7315130372331771</v>
      </c>
      <c r="J8" s="33">
        <v>6.9644437428252193</v>
      </c>
      <c r="K8" s="33">
        <v>6.8967966039557291</v>
      </c>
      <c r="L8" s="33">
        <v>6.9133727883680134</v>
      </c>
      <c r="M8" s="33">
        <v>6.9144250845553668</v>
      </c>
      <c r="N8" s="33">
        <v>6.5600243642625671</v>
      </c>
      <c r="O8" s="37"/>
      <c r="P8" s="37"/>
      <c r="Q8" s="37"/>
      <c r="R8" s="37"/>
    </row>
    <row r="9" spans="1:18">
      <c r="A9" s="7" t="s">
        <v>11</v>
      </c>
      <c r="B9" s="7" t="s">
        <v>12</v>
      </c>
      <c r="C9" s="33"/>
      <c r="D9" s="33">
        <v>6.1096980671242687</v>
      </c>
      <c r="E9" s="33">
        <v>5.9822384339977512</v>
      </c>
      <c r="F9" s="33">
        <v>6.159844426572886</v>
      </c>
      <c r="G9" s="33">
        <v>6.1213933595561585</v>
      </c>
      <c r="H9" s="33">
        <v>5.8990447028052886</v>
      </c>
      <c r="I9" s="33">
        <v>5.9055163597925215</v>
      </c>
      <c r="J9" s="33">
        <v>6.7026965728814769</v>
      </c>
      <c r="K9" s="33">
        <v>6.8139213496810429</v>
      </c>
      <c r="L9" s="33">
        <v>6.7337774938395549</v>
      </c>
      <c r="M9" s="33">
        <v>6.5818550738724726</v>
      </c>
      <c r="N9" s="33">
        <v>6.2130374822468761</v>
      </c>
    </row>
    <row r="10" spans="1:18">
      <c r="A10" s="7" t="s">
        <v>13</v>
      </c>
      <c r="B10" s="7" t="s">
        <v>14</v>
      </c>
      <c r="C10" s="33"/>
      <c r="D10" s="33">
        <v>5.7361617063130668</v>
      </c>
      <c r="E10" s="33">
        <v>6.0491383407277937</v>
      </c>
      <c r="F10" s="33">
        <v>6.0503399859258735</v>
      </c>
      <c r="G10" s="33">
        <v>6.1308798662232453</v>
      </c>
      <c r="H10" s="33">
        <v>6.1718386850863656</v>
      </c>
      <c r="I10" s="33">
        <v>6.2070090035857923</v>
      </c>
      <c r="J10" s="33">
        <v>6.3990956750167012</v>
      </c>
      <c r="K10" s="33">
        <v>6.3212814655116993</v>
      </c>
      <c r="L10" s="33">
        <v>6.2423088128503155</v>
      </c>
      <c r="M10" s="33">
        <v>6.2595715062734509</v>
      </c>
      <c r="N10" s="33">
        <v>6.1275734039100991</v>
      </c>
    </row>
    <row r="11" spans="1:18">
      <c r="A11" s="7" t="s">
        <v>15</v>
      </c>
      <c r="B11" s="7" t="s">
        <v>16</v>
      </c>
      <c r="C11" s="33"/>
      <c r="D11" s="33">
        <v>5.6521464275213171</v>
      </c>
      <c r="E11" s="33">
        <v>5.5473134983620955</v>
      </c>
      <c r="F11" s="33">
        <v>5.3086434099518911</v>
      </c>
      <c r="G11" s="33">
        <v>5.54098446363375</v>
      </c>
      <c r="H11" s="33">
        <v>5.5150671693049853</v>
      </c>
      <c r="I11" s="33">
        <v>5.5056535504296695</v>
      </c>
      <c r="J11" s="33">
        <v>5.6340852367266674</v>
      </c>
      <c r="K11" s="33">
        <v>5.7423994630466435</v>
      </c>
      <c r="L11" s="33">
        <v>5.6637681420878394</v>
      </c>
      <c r="M11" s="33">
        <v>5.8409621506897773</v>
      </c>
      <c r="N11" s="33">
        <v>5.5851206434316349</v>
      </c>
    </row>
    <row r="12" spans="1:18">
      <c r="A12" s="7" t="s">
        <v>17</v>
      </c>
      <c r="B12" s="7" t="s">
        <v>18</v>
      </c>
      <c r="C12" s="33"/>
      <c r="D12" s="33">
        <v>5.6306237982518637</v>
      </c>
      <c r="E12" s="33">
        <v>5.7691284743016169</v>
      </c>
      <c r="F12" s="33">
        <v>5.8101629913710449</v>
      </c>
      <c r="G12" s="33">
        <v>5.8342848906576554</v>
      </c>
      <c r="H12" s="33">
        <v>5.785493177716055</v>
      </c>
      <c r="I12" s="33">
        <v>6.0225104042806183</v>
      </c>
      <c r="J12" s="33">
        <v>6.5500835973535096</v>
      </c>
      <c r="K12" s="33">
        <v>6.80164450241364</v>
      </c>
      <c r="L12" s="33">
        <v>6.9737394228230816</v>
      </c>
      <c r="M12" s="33">
        <v>7.3395259108481499</v>
      </c>
      <c r="N12" s="33">
        <v>6.9569007884783867</v>
      </c>
    </row>
    <row r="13" spans="1:18">
      <c r="A13" s="7" t="s">
        <v>19</v>
      </c>
      <c r="B13" s="7" t="s">
        <v>20</v>
      </c>
      <c r="C13" s="33"/>
      <c r="D13" s="33">
        <v>6.6365741892755832</v>
      </c>
      <c r="E13" s="33">
        <v>6.4747481213114337</v>
      </c>
      <c r="F13" s="33">
        <v>6.4023675727886369</v>
      </c>
      <c r="G13" s="33">
        <v>6.3468682538942991</v>
      </c>
      <c r="H13" s="33">
        <v>6.3780360264164466</v>
      </c>
      <c r="I13" s="33">
        <v>6.6304603130026294</v>
      </c>
      <c r="J13" s="33">
        <v>6.856930198902397</v>
      </c>
      <c r="K13" s="33">
        <v>6.7744992163308995</v>
      </c>
      <c r="L13" s="33">
        <v>6.7372759998417662</v>
      </c>
      <c r="M13" s="33">
        <v>6.5680358585815926</v>
      </c>
      <c r="N13" s="33">
        <v>6.4178117341025116</v>
      </c>
    </row>
    <row r="14" spans="1:18">
      <c r="A14" s="7" t="s">
        <v>21</v>
      </c>
      <c r="B14" s="7" t="s">
        <v>22</v>
      </c>
      <c r="C14" s="33"/>
      <c r="D14" s="33">
        <v>5.3419249664045116</v>
      </c>
      <c r="E14" s="33">
        <v>5.3682132733511594</v>
      </c>
      <c r="F14" s="33">
        <v>5.4214103514432717</v>
      </c>
      <c r="G14" s="33">
        <v>5.5659863332920558</v>
      </c>
      <c r="H14" s="33">
        <v>5.6691521280142236</v>
      </c>
      <c r="I14" s="33">
        <v>5.6634700328887853</v>
      </c>
      <c r="J14" s="33">
        <v>5.6674161583349649</v>
      </c>
      <c r="K14" s="33" t="s">
        <v>271</v>
      </c>
      <c r="L14" s="33">
        <v>6.2218951771010325</v>
      </c>
      <c r="M14" s="33">
        <v>6.083028623207718</v>
      </c>
      <c r="N14" s="33">
        <v>5.7931554445105942</v>
      </c>
    </row>
    <row r="15" spans="1:18">
      <c r="A15" s="7" t="s">
        <v>23</v>
      </c>
      <c r="B15" s="7" t="s">
        <v>24</v>
      </c>
      <c r="C15" s="33"/>
      <c r="D15" s="33">
        <v>6.1184414321006617</v>
      </c>
      <c r="E15" s="33">
        <v>6.031728812010928</v>
      </c>
      <c r="F15" s="33">
        <v>6.2757762247154361</v>
      </c>
      <c r="G15" s="33">
        <v>6.3102952805501991</v>
      </c>
      <c r="H15" s="33">
        <v>6.4521347719907514</v>
      </c>
      <c r="I15" s="33">
        <v>6.4771847264215348</v>
      </c>
      <c r="J15" s="33">
        <v>6.6947180921686078</v>
      </c>
      <c r="K15" s="33">
        <v>7.0212726220047434</v>
      </c>
      <c r="L15" s="33">
        <v>6.9918450407372044</v>
      </c>
      <c r="M15" s="33">
        <v>6.946034971657661</v>
      </c>
      <c r="N15" s="33">
        <v>6.6476145859649209</v>
      </c>
    </row>
    <row r="16" spans="1:18">
      <c r="A16" s="7" t="s">
        <v>25</v>
      </c>
      <c r="B16" s="7" t="s">
        <v>26</v>
      </c>
      <c r="C16" s="33"/>
      <c r="D16" s="33" t="s">
        <v>271</v>
      </c>
      <c r="E16" s="33" t="s">
        <v>271</v>
      </c>
      <c r="F16" s="33" t="s">
        <v>271</v>
      </c>
      <c r="G16" s="33" t="s">
        <v>271</v>
      </c>
      <c r="H16" s="33" t="s">
        <v>271</v>
      </c>
      <c r="I16" s="33" t="s">
        <v>271</v>
      </c>
      <c r="J16" s="33" t="s">
        <v>271</v>
      </c>
      <c r="K16" s="33" t="s">
        <v>271</v>
      </c>
      <c r="L16" s="33" t="s">
        <v>271</v>
      </c>
      <c r="M16" s="33" t="s">
        <v>271</v>
      </c>
      <c r="N16" s="33" t="s">
        <v>271</v>
      </c>
    </row>
    <row r="17" spans="1:14">
      <c r="A17" s="7" t="s">
        <v>27</v>
      </c>
      <c r="B17" s="7" t="s">
        <v>28</v>
      </c>
      <c r="C17" s="33"/>
      <c r="D17" s="33" t="s">
        <v>271</v>
      </c>
      <c r="E17" s="33" t="s">
        <v>271</v>
      </c>
      <c r="F17" s="33" t="s">
        <v>271</v>
      </c>
      <c r="G17" s="33" t="s">
        <v>271</v>
      </c>
      <c r="H17" s="33" t="s">
        <v>271</v>
      </c>
      <c r="I17" s="33" t="s">
        <v>271</v>
      </c>
      <c r="J17" s="33" t="s">
        <v>271</v>
      </c>
      <c r="K17" s="33" t="s">
        <v>271</v>
      </c>
      <c r="L17" s="33" t="s">
        <v>271</v>
      </c>
      <c r="M17" s="33" t="s">
        <v>271</v>
      </c>
      <c r="N17" s="33" t="s">
        <v>271</v>
      </c>
    </row>
    <row r="18" spans="1:14">
      <c r="A18" s="7" t="s">
        <v>29</v>
      </c>
      <c r="B18" s="7" t="s">
        <v>30</v>
      </c>
      <c r="C18" s="33"/>
      <c r="D18" s="33" t="s">
        <v>271</v>
      </c>
      <c r="E18" s="33" t="s">
        <v>271</v>
      </c>
      <c r="F18" s="33" t="s">
        <v>271</v>
      </c>
      <c r="G18" s="33" t="s">
        <v>271</v>
      </c>
      <c r="H18" s="33" t="s">
        <v>271</v>
      </c>
      <c r="I18" s="33" t="s">
        <v>271</v>
      </c>
      <c r="J18" s="33" t="s">
        <v>271</v>
      </c>
      <c r="K18" s="33" t="s">
        <v>271</v>
      </c>
      <c r="L18" s="33" t="s">
        <v>271</v>
      </c>
      <c r="M18" s="33" t="s">
        <v>271</v>
      </c>
      <c r="N18" s="33" t="s">
        <v>271</v>
      </c>
    </row>
    <row r="19" spans="1:14">
      <c r="A19" s="7" t="s">
        <v>31</v>
      </c>
      <c r="B19" s="7" t="s">
        <v>32</v>
      </c>
      <c r="C19" s="33"/>
      <c r="D19" s="33">
        <v>5.5497298997401074</v>
      </c>
      <c r="E19" s="33">
        <v>5.3625504771837065</v>
      </c>
      <c r="F19" s="33">
        <v>5.4852375106635316</v>
      </c>
      <c r="G19" s="33">
        <v>5.6679175764192138</v>
      </c>
      <c r="H19" s="33">
        <v>5.781677770044082</v>
      </c>
      <c r="I19" s="33">
        <v>5.9569815601955103</v>
      </c>
      <c r="J19" s="33">
        <v>6.4204647041605023</v>
      </c>
      <c r="K19" s="33">
        <v>6.08979104422981</v>
      </c>
      <c r="L19" s="33">
        <v>6.2414161482276391</v>
      </c>
      <c r="M19" s="33" t="s">
        <v>271</v>
      </c>
      <c r="N19" s="33">
        <v>5.3696140224503273</v>
      </c>
    </row>
    <row r="20" spans="1:14">
      <c r="A20" s="7" t="s">
        <v>33</v>
      </c>
      <c r="B20" s="7" t="s">
        <v>34</v>
      </c>
      <c r="C20" s="33"/>
      <c r="D20" s="33">
        <v>5.7694173251479848</v>
      </c>
      <c r="E20" s="33">
        <v>5.8406534198205113</v>
      </c>
      <c r="F20" s="33">
        <v>6.0137831903591161</v>
      </c>
      <c r="G20" s="33">
        <v>6.1654306122333375</v>
      </c>
      <c r="H20" s="33">
        <v>6.1604782739891366</v>
      </c>
      <c r="I20" s="33">
        <v>6.3357562679819157</v>
      </c>
      <c r="J20" s="33">
        <v>6.7450954986051066</v>
      </c>
      <c r="K20" s="33">
        <v>6.8488646313583352</v>
      </c>
      <c r="L20" s="33">
        <v>7.0623948313389953</v>
      </c>
      <c r="M20" s="33">
        <v>6.9840967168877004</v>
      </c>
      <c r="N20" s="33">
        <v>6.9057169074657256</v>
      </c>
    </row>
    <row r="21" spans="1:14">
      <c r="A21" s="7" t="s">
        <v>35</v>
      </c>
      <c r="B21" s="7" t="s">
        <v>36</v>
      </c>
      <c r="C21" s="33"/>
      <c r="D21" s="33">
        <v>4.5505646086383491</v>
      </c>
      <c r="E21" s="33">
        <v>4.1706553203162731</v>
      </c>
      <c r="F21" s="33">
        <v>4.3202233730809638</v>
      </c>
      <c r="G21" s="33">
        <v>4.4027886712654896</v>
      </c>
      <c r="H21" s="33">
        <v>4.429146261981983</v>
      </c>
      <c r="I21" s="33">
        <v>4.5571259368119232</v>
      </c>
      <c r="J21" s="33">
        <v>4.5528482680341327</v>
      </c>
      <c r="K21" s="33">
        <v>4.5662390145562197</v>
      </c>
      <c r="L21" s="33">
        <v>4.6658401439622512</v>
      </c>
      <c r="M21" s="33">
        <v>4.6451835694171857</v>
      </c>
      <c r="N21" s="33">
        <v>4.8722227744267679</v>
      </c>
    </row>
    <row r="22" spans="1:14">
      <c r="A22" s="7" t="s">
        <v>37</v>
      </c>
      <c r="B22" s="7" t="s">
        <v>38</v>
      </c>
      <c r="C22" s="33"/>
      <c r="D22" s="33" t="s">
        <v>271</v>
      </c>
      <c r="E22" s="33" t="s">
        <v>271</v>
      </c>
      <c r="F22" s="33" t="s">
        <v>271</v>
      </c>
      <c r="G22" s="33" t="s">
        <v>271</v>
      </c>
      <c r="H22" s="33" t="s">
        <v>271</v>
      </c>
      <c r="I22" s="33" t="s">
        <v>271</v>
      </c>
      <c r="J22" s="33" t="s">
        <v>271</v>
      </c>
      <c r="K22" s="33" t="s">
        <v>271</v>
      </c>
      <c r="L22" s="33" t="s">
        <v>271</v>
      </c>
      <c r="M22" s="33" t="s">
        <v>271</v>
      </c>
      <c r="N22" s="33" t="s">
        <v>271</v>
      </c>
    </row>
    <row r="23" spans="1:14">
      <c r="A23" s="7" t="s">
        <v>39</v>
      </c>
      <c r="B23" s="7" t="s">
        <v>40</v>
      </c>
      <c r="C23" s="33"/>
      <c r="D23" s="33">
        <v>5.7714546648020777</v>
      </c>
      <c r="E23" s="33">
        <v>5.6596641324834289</v>
      </c>
      <c r="F23" s="33">
        <v>5.6503376214613796</v>
      </c>
      <c r="G23" s="33">
        <v>5.5876809537326144</v>
      </c>
      <c r="H23" s="33">
        <v>5.6560283687943258</v>
      </c>
      <c r="I23" s="33">
        <v>5.6405876595031703</v>
      </c>
      <c r="J23" s="33" t="s">
        <v>271</v>
      </c>
      <c r="K23" s="33">
        <v>5.9904342687824892</v>
      </c>
      <c r="L23" s="33">
        <v>6.4571264094738572</v>
      </c>
      <c r="M23" s="33">
        <v>6.3350454729555583</v>
      </c>
      <c r="N23" s="33">
        <v>6.0557513564906644</v>
      </c>
    </row>
    <row r="24" spans="1:14">
      <c r="A24" s="7" t="s">
        <v>41</v>
      </c>
      <c r="B24" s="7" t="s">
        <v>42</v>
      </c>
      <c r="C24" s="33"/>
      <c r="D24" s="33">
        <v>5.1061182249016435</v>
      </c>
      <c r="E24" s="33">
        <v>5.1667619542619541</v>
      </c>
      <c r="F24" s="33">
        <v>5.5358542474639902</v>
      </c>
      <c r="G24" s="33">
        <v>5.4656646606338004</v>
      </c>
      <c r="H24" s="33">
        <v>5.631061263038891</v>
      </c>
      <c r="I24" s="33">
        <v>5.7091752807619667</v>
      </c>
      <c r="J24" s="33">
        <v>5.9276747397830531</v>
      </c>
      <c r="K24" s="33">
        <v>6.0324261101377648</v>
      </c>
      <c r="L24" s="33">
        <v>6.2320240394934538</v>
      </c>
      <c r="M24" s="33">
        <v>6.0870609658750752</v>
      </c>
      <c r="N24" s="33">
        <v>6.0881529782639383</v>
      </c>
    </row>
    <row r="25" spans="1:14">
      <c r="A25" s="7" t="s">
        <v>43</v>
      </c>
      <c r="B25" s="7" t="s">
        <v>44</v>
      </c>
      <c r="C25" s="33"/>
      <c r="D25" s="33" t="s">
        <v>271</v>
      </c>
      <c r="E25" s="33" t="s">
        <v>271</v>
      </c>
      <c r="F25" s="33">
        <v>5.7306114475483492</v>
      </c>
      <c r="G25" s="33">
        <v>5.7006427589875441</v>
      </c>
      <c r="H25" s="33">
        <v>5.6790763087915552</v>
      </c>
      <c r="I25" s="33">
        <v>5.7001842350938938</v>
      </c>
      <c r="J25" s="33">
        <v>5.6742822897767855</v>
      </c>
      <c r="K25" s="33">
        <v>5.7295308120700321</v>
      </c>
      <c r="L25" s="33">
        <v>6.168162966964867</v>
      </c>
      <c r="M25" s="33">
        <v>6.082260430919372</v>
      </c>
      <c r="N25" s="33">
        <v>5.752612105964185</v>
      </c>
    </row>
    <row r="26" spans="1:14">
      <c r="A26" s="7" t="s">
        <v>45</v>
      </c>
      <c r="B26" s="7" t="s">
        <v>46</v>
      </c>
      <c r="C26" s="33"/>
      <c r="D26" s="33">
        <v>4.924731985705904</v>
      </c>
      <c r="E26" s="33" t="s">
        <v>271</v>
      </c>
      <c r="F26" s="33">
        <v>5.252874346739377</v>
      </c>
      <c r="G26" s="33">
        <v>5.2453116777496049</v>
      </c>
      <c r="H26" s="33">
        <v>5.2969089576891077</v>
      </c>
      <c r="I26" s="33" t="s">
        <v>271</v>
      </c>
      <c r="J26" s="33" t="s">
        <v>271</v>
      </c>
      <c r="K26" s="33">
        <v>5.5803829974856107</v>
      </c>
      <c r="L26" s="33" t="s">
        <v>271</v>
      </c>
      <c r="M26" s="33" t="s">
        <v>271</v>
      </c>
      <c r="N26" s="33">
        <v>5.3835679696470473</v>
      </c>
    </row>
    <row r="27" spans="1:14">
      <c r="A27" s="7" t="s">
        <v>65</v>
      </c>
      <c r="B27" s="7" t="s">
        <v>66</v>
      </c>
      <c r="C27" s="33"/>
      <c r="D27" s="33" t="s">
        <v>271</v>
      </c>
      <c r="E27" s="33" t="s">
        <v>271</v>
      </c>
      <c r="F27" s="33" t="s">
        <v>271</v>
      </c>
      <c r="G27" s="33" t="s">
        <v>271</v>
      </c>
      <c r="H27" s="33" t="s">
        <v>271</v>
      </c>
      <c r="I27" s="33" t="s">
        <v>271</v>
      </c>
      <c r="J27" s="33" t="s">
        <v>271</v>
      </c>
      <c r="K27" s="33" t="s">
        <v>271</v>
      </c>
      <c r="L27" s="33" t="s">
        <v>271</v>
      </c>
      <c r="M27" s="33" t="s">
        <v>271</v>
      </c>
      <c r="N27" s="33" t="s">
        <v>271</v>
      </c>
    </row>
    <row r="28" spans="1:14">
      <c r="A28" s="7" t="s">
        <v>67</v>
      </c>
      <c r="B28" s="7" t="s">
        <v>68</v>
      </c>
      <c r="C28" s="33"/>
      <c r="D28" s="33">
        <v>6.4924733961550176</v>
      </c>
      <c r="E28" s="33" t="s">
        <v>271</v>
      </c>
      <c r="F28" s="33" t="s">
        <v>271</v>
      </c>
      <c r="G28" s="33" t="s">
        <v>271</v>
      </c>
      <c r="H28" s="33" t="s">
        <v>271</v>
      </c>
      <c r="I28" s="33" t="s">
        <v>271</v>
      </c>
      <c r="J28" s="33" t="s">
        <v>271</v>
      </c>
      <c r="K28" s="33" t="s">
        <v>271</v>
      </c>
      <c r="L28" s="33" t="s">
        <v>271</v>
      </c>
      <c r="M28" s="33" t="s">
        <v>271</v>
      </c>
      <c r="N28" s="33">
        <v>6.4963000861025497</v>
      </c>
    </row>
    <row r="29" spans="1:14">
      <c r="A29" s="7" t="s">
        <v>47</v>
      </c>
      <c r="B29" s="7" t="s">
        <v>48</v>
      </c>
      <c r="C29" s="33"/>
      <c r="D29" s="33">
        <v>5.1430923977331595</v>
      </c>
      <c r="E29" s="33">
        <v>5.1256029788666151</v>
      </c>
      <c r="F29" s="33">
        <v>5.218276655353848</v>
      </c>
      <c r="G29" s="33">
        <v>5.3198571771340877</v>
      </c>
      <c r="H29" s="33">
        <v>5.6094276793041971</v>
      </c>
      <c r="I29" s="33">
        <v>5.8194035269615858</v>
      </c>
      <c r="J29" s="33">
        <v>5.8524653265610702</v>
      </c>
      <c r="K29" s="33">
        <v>5.901159878716288</v>
      </c>
      <c r="L29" s="33">
        <v>6.3114759089046313</v>
      </c>
      <c r="M29" s="33">
        <v>6.136145095811453</v>
      </c>
      <c r="N29" s="33">
        <v>6.0210874346060601</v>
      </c>
    </row>
    <row r="30" spans="1:14">
      <c r="A30" s="7" t="s">
        <v>49</v>
      </c>
      <c r="B30" s="7" t="s">
        <v>50</v>
      </c>
      <c r="C30" s="33"/>
      <c r="D30" s="33">
        <v>5.604064597273676</v>
      </c>
      <c r="E30" s="33">
        <v>5.6778959520044472</v>
      </c>
      <c r="F30" s="33">
        <v>5.7407870809068635</v>
      </c>
      <c r="G30" s="33">
        <v>5.8443536230464188</v>
      </c>
      <c r="H30" s="33">
        <v>5.9353941105157366</v>
      </c>
      <c r="I30" s="33">
        <v>5.7162285938902198</v>
      </c>
      <c r="J30" s="33">
        <v>5.858626786922466</v>
      </c>
      <c r="K30" s="33">
        <v>5.8628055035251849</v>
      </c>
      <c r="L30" s="33">
        <v>5.8817651971593463</v>
      </c>
      <c r="M30" s="33">
        <v>5.7971516077275576</v>
      </c>
      <c r="N30" s="33">
        <v>5.7027072613835301</v>
      </c>
    </row>
    <row r="31" spans="1:14">
      <c r="A31" s="7" t="s">
        <v>51</v>
      </c>
      <c r="B31" s="7" t="s">
        <v>52</v>
      </c>
      <c r="C31" s="33"/>
      <c r="D31" s="33">
        <v>4.8192679294940612</v>
      </c>
      <c r="E31" s="33" t="s">
        <v>271</v>
      </c>
      <c r="F31" s="33">
        <v>4.7439670589274279</v>
      </c>
      <c r="G31" s="33" t="s">
        <v>271</v>
      </c>
      <c r="H31" s="33">
        <v>5.159876691139627</v>
      </c>
      <c r="I31" s="33">
        <v>5.2244455994455992</v>
      </c>
      <c r="J31" s="33">
        <v>5.4961157421551086</v>
      </c>
      <c r="K31" s="33">
        <v>5.7774457082747572</v>
      </c>
      <c r="L31" s="33">
        <v>6.0699626239341109</v>
      </c>
      <c r="M31" s="33">
        <v>5.9331643318836056</v>
      </c>
      <c r="N31" s="33">
        <v>5.7288197335553708</v>
      </c>
    </row>
    <row r="32" spans="1:14">
      <c r="A32" s="7" t="s">
        <v>53</v>
      </c>
      <c r="B32" s="7" t="s">
        <v>54</v>
      </c>
      <c r="C32" s="33"/>
      <c r="D32" s="33">
        <v>5.6395777203497</v>
      </c>
      <c r="E32" s="33">
        <v>5.8612123578929101</v>
      </c>
      <c r="F32" s="33">
        <v>5.8870118436570822</v>
      </c>
      <c r="G32" s="33">
        <v>6.0337056350480864</v>
      </c>
      <c r="H32" s="33">
        <v>6.2095216986568555</v>
      </c>
      <c r="I32" s="33">
        <v>6.1161740888363063</v>
      </c>
      <c r="J32" s="33">
        <v>6.215656669889098</v>
      </c>
      <c r="K32" s="33">
        <v>6.4831383808991578</v>
      </c>
      <c r="L32" s="33">
        <v>6.4549450549450551</v>
      </c>
      <c r="M32" s="33">
        <v>6.2532069789296107</v>
      </c>
      <c r="N32" s="33">
        <v>6.092352306161759</v>
      </c>
    </row>
    <row r="33" spans="1:14">
      <c r="A33" s="7" t="s">
        <v>55</v>
      </c>
      <c r="B33" s="7" t="s">
        <v>56</v>
      </c>
      <c r="C33" s="33"/>
      <c r="D33" s="33">
        <v>5.6192829616550393</v>
      </c>
      <c r="E33" s="33">
        <v>5.8271095936814703</v>
      </c>
      <c r="F33" s="33">
        <v>5.9509123210114501</v>
      </c>
      <c r="G33" s="33">
        <v>5.2482676848437384</v>
      </c>
      <c r="H33" s="33">
        <v>5.3758146761629666</v>
      </c>
      <c r="I33" s="33">
        <v>5.1881471418791714</v>
      </c>
      <c r="J33" s="33">
        <v>5.3578245751607012</v>
      </c>
      <c r="K33" s="33">
        <v>5.5018723451822042</v>
      </c>
      <c r="L33" s="33">
        <v>5.4260081545338128</v>
      </c>
      <c r="M33" s="33">
        <v>5.5504166729684359</v>
      </c>
      <c r="N33" s="33">
        <v>5.7134951335163464</v>
      </c>
    </row>
    <row r="34" spans="1:14">
      <c r="A34" s="7" t="s">
        <v>57</v>
      </c>
      <c r="B34" s="7" t="s">
        <v>58</v>
      </c>
      <c r="C34" s="33"/>
      <c r="D34" s="33">
        <v>5.6752170714550365</v>
      </c>
      <c r="E34" s="33">
        <v>5.8063261689130341</v>
      </c>
      <c r="F34" s="33">
        <v>5.7439694979507525</v>
      </c>
      <c r="G34" s="33">
        <v>6.017720632350704</v>
      </c>
      <c r="H34" s="33">
        <v>6.0959056175134245</v>
      </c>
      <c r="I34" s="33">
        <v>5.9341162779084131</v>
      </c>
      <c r="J34" s="33">
        <v>6.3832088250255392</v>
      </c>
      <c r="K34" s="33">
        <v>6.4259342573998257</v>
      </c>
      <c r="L34" s="33">
        <v>6.363726486294933</v>
      </c>
      <c r="M34" s="33">
        <v>6.350340002358398</v>
      </c>
      <c r="N34" s="33">
        <v>6.071221957274938</v>
      </c>
    </row>
    <row r="35" spans="1:14">
      <c r="A35" s="7" t="s">
        <v>59</v>
      </c>
      <c r="B35" s="7" t="s">
        <v>60</v>
      </c>
      <c r="C35" s="33"/>
      <c r="D35" s="33">
        <v>5.3826871177400548</v>
      </c>
      <c r="E35" s="33">
        <v>5.5267446384838985</v>
      </c>
      <c r="F35" s="33">
        <v>5.6116622864651777</v>
      </c>
      <c r="G35" s="33">
        <v>5.643369012410183</v>
      </c>
      <c r="H35" s="33">
        <v>5.7415072035115644</v>
      </c>
      <c r="I35" s="33">
        <v>6.1969184078440529</v>
      </c>
      <c r="J35" s="33">
        <v>6.074210987117306</v>
      </c>
      <c r="K35" s="33">
        <v>6.0994854202401374</v>
      </c>
      <c r="L35" s="33">
        <v>6.1493879831377924</v>
      </c>
      <c r="M35" s="33">
        <v>5.7910915347556777</v>
      </c>
      <c r="N35" s="33">
        <v>5.8614203436346415</v>
      </c>
    </row>
    <row r="36" spans="1:14">
      <c r="A36" s="7" t="s">
        <v>61</v>
      </c>
      <c r="B36" s="7" t="s">
        <v>62</v>
      </c>
      <c r="C36" s="33"/>
      <c r="D36" s="33">
        <v>6.0587966915862266</v>
      </c>
      <c r="E36" s="33">
        <v>6.1417600388094273</v>
      </c>
      <c r="F36" s="33">
        <v>6.1210273609657113</v>
      </c>
      <c r="G36" s="33">
        <v>6.1183408374145998</v>
      </c>
      <c r="H36" s="33">
        <v>6.7134881845276224</v>
      </c>
      <c r="I36" s="33">
        <v>6.8156891664963704</v>
      </c>
      <c r="J36" s="33">
        <v>6.9816532041751609</v>
      </c>
      <c r="K36" s="33">
        <v>6.4705600500818647</v>
      </c>
      <c r="L36" s="33">
        <v>7.0283510461377636</v>
      </c>
      <c r="M36" s="33">
        <v>6.890531259948979</v>
      </c>
      <c r="N36" s="33">
        <v>6.3739583309254071</v>
      </c>
    </row>
    <row r="37" spans="1:14">
      <c r="A37" s="7" t="s">
        <v>63</v>
      </c>
      <c r="B37" s="7" t="s">
        <v>64</v>
      </c>
      <c r="C37" s="33"/>
      <c r="D37" s="33">
        <v>5.6814034310205548</v>
      </c>
      <c r="E37" s="33">
        <v>5.6363621329956626</v>
      </c>
      <c r="F37" s="33">
        <v>5.4690741875608975</v>
      </c>
      <c r="G37" s="33">
        <v>5.632351368446141</v>
      </c>
      <c r="H37" s="33">
        <v>5.8603422963612539</v>
      </c>
      <c r="I37" s="33">
        <v>5.9502545171815715</v>
      </c>
      <c r="J37" s="33">
        <v>6.1251537377346468</v>
      </c>
      <c r="K37" s="33">
        <v>6.3816685531506678</v>
      </c>
      <c r="L37" s="33">
        <v>6.2914212510841834</v>
      </c>
      <c r="M37" s="33">
        <v>5.6511922450613259</v>
      </c>
      <c r="N37" s="33">
        <v>4.8333103651934248</v>
      </c>
    </row>
    <row r="38" spans="1:14">
      <c r="A38" s="7" t="s">
        <v>69</v>
      </c>
      <c r="B38" s="7" t="s">
        <v>70</v>
      </c>
      <c r="C38" s="33"/>
      <c r="D38" s="33">
        <v>4.4120649011937001</v>
      </c>
      <c r="E38" s="33">
        <v>4.3914445620664546</v>
      </c>
      <c r="F38" s="33">
        <v>4.7603093996129369</v>
      </c>
      <c r="G38" s="33">
        <v>4.9834603258452885</v>
      </c>
      <c r="H38" s="33">
        <v>5.1957850405893673</v>
      </c>
      <c r="I38" s="33">
        <v>5.4276019255234011</v>
      </c>
      <c r="J38" s="33">
        <v>5.3256197420740268</v>
      </c>
      <c r="K38" s="33">
        <v>5.5867080132815818</v>
      </c>
      <c r="L38" s="33">
        <v>5.4247185787813379</v>
      </c>
      <c r="M38" s="33">
        <v>5.3150675109036891</v>
      </c>
      <c r="N38" s="33">
        <v>5.4350052211405666</v>
      </c>
    </row>
    <row r="39" spans="1:14">
      <c r="A39" s="7" t="s">
        <v>71</v>
      </c>
      <c r="B39" s="7" t="s">
        <v>72</v>
      </c>
      <c r="C39" s="33"/>
      <c r="D39" s="33">
        <v>4.1683301029993833</v>
      </c>
      <c r="E39" s="33">
        <v>4.3854552980767023</v>
      </c>
      <c r="F39" s="33">
        <v>4.4499812591280969</v>
      </c>
      <c r="G39" s="33">
        <v>4.4454907886571409</v>
      </c>
      <c r="H39" s="33">
        <v>4.600333211881332</v>
      </c>
      <c r="I39" s="33">
        <v>4.7620140007583966</v>
      </c>
      <c r="J39" s="33">
        <v>4.9260079734166133</v>
      </c>
      <c r="K39" s="33">
        <v>4.8740872387281229</v>
      </c>
      <c r="L39" s="33">
        <v>4.9423586711830172</v>
      </c>
      <c r="M39" s="33">
        <v>4.927341998998676</v>
      </c>
      <c r="N39" s="33">
        <v>5.1892999802109365</v>
      </c>
    </row>
    <row r="40" spans="1:14">
      <c r="A40" s="7" t="s">
        <v>73</v>
      </c>
      <c r="B40" s="7" t="s">
        <v>74</v>
      </c>
      <c r="C40" s="33"/>
      <c r="D40" s="33">
        <v>4.5397035533999803</v>
      </c>
      <c r="E40" s="33" t="s">
        <v>271</v>
      </c>
      <c r="F40" s="33" t="s">
        <v>271</v>
      </c>
      <c r="G40" s="33" t="s">
        <v>271</v>
      </c>
      <c r="H40" s="33" t="s">
        <v>271</v>
      </c>
      <c r="I40" s="33">
        <v>4.971068915614552</v>
      </c>
      <c r="J40" s="33" t="s">
        <v>271</v>
      </c>
      <c r="K40" s="33">
        <v>5.1842041143095825</v>
      </c>
      <c r="L40" s="33">
        <v>5.6244918048260839</v>
      </c>
      <c r="M40" s="33">
        <v>5.7382359237850569</v>
      </c>
      <c r="N40" s="33">
        <v>5.5553277949742741</v>
      </c>
    </row>
    <row r="41" spans="1:14">
      <c r="A41" s="7" t="s">
        <v>75</v>
      </c>
      <c r="B41" s="7" t="s">
        <v>76</v>
      </c>
      <c r="C41" s="33"/>
      <c r="D41" s="33">
        <v>4.839684778928862</v>
      </c>
      <c r="E41" s="33">
        <v>5.0680468733444934</v>
      </c>
      <c r="F41" s="33">
        <v>5.1562068467699413</v>
      </c>
      <c r="G41" s="33">
        <v>5.1887097858807056</v>
      </c>
      <c r="H41" s="33">
        <v>5.3663819064783524</v>
      </c>
      <c r="I41" s="33">
        <v>4.6954706661765133</v>
      </c>
      <c r="J41" s="33">
        <v>4.9004812184700137</v>
      </c>
      <c r="K41" s="33">
        <v>4.9747154077421696</v>
      </c>
      <c r="L41" s="33">
        <v>4.9579018005027375</v>
      </c>
      <c r="M41" s="33">
        <v>4.9580787033699112</v>
      </c>
      <c r="N41" s="33">
        <v>4.9531302178482335</v>
      </c>
    </row>
    <row r="42" spans="1:14">
      <c r="A42" s="7" t="s">
        <v>77</v>
      </c>
      <c r="B42" s="7" t="s">
        <v>78</v>
      </c>
      <c r="C42" s="33"/>
      <c r="D42" s="33">
        <v>4.9552367936811974</v>
      </c>
      <c r="E42" s="33">
        <v>5.1293581119598679</v>
      </c>
      <c r="F42" s="33">
        <v>5.3218717115971321</v>
      </c>
      <c r="G42" s="33">
        <v>5.293893679988467</v>
      </c>
      <c r="H42" s="33">
        <v>5.3068213220341383</v>
      </c>
      <c r="I42" s="33">
        <v>5.282571412321114</v>
      </c>
      <c r="J42" s="33">
        <v>5.3733496795716302</v>
      </c>
      <c r="K42" s="33">
        <v>5.5315091765131008</v>
      </c>
      <c r="L42" s="33">
        <v>5.5231882966916883</v>
      </c>
      <c r="M42" s="33">
        <v>5.4995869833598618</v>
      </c>
      <c r="N42" s="33">
        <v>5.4450770688135597</v>
      </c>
    </row>
    <row r="43" spans="1:14">
      <c r="A43" s="7" t="s">
        <v>79</v>
      </c>
      <c r="B43" s="7" t="s">
        <v>80</v>
      </c>
      <c r="C43" s="33"/>
      <c r="D43" s="33">
        <v>5.1555716993709115</v>
      </c>
      <c r="E43" s="33">
        <v>5.3716591293705962</v>
      </c>
      <c r="F43" s="33">
        <v>5.4240620789937761</v>
      </c>
      <c r="G43" s="33">
        <v>5.5428202283320633</v>
      </c>
      <c r="H43" s="33">
        <v>5.5441953948741389</v>
      </c>
      <c r="I43" s="33">
        <v>5.7654957131022364</v>
      </c>
      <c r="J43" s="33">
        <v>5.8336466269951615</v>
      </c>
      <c r="K43" s="33">
        <v>5.9329108247884967</v>
      </c>
      <c r="L43" s="33">
        <v>5.8638108192403662</v>
      </c>
      <c r="M43" s="33">
        <v>5.7978667480038313</v>
      </c>
      <c r="N43" s="33">
        <v>5.6760912914557951</v>
      </c>
    </row>
    <row r="44" spans="1:14">
      <c r="A44" s="7" t="s">
        <v>81</v>
      </c>
      <c r="B44" s="7" t="s">
        <v>82</v>
      </c>
      <c r="C44" s="33"/>
      <c r="D44" s="33" t="s">
        <v>271</v>
      </c>
      <c r="E44" s="33">
        <v>5.7774234250920289</v>
      </c>
      <c r="F44" s="33">
        <v>5.7423833980759706</v>
      </c>
      <c r="G44" s="33">
        <v>5.7284551466847553</v>
      </c>
      <c r="H44" s="33">
        <v>5.8209395437641591</v>
      </c>
      <c r="I44" s="33">
        <v>5.7564713527564173</v>
      </c>
      <c r="J44" s="33" t="s">
        <v>271</v>
      </c>
      <c r="K44" s="33" t="s">
        <v>271</v>
      </c>
      <c r="L44" s="33" t="s">
        <v>271</v>
      </c>
      <c r="M44" s="33" t="s">
        <v>271</v>
      </c>
      <c r="N44" s="33" t="s">
        <v>271</v>
      </c>
    </row>
    <row r="45" spans="1:14">
      <c r="A45" s="7" t="s">
        <v>83</v>
      </c>
      <c r="B45" s="7" t="s">
        <v>84</v>
      </c>
      <c r="C45" s="33"/>
      <c r="D45" s="33">
        <v>4.0844291748093049</v>
      </c>
      <c r="E45" s="33">
        <v>4.0994648754860021</v>
      </c>
      <c r="F45" s="33">
        <v>4.2673109369784825</v>
      </c>
      <c r="G45" s="33">
        <v>4.3203728809264375</v>
      </c>
      <c r="H45" s="33">
        <v>4.4201325700512202</v>
      </c>
      <c r="I45" s="33">
        <v>4.6223927598729002</v>
      </c>
      <c r="J45" s="33">
        <v>4.7322892365495193</v>
      </c>
      <c r="K45" s="33">
        <v>4.7595090165176543</v>
      </c>
      <c r="L45" s="33">
        <v>4.6704738188563226</v>
      </c>
      <c r="M45" s="33">
        <v>4.8563453707122219</v>
      </c>
      <c r="N45" s="33">
        <v>4.9367625510912312</v>
      </c>
    </row>
    <row r="46" spans="1:14">
      <c r="A46" s="7" t="s">
        <v>85</v>
      </c>
      <c r="B46" s="7" t="s">
        <v>86</v>
      </c>
      <c r="C46" s="33"/>
      <c r="D46" s="33">
        <v>5.5923627971105718</v>
      </c>
      <c r="E46" s="33">
        <v>5.8885120177880976</v>
      </c>
      <c r="F46" s="33">
        <v>5.915378281653858</v>
      </c>
      <c r="G46" s="33">
        <v>6.0950811562838147</v>
      </c>
      <c r="H46" s="33">
        <v>6.1829984540412584</v>
      </c>
      <c r="I46" s="33">
        <v>6.4588286665349113</v>
      </c>
      <c r="J46" s="33">
        <v>6.5801795508017955</v>
      </c>
      <c r="K46" s="33">
        <v>6.5848894478223885</v>
      </c>
      <c r="L46" s="33">
        <v>6.507575798521593</v>
      </c>
      <c r="M46" s="33">
        <v>6.3277322786633983</v>
      </c>
      <c r="N46" s="33">
        <v>6.0799932202295439</v>
      </c>
    </row>
    <row r="47" spans="1:14">
      <c r="A47" s="7" t="s">
        <v>87</v>
      </c>
      <c r="B47" s="7" t="s">
        <v>88</v>
      </c>
      <c r="C47" s="33"/>
      <c r="D47" s="33">
        <v>5.4879662666234186</v>
      </c>
      <c r="E47" s="33">
        <v>5.48429540083837</v>
      </c>
      <c r="F47" s="33">
        <v>5.5017505827282234</v>
      </c>
      <c r="G47" s="33">
        <v>5.5648442466624282</v>
      </c>
      <c r="H47" s="33">
        <v>5.6802296906925953</v>
      </c>
      <c r="I47" s="33">
        <v>5.6587013770049923</v>
      </c>
      <c r="J47" s="33" t="s">
        <v>271</v>
      </c>
      <c r="K47" s="33" t="s">
        <v>271</v>
      </c>
      <c r="L47" s="33" t="s">
        <v>271</v>
      </c>
      <c r="M47" s="33" t="s">
        <v>271</v>
      </c>
      <c r="N47" s="33" t="s">
        <v>271</v>
      </c>
    </row>
    <row r="48" spans="1:14">
      <c r="A48" s="7" t="s">
        <v>89</v>
      </c>
      <c r="B48" s="7" t="s">
        <v>90</v>
      </c>
      <c r="C48" s="33"/>
      <c r="D48" s="33">
        <v>5.5744737461496738</v>
      </c>
      <c r="E48" s="33">
        <v>5.5567174291704591</v>
      </c>
      <c r="F48" s="33">
        <v>5.7428618792380739</v>
      </c>
      <c r="G48" s="33">
        <v>5.7778707796992155</v>
      </c>
      <c r="H48" s="33">
        <v>5.8570361229121959</v>
      </c>
      <c r="I48" s="33">
        <v>6.0833232772797077</v>
      </c>
      <c r="J48" s="33">
        <v>6.3446759914974677</v>
      </c>
      <c r="K48" s="33">
        <v>6.3575189445210407</v>
      </c>
      <c r="L48" s="33">
        <v>6.3375144661423928</v>
      </c>
      <c r="M48" s="33">
        <v>6.2671928746631576</v>
      </c>
      <c r="N48" s="33">
        <v>6.1026219164835585</v>
      </c>
    </row>
    <row r="49" spans="1:14">
      <c r="A49" s="7" t="s">
        <v>91</v>
      </c>
      <c r="B49" s="7" t="s">
        <v>92</v>
      </c>
      <c r="C49" s="33"/>
      <c r="D49" s="33">
        <v>5.3342570436855095</v>
      </c>
      <c r="E49" s="33">
        <v>5.4672352680549405</v>
      </c>
      <c r="F49" s="33">
        <v>5.5525870755750271</v>
      </c>
      <c r="G49" s="33">
        <v>5.5590236565764561</v>
      </c>
      <c r="H49" s="33">
        <v>5.6335460426413402</v>
      </c>
      <c r="I49" s="33">
        <v>6.0153005990328863</v>
      </c>
      <c r="J49" s="33">
        <v>6.1590224401607694</v>
      </c>
      <c r="K49" s="33">
        <v>6.0700466754615645</v>
      </c>
      <c r="L49" s="33">
        <v>6.1966089178799217</v>
      </c>
      <c r="M49" s="33">
        <v>6.2429482217948822</v>
      </c>
      <c r="N49" s="33">
        <v>5.9710860754276291</v>
      </c>
    </row>
    <row r="50" spans="1:14">
      <c r="A50" s="7" t="s">
        <v>93</v>
      </c>
      <c r="B50" s="7" t="s">
        <v>94</v>
      </c>
      <c r="C50" s="33"/>
      <c r="D50" s="33">
        <v>4.9902766575377759</v>
      </c>
      <c r="E50" s="33">
        <v>4.9160682899754349</v>
      </c>
      <c r="F50" s="33">
        <v>4.8679785641779123</v>
      </c>
      <c r="G50" s="33">
        <v>4.9056866243309667</v>
      </c>
      <c r="H50" s="33">
        <v>5.3951968725196826</v>
      </c>
      <c r="I50" s="33">
        <v>5.5605731804330283</v>
      </c>
      <c r="J50" s="33">
        <v>5.768019327535483</v>
      </c>
      <c r="K50" s="33">
        <v>5.9659980778247599</v>
      </c>
      <c r="L50" s="33">
        <v>6.0024035581118325</v>
      </c>
      <c r="M50" s="33">
        <v>6.1024720113000104</v>
      </c>
      <c r="N50" s="33">
        <v>5.9228181436371274</v>
      </c>
    </row>
    <row r="51" spans="1:14">
      <c r="A51" s="7" t="s">
        <v>95</v>
      </c>
      <c r="B51" s="7" t="s">
        <v>96</v>
      </c>
      <c r="C51" s="33"/>
      <c r="D51" s="33">
        <v>5.7257881162219313</v>
      </c>
      <c r="E51" s="33" t="s">
        <v>271</v>
      </c>
      <c r="F51" s="33" t="s">
        <v>271</v>
      </c>
      <c r="G51" s="33" t="s">
        <v>271</v>
      </c>
      <c r="H51" s="33" t="s">
        <v>271</v>
      </c>
      <c r="I51" s="33">
        <v>6.4913877173258134</v>
      </c>
      <c r="J51" s="33">
        <v>6.5023738326974723</v>
      </c>
      <c r="K51" s="33">
        <v>6.4467550773705176</v>
      </c>
      <c r="L51" s="33">
        <v>6.4221287797722217</v>
      </c>
      <c r="M51" s="33">
        <v>6.4793120690014376</v>
      </c>
      <c r="N51" s="33">
        <v>6.1166273843455379</v>
      </c>
    </row>
    <row r="52" spans="1:14">
      <c r="A52" s="7" t="s">
        <v>97</v>
      </c>
      <c r="B52" s="7" t="s">
        <v>98</v>
      </c>
      <c r="C52" s="33"/>
      <c r="D52" s="33">
        <v>5.3191054212573068</v>
      </c>
      <c r="E52" s="33">
        <v>5.302849337277733</v>
      </c>
      <c r="F52" s="33">
        <v>5.4255115005426351</v>
      </c>
      <c r="G52" s="33">
        <v>5.4153599947037137</v>
      </c>
      <c r="H52" s="33">
        <v>5.5027707114832989</v>
      </c>
      <c r="I52" s="33">
        <v>5.4979318744239034</v>
      </c>
      <c r="J52" s="33">
        <v>5.6133043102136284</v>
      </c>
      <c r="K52" s="33">
        <v>5.5637027889266237</v>
      </c>
      <c r="L52" s="33">
        <v>5.6296356059917052</v>
      </c>
      <c r="M52" s="33">
        <v>5.5701076307395114</v>
      </c>
      <c r="N52" s="33">
        <v>5.8078489403074514</v>
      </c>
    </row>
    <row r="53" spans="1:14">
      <c r="A53" s="7" t="s">
        <v>99</v>
      </c>
      <c r="B53" s="7" t="s">
        <v>100</v>
      </c>
      <c r="C53" s="33"/>
      <c r="D53" s="33">
        <v>5.2150879001938595</v>
      </c>
      <c r="E53" s="33">
        <v>5.3649418419375401</v>
      </c>
      <c r="F53" s="33">
        <v>5.1678789304578459</v>
      </c>
      <c r="G53" s="33">
        <v>5.185005390153985</v>
      </c>
      <c r="H53" s="33">
        <v>5.9037799069561361</v>
      </c>
      <c r="I53" s="33">
        <v>5.9433914629014915</v>
      </c>
      <c r="J53" s="33">
        <v>6.2586264648713934</v>
      </c>
      <c r="K53" s="33">
        <v>6.3656918105422715</v>
      </c>
      <c r="L53" s="33">
        <v>6.341410315640827</v>
      </c>
      <c r="M53" s="33">
        <v>6.2057885305912261</v>
      </c>
      <c r="N53" s="33">
        <v>6.1550890791148518</v>
      </c>
    </row>
    <row r="54" spans="1:14">
      <c r="A54" s="7" t="s">
        <v>101</v>
      </c>
      <c r="B54" s="7" t="s">
        <v>102</v>
      </c>
      <c r="C54" s="33"/>
      <c r="D54" s="33" t="s">
        <v>271</v>
      </c>
      <c r="E54" s="33" t="s">
        <v>271</v>
      </c>
      <c r="F54" s="33" t="s">
        <v>271</v>
      </c>
      <c r="G54" s="33" t="s">
        <v>271</v>
      </c>
      <c r="H54" s="33" t="s">
        <v>271</v>
      </c>
      <c r="I54" s="33" t="s">
        <v>271</v>
      </c>
      <c r="J54" s="33" t="s">
        <v>271</v>
      </c>
      <c r="K54" s="33" t="s">
        <v>271</v>
      </c>
      <c r="L54" s="33" t="s">
        <v>271</v>
      </c>
      <c r="M54" s="33" t="s">
        <v>271</v>
      </c>
      <c r="N54" s="33" t="s">
        <v>271</v>
      </c>
    </row>
    <row r="55" spans="1:14">
      <c r="A55" s="7" t="s">
        <v>103</v>
      </c>
      <c r="B55" s="7" t="s">
        <v>104</v>
      </c>
      <c r="C55" s="33"/>
      <c r="D55" s="33" t="s">
        <v>271</v>
      </c>
      <c r="E55" s="33" t="s">
        <v>271</v>
      </c>
      <c r="F55" s="33" t="s">
        <v>271</v>
      </c>
      <c r="G55" s="33" t="s">
        <v>271</v>
      </c>
      <c r="H55" s="33" t="s">
        <v>271</v>
      </c>
      <c r="I55" s="33" t="s">
        <v>271</v>
      </c>
      <c r="J55" s="33">
        <v>6.3364135245176136</v>
      </c>
      <c r="K55" s="33">
        <v>6.3341232472706572</v>
      </c>
      <c r="L55" s="33">
        <v>6.2792446633825945</v>
      </c>
      <c r="M55" s="33">
        <v>6.2967018899543801</v>
      </c>
      <c r="N55" s="33">
        <v>6.2773788704865758</v>
      </c>
    </row>
    <row r="56" spans="1:14">
      <c r="A56" s="7" t="s">
        <v>105</v>
      </c>
      <c r="B56" s="7" t="s">
        <v>106</v>
      </c>
      <c r="C56" s="33"/>
      <c r="D56" s="33" t="s">
        <v>271</v>
      </c>
      <c r="E56" s="33" t="s">
        <v>271</v>
      </c>
      <c r="F56" s="33" t="s">
        <v>271</v>
      </c>
      <c r="G56" s="33" t="s">
        <v>271</v>
      </c>
      <c r="H56" s="33" t="s">
        <v>271</v>
      </c>
      <c r="I56" s="33" t="s">
        <v>271</v>
      </c>
      <c r="J56" s="33" t="s">
        <v>271</v>
      </c>
      <c r="K56" s="33" t="s">
        <v>271</v>
      </c>
      <c r="L56" s="33" t="s">
        <v>271</v>
      </c>
      <c r="M56" s="33" t="s">
        <v>271</v>
      </c>
      <c r="N56" s="33" t="s">
        <v>271</v>
      </c>
    </row>
    <row r="57" spans="1:14">
      <c r="A57" s="7" t="s">
        <v>107</v>
      </c>
      <c r="B57" s="7" t="s">
        <v>108</v>
      </c>
      <c r="C57" s="33"/>
      <c r="D57" s="33">
        <v>5.3592178818339908</v>
      </c>
      <c r="E57" s="33">
        <v>5.3669407573032242</v>
      </c>
      <c r="F57" s="33">
        <v>5.5501484940680115</v>
      </c>
      <c r="G57" s="33">
        <v>5.5333467554116282</v>
      </c>
      <c r="H57" s="33">
        <v>5.6106117057648239</v>
      </c>
      <c r="I57" s="33">
        <v>5.6797925227601782</v>
      </c>
      <c r="J57" s="33">
        <v>5.7996321493503507</v>
      </c>
      <c r="K57" s="33">
        <v>5.8854967241523708</v>
      </c>
      <c r="L57" s="33">
        <v>5.9306648572168381</v>
      </c>
      <c r="M57" s="33">
        <v>5.8953125688513719</v>
      </c>
      <c r="N57" s="33">
        <v>5.7314598951592153</v>
      </c>
    </row>
    <row r="58" spans="1:14">
      <c r="A58" s="7" t="s">
        <v>109</v>
      </c>
      <c r="B58" s="7" t="s">
        <v>110</v>
      </c>
      <c r="C58" s="33"/>
      <c r="D58" s="33">
        <v>5.5506920758028224</v>
      </c>
      <c r="E58" s="33">
        <v>5.6699848323127915</v>
      </c>
      <c r="F58" s="33">
        <v>5.64071371927042</v>
      </c>
      <c r="G58" s="33">
        <v>5.6132156879665187</v>
      </c>
      <c r="H58" s="33">
        <v>5.7698705915245441</v>
      </c>
      <c r="I58" s="33">
        <v>5.8443111845351758</v>
      </c>
      <c r="J58" s="33">
        <v>6.3471023873317876</v>
      </c>
      <c r="K58" s="33">
        <v>6.5700332816263467</v>
      </c>
      <c r="L58" s="33">
        <v>6.4869583048899271</v>
      </c>
      <c r="M58" s="33">
        <v>6.3671596892962752</v>
      </c>
      <c r="N58" s="33">
        <v>6.0939680996634564</v>
      </c>
    </row>
    <row r="59" spans="1:14">
      <c r="A59" s="7" t="s">
        <v>111</v>
      </c>
      <c r="B59" s="7" t="s">
        <v>112</v>
      </c>
      <c r="C59" s="33"/>
      <c r="D59" s="33">
        <v>5.5980951631311742</v>
      </c>
      <c r="E59" s="33">
        <v>5.9591581010750154</v>
      </c>
      <c r="F59" s="33">
        <v>6.1428998136026953</v>
      </c>
      <c r="G59" s="33">
        <v>6.0869213764410359</v>
      </c>
      <c r="H59" s="33">
        <v>6.2310908190769565</v>
      </c>
      <c r="I59" s="33">
        <v>6.3001956251111508</v>
      </c>
      <c r="J59" s="33">
        <v>6.378945024367269</v>
      </c>
      <c r="K59" s="33">
        <v>5.9078340527476705</v>
      </c>
      <c r="L59" s="33">
        <v>5.8524023636280775</v>
      </c>
      <c r="M59" s="33">
        <v>5.8010786270357562</v>
      </c>
      <c r="N59" s="33">
        <v>5.3126240767926003</v>
      </c>
    </row>
    <row r="60" spans="1:14">
      <c r="A60" s="7" t="s">
        <v>113</v>
      </c>
      <c r="B60" s="7" t="s">
        <v>114</v>
      </c>
      <c r="C60" s="33"/>
      <c r="D60" s="33">
        <v>5.4703932443818921</v>
      </c>
      <c r="E60" s="33">
        <v>5.5918628157167092</v>
      </c>
      <c r="F60" s="33">
        <v>5.8420215570518526</v>
      </c>
      <c r="G60" s="33">
        <v>5.7152623347425529</v>
      </c>
      <c r="H60" s="33">
        <v>5.7856819818763503</v>
      </c>
      <c r="I60" s="33">
        <v>6.1622748518342396</v>
      </c>
      <c r="J60" s="33">
        <v>6.3433320555413575</v>
      </c>
      <c r="K60" s="33">
        <v>6.2902843076923078</v>
      </c>
      <c r="L60" s="33">
        <v>6.3800655684683294</v>
      </c>
      <c r="M60" s="33">
        <v>6.1474397746282401</v>
      </c>
      <c r="N60" s="33">
        <v>5.9505685909605264</v>
      </c>
    </row>
    <row r="61" spans="1:14">
      <c r="A61" s="7" t="s">
        <v>115</v>
      </c>
      <c r="B61" s="7" t="s">
        <v>116</v>
      </c>
      <c r="C61" s="33"/>
      <c r="D61" s="33" t="s">
        <v>271</v>
      </c>
      <c r="E61" s="33" t="s">
        <v>271</v>
      </c>
      <c r="F61" s="33" t="s">
        <v>271</v>
      </c>
      <c r="G61" s="33" t="s">
        <v>271</v>
      </c>
      <c r="H61" s="33" t="s">
        <v>271</v>
      </c>
      <c r="I61" s="33" t="s">
        <v>271</v>
      </c>
      <c r="J61" s="33" t="s">
        <v>271</v>
      </c>
      <c r="K61" s="33">
        <v>5.1748143564356432</v>
      </c>
      <c r="L61" s="33" t="s">
        <v>271</v>
      </c>
      <c r="M61" s="33" t="s">
        <v>271</v>
      </c>
      <c r="N61" s="33">
        <v>5.2558497116994234</v>
      </c>
    </row>
    <row r="62" spans="1:14">
      <c r="A62" s="7" t="s">
        <v>117</v>
      </c>
      <c r="B62" s="7" t="s">
        <v>118</v>
      </c>
      <c r="C62" s="33"/>
      <c r="D62" s="33">
        <v>5.3770454766056721</v>
      </c>
      <c r="E62" s="33">
        <v>5.2953838994542988</v>
      </c>
      <c r="F62" s="33">
        <v>5.3853178301680185</v>
      </c>
      <c r="G62" s="33">
        <v>5.4512599971195899</v>
      </c>
      <c r="H62" s="33">
        <v>5.6611885358290497</v>
      </c>
      <c r="I62" s="33">
        <v>5.8258817248742849</v>
      </c>
      <c r="J62" s="33">
        <v>6.0329357102843773</v>
      </c>
      <c r="K62" s="33">
        <v>6.0707212895990468</v>
      </c>
      <c r="L62" s="33">
        <v>6.161247055862205</v>
      </c>
      <c r="M62" s="33">
        <v>6.1162044447613706</v>
      </c>
      <c r="N62" s="33">
        <v>6.016024796282724</v>
      </c>
    </row>
    <row r="63" spans="1:14">
      <c r="A63" s="7" t="s">
        <v>119</v>
      </c>
      <c r="B63" s="7" t="s">
        <v>120</v>
      </c>
      <c r="C63" s="33"/>
      <c r="D63" s="33">
        <v>5.3570571596213297</v>
      </c>
      <c r="E63" s="33">
        <v>5.3042263166640646</v>
      </c>
      <c r="F63" s="33">
        <v>5.4367208805090499</v>
      </c>
      <c r="G63" s="33">
        <v>5.4526930534960645</v>
      </c>
      <c r="H63" s="33">
        <v>5.4426172933239005</v>
      </c>
      <c r="I63" s="33">
        <v>5.7506273706200233</v>
      </c>
      <c r="J63" s="33">
        <v>5.7728869436173911</v>
      </c>
      <c r="K63" s="33">
        <v>5.7038707541227209</v>
      </c>
      <c r="L63" s="33">
        <v>5.0454846305893373</v>
      </c>
      <c r="M63" s="33">
        <v>4.9414380950993673</v>
      </c>
      <c r="N63" s="33">
        <v>5.5214827036918388</v>
      </c>
    </row>
    <row r="64" spans="1:14">
      <c r="A64" s="7" t="s">
        <v>121</v>
      </c>
      <c r="B64" s="7" t="s">
        <v>122</v>
      </c>
      <c r="C64" s="33"/>
      <c r="D64" s="33">
        <v>5.7249535529496374</v>
      </c>
      <c r="E64" s="33">
        <v>5.6918763530539094</v>
      </c>
      <c r="F64" s="33">
        <v>5.6869185241957805</v>
      </c>
      <c r="G64" s="33">
        <v>5.592963219986121</v>
      </c>
      <c r="H64" s="33">
        <v>5.6984894548072464</v>
      </c>
      <c r="I64" s="33">
        <v>5.8256511173331926</v>
      </c>
      <c r="J64" s="33">
        <v>5.8507696954166057</v>
      </c>
      <c r="K64" s="33">
        <v>5.9710627232306974</v>
      </c>
      <c r="L64" s="33">
        <v>6.1796239934459907</v>
      </c>
      <c r="M64" s="33">
        <v>6.1551793669402111</v>
      </c>
      <c r="N64" s="33">
        <v>5.896147194852202</v>
      </c>
    </row>
    <row r="65" spans="1:14">
      <c r="A65" s="7" t="s">
        <v>123</v>
      </c>
      <c r="B65" s="7" t="s">
        <v>124</v>
      </c>
      <c r="C65" s="33"/>
      <c r="D65" s="33">
        <v>4.9458810658252537</v>
      </c>
      <c r="E65" s="33">
        <v>5.0098001149300329</v>
      </c>
      <c r="F65" s="33">
        <v>5.1649156505105056</v>
      </c>
      <c r="G65" s="33">
        <v>5.2156997564818797</v>
      </c>
      <c r="H65" s="33">
        <v>5.3981522652844625</v>
      </c>
      <c r="I65" s="33">
        <v>5.4623869986630504</v>
      </c>
      <c r="J65" s="33">
        <v>5.7437203554825205</v>
      </c>
      <c r="K65" s="33">
        <v>5.8760930043165596</v>
      </c>
      <c r="L65" s="33">
        <v>5.9691422305649207</v>
      </c>
      <c r="M65" s="33">
        <v>5.9292626881039556</v>
      </c>
      <c r="N65" s="33">
        <v>5.7871645260013267</v>
      </c>
    </row>
    <row r="66" spans="1:14">
      <c r="A66" s="7" t="s">
        <v>125</v>
      </c>
      <c r="B66" s="7" t="s">
        <v>126</v>
      </c>
      <c r="C66" s="33"/>
      <c r="D66" s="33" t="s">
        <v>271</v>
      </c>
      <c r="E66" s="33" t="s">
        <v>271</v>
      </c>
      <c r="F66" s="33" t="s">
        <v>271</v>
      </c>
      <c r="G66" s="33" t="s">
        <v>271</v>
      </c>
      <c r="H66" s="33" t="s">
        <v>271</v>
      </c>
      <c r="I66" s="33" t="s">
        <v>271</v>
      </c>
      <c r="J66" s="33" t="s">
        <v>271</v>
      </c>
      <c r="K66" s="33" t="s">
        <v>271</v>
      </c>
      <c r="L66" s="33" t="s">
        <v>271</v>
      </c>
      <c r="M66" s="33" t="s">
        <v>271</v>
      </c>
      <c r="N66" s="33" t="s">
        <v>271</v>
      </c>
    </row>
    <row r="67" spans="1:14">
      <c r="A67" s="7" t="s">
        <v>127</v>
      </c>
      <c r="B67" s="7" t="s">
        <v>128</v>
      </c>
      <c r="C67" s="33"/>
      <c r="D67" s="33">
        <v>5.3689079146771155</v>
      </c>
      <c r="E67" s="33">
        <v>5.4009734619729848</v>
      </c>
      <c r="F67" s="33">
        <v>5.4963153075100095</v>
      </c>
      <c r="G67" s="33">
        <v>5.5260309528129543</v>
      </c>
      <c r="H67" s="33">
        <v>5.6695279697704475</v>
      </c>
      <c r="I67" s="33">
        <v>5.8914485837183159</v>
      </c>
      <c r="J67" s="33">
        <v>6.0781397029833091</v>
      </c>
      <c r="K67" s="33">
        <v>5.9828065041091909</v>
      </c>
      <c r="L67" s="33">
        <v>5.994760720495254</v>
      </c>
      <c r="M67" s="33">
        <v>5.8039632922560145</v>
      </c>
      <c r="N67" s="33">
        <v>5.8137268020708879</v>
      </c>
    </row>
    <row r="68" spans="1:14">
      <c r="A68" s="7" t="s">
        <v>129</v>
      </c>
      <c r="B68" s="7" t="s">
        <v>130</v>
      </c>
      <c r="C68" s="33"/>
      <c r="D68" s="33">
        <v>6.2258628719622315</v>
      </c>
      <c r="E68" s="33">
        <v>6.1405647733147184</v>
      </c>
      <c r="F68" s="33">
        <v>6.3705342490731169</v>
      </c>
      <c r="G68" s="33">
        <v>6.333486412822432</v>
      </c>
      <c r="H68" s="33">
        <v>5.6182943202381646</v>
      </c>
      <c r="I68" s="33">
        <v>5.5324650218688838</v>
      </c>
      <c r="J68" s="33">
        <v>5.5761655260013203</v>
      </c>
      <c r="K68" s="33">
        <v>6.1688486499479209</v>
      </c>
      <c r="L68" s="33">
        <v>6.0984120979736414</v>
      </c>
      <c r="M68" s="33">
        <v>6.8973054651094774</v>
      </c>
      <c r="N68" s="33">
        <v>6.6190116587750403</v>
      </c>
    </row>
    <row r="69" spans="1:14">
      <c r="A69" s="7" t="s">
        <v>131</v>
      </c>
      <c r="B69" s="7" t="s">
        <v>132</v>
      </c>
      <c r="C69" s="33"/>
      <c r="D69" s="33">
        <v>5.5119226559981112</v>
      </c>
      <c r="E69" s="33">
        <v>6.0040292898376659</v>
      </c>
      <c r="F69" s="33">
        <v>5.9444895534211311</v>
      </c>
      <c r="G69" s="33">
        <v>6.186109837461518</v>
      </c>
      <c r="H69" s="33">
        <v>6.2168675812594758</v>
      </c>
      <c r="I69" s="33">
        <v>6.3126228937539395</v>
      </c>
      <c r="J69" s="33">
        <v>6.3159768359677129</v>
      </c>
      <c r="K69" s="33">
        <v>6.221661255135551</v>
      </c>
      <c r="L69" s="33">
        <v>6.3786480337991547</v>
      </c>
      <c r="M69" s="33">
        <v>6.2397783785587935</v>
      </c>
      <c r="N69" s="33">
        <v>6.0345779549548588</v>
      </c>
    </row>
    <row r="70" spans="1:14">
      <c r="A70" s="7" t="s">
        <v>133</v>
      </c>
      <c r="B70" s="7" t="s">
        <v>134</v>
      </c>
      <c r="C70" s="33"/>
      <c r="D70" s="33">
        <v>5.8608144787654091</v>
      </c>
      <c r="E70" s="33">
        <v>5.8467330759482481</v>
      </c>
      <c r="F70" s="33">
        <v>5.9094024579596915</v>
      </c>
      <c r="G70" s="33">
        <v>5.8289225941422593</v>
      </c>
      <c r="H70" s="33">
        <v>6.0142357738487418</v>
      </c>
      <c r="I70" s="33">
        <v>6.1007844846371757</v>
      </c>
      <c r="J70" s="33">
        <v>6.5595198947714568</v>
      </c>
      <c r="K70" s="33">
        <v>6.6181291611926341</v>
      </c>
      <c r="L70" s="33">
        <v>6.5772960025914324</v>
      </c>
      <c r="M70" s="33">
        <v>6.4314688375350144</v>
      </c>
      <c r="N70" s="33">
        <v>6.168359395669289</v>
      </c>
    </row>
    <row r="71" spans="1:14">
      <c r="A71" s="7" t="s">
        <v>135</v>
      </c>
      <c r="B71" s="7" t="s">
        <v>136</v>
      </c>
      <c r="C71" s="33"/>
      <c r="D71" s="33">
        <v>5.5710540730886615</v>
      </c>
      <c r="E71" s="33">
        <v>5.7684008077699778</v>
      </c>
      <c r="F71" s="33">
        <v>5.8243833189236502</v>
      </c>
      <c r="G71" s="33" t="s">
        <v>271</v>
      </c>
      <c r="H71" s="33" t="s">
        <v>271</v>
      </c>
      <c r="I71" s="33" t="s">
        <v>271</v>
      </c>
      <c r="J71" s="33" t="s">
        <v>271</v>
      </c>
      <c r="K71" s="33">
        <v>5.5339350180505411</v>
      </c>
      <c r="L71" s="33" t="s">
        <v>271</v>
      </c>
      <c r="M71" s="33" t="s">
        <v>271</v>
      </c>
      <c r="N71" s="33" t="s">
        <v>271</v>
      </c>
    </row>
    <row r="72" spans="1:14">
      <c r="A72" s="7" t="s">
        <v>137</v>
      </c>
      <c r="B72" s="7" t="s">
        <v>138</v>
      </c>
      <c r="C72" s="33"/>
      <c r="D72" s="33">
        <v>4.5845686281758127</v>
      </c>
      <c r="E72" s="33">
        <v>4.565918864061195</v>
      </c>
      <c r="F72" s="33">
        <v>5.3353089255410238</v>
      </c>
      <c r="G72" s="33">
        <v>5.4671641737777348</v>
      </c>
      <c r="H72" s="33">
        <v>5.5616627129311356</v>
      </c>
      <c r="I72" s="33">
        <v>5.6356150771782092</v>
      </c>
      <c r="J72" s="33">
        <v>5.9180753771261871</v>
      </c>
      <c r="K72" s="33">
        <v>6.0059925967421863</v>
      </c>
      <c r="L72" s="33">
        <v>5.9602710134706678</v>
      </c>
      <c r="M72" s="33">
        <v>5.8968446527773537</v>
      </c>
      <c r="N72" s="33">
        <v>5.7634838669847559</v>
      </c>
    </row>
    <row r="73" spans="1:14">
      <c r="A73" s="7" t="s">
        <v>139</v>
      </c>
      <c r="B73" s="7" t="s">
        <v>140</v>
      </c>
      <c r="C73" s="33"/>
      <c r="D73" s="33" t="s">
        <v>271</v>
      </c>
      <c r="E73" s="33" t="s">
        <v>271</v>
      </c>
      <c r="F73" s="33" t="s">
        <v>271</v>
      </c>
      <c r="G73" s="33" t="s">
        <v>271</v>
      </c>
      <c r="H73" s="33" t="s">
        <v>271</v>
      </c>
      <c r="I73" s="33" t="s">
        <v>271</v>
      </c>
      <c r="J73" s="33" t="s">
        <v>271</v>
      </c>
      <c r="K73" s="33" t="s">
        <v>271</v>
      </c>
      <c r="L73" s="33" t="s">
        <v>271</v>
      </c>
      <c r="M73" s="33" t="s">
        <v>271</v>
      </c>
      <c r="N73" s="33" t="s">
        <v>271</v>
      </c>
    </row>
    <row r="74" spans="1:14">
      <c r="A74" s="7" t="s">
        <v>141</v>
      </c>
      <c r="B74" s="7" t="s">
        <v>142</v>
      </c>
      <c r="C74" s="33"/>
      <c r="D74" s="33">
        <v>5.0833972296469341</v>
      </c>
      <c r="E74" s="33" t="s">
        <v>271</v>
      </c>
      <c r="F74" s="33" t="s">
        <v>271</v>
      </c>
      <c r="G74" s="33" t="s">
        <v>271</v>
      </c>
      <c r="H74" s="33" t="s">
        <v>271</v>
      </c>
      <c r="I74" s="33" t="s">
        <v>271</v>
      </c>
      <c r="J74" s="33">
        <v>5.5097814743029971</v>
      </c>
      <c r="K74" s="33">
        <v>5.3188136883663004</v>
      </c>
      <c r="L74" s="33">
        <v>5.2139302374775935</v>
      </c>
      <c r="M74" s="33">
        <v>5.1703811856696387</v>
      </c>
      <c r="N74" s="33" t="s">
        <v>271</v>
      </c>
    </row>
    <row r="75" spans="1:14">
      <c r="A75" s="7" t="s">
        <v>143</v>
      </c>
      <c r="B75" s="7" t="s">
        <v>144</v>
      </c>
      <c r="C75" s="33"/>
      <c r="D75" s="33">
        <v>5.7766189084287696</v>
      </c>
      <c r="E75" s="33">
        <v>5.7987011165045397</v>
      </c>
      <c r="F75" s="33">
        <v>5.9363121009571902</v>
      </c>
      <c r="G75" s="33">
        <v>6.0239547209685309</v>
      </c>
      <c r="H75" s="33">
        <v>6.0359549197325482</v>
      </c>
      <c r="I75" s="33">
        <v>5.9610229166135147</v>
      </c>
      <c r="J75" s="33">
        <v>6.3967854550410799</v>
      </c>
      <c r="K75" s="33">
        <v>6.0964698105169868</v>
      </c>
      <c r="L75" s="33">
        <v>6.0754576071818942</v>
      </c>
      <c r="M75" s="33">
        <v>6.128971103726494</v>
      </c>
      <c r="N75" s="33">
        <v>5.9219393536136051</v>
      </c>
    </row>
    <row r="76" spans="1:14">
      <c r="A76" s="7" t="s">
        <v>145</v>
      </c>
      <c r="B76" s="7" t="s">
        <v>146</v>
      </c>
      <c r="C76" s="33"/>
      <c r="D76" s="33">
        <v>6.0441225741604594</v>
      </c>
      <c r="E76" s="33">
        <v>6.1646483858911578</v>
      </c>
      <c r="F76" s="33">
        <v>6.2446139293185503</v>
      </c>
      <c r="G76" s="33">
        <v>5.3916407019786421</v>
      </c>
      <c r="H76" s="33">
        <v>5.5571494328249038</v>
      </c>
      <c r="I76" s="33">
        <v>5.4504004271222639</v>
      </c>
      <c r="J76" s="33">
        <v>5.397324409807073</v>
      </c>
      <c r="K76" s="33">
        <v>5.5530055617555707</v>
      </c>
      <c r="L76" s="33">
        <v>5.5930829757850091</v>
      </c>
      <c r="M76" s="33">
        <v>5.5506055893014601</v>
      </c>
      <c r="N76" s="33">
        <v>5.6589428393731671</v>
      </c>
    </row>
    <row r="77" spans="1:14">
      <c r="A77" s="7" t="s">
        <v>147</v>
      </c>
      <c r="B77" s="7" t="s">
        <v>148</v>
      </c>
      <c r="C77" s="33"/>
      <c r="D77" s="33">
        <v>5.3552279010755948</v>
      </c>
      <c r="E77" s="33">
        <v>5.4477140162760644</v>
      </c>
      <c r="F77" s="33">
        <v>5.5409109702218089</v>
      </c>
      <c r="G77" s="33">
        <v>5.4297619009840661</v>
      </c>
      <c r="H77" s="33">
        <v>5.57953160346662</v>
      </c>
      <c r="I77" s="33">
        <v>5.4691169074105295</v>
      </c>
      <c r="J77" s="33">
        <v>5.4816969332118415</v>
      </c>
      <c r="K77" s="33">
        <v>5.6167333329619336</v>
      </c>
      <c r="L77" s="33">
        <v>5.605837336237923</v>
      </c>
      <c r="M77" s="33">
        <v>5.6785531423582425</v>
      </c>
      <c r="N77" s="33">
        <v>5.6158519504514794</v>
      </c>
    </row>
    <row r="78" spans="1:14">
      <c r="A78" s="7" t="s">
        <v>149</v>
      </c>
      <c r="B78" s="7" t="s">
        <v>150</v>
      </c>
      <c r="C78" s="33"/>
      <c r="D78" s="33">
        <v>4.3019906654064641</v>
      </c>
      <c r="E78" s="33">
        <v>5.3164086183694899</v>
      </c>
      <c r="F78" s="33">
        <v>5.7215231702019436</v>
      </c>
      <c r="G78" s="33">
        <v>5.7648939250912949</v>
      </c>
      <c r="H78" s="33">
        <v>5.7518999721996131</v>
      </c>
      <c r="I78" s="33">
        <v>5.8828377197979567</v>
      </c>
      <c r="J78" s="33">
        <v>6.2540124680763309</v>
      </c>
      <c r="K78" s="33">
        <v>6.1123719026386958</v>
      </c>
      <c r="L78" s="33">
        <v>6.0657659002687367</v>
      </c>
      <c r="M78" s="33">
        <v>5.9684407500533263</v>
      </c>
      <c r="N78" s="33">
        <v>5.8071807238693705</v>
      </c>
    </row>
    <row r="79" spans="1:14">
      <c r="A79" s="7" t="s">
        <v>151</v>
      </c>
      <c r="B79" s="7" t="s">
        <v>152</v>
      </c>
      <c r="C79" s="33"/>
      <c r="D79" s="33">
        <v>5.5044039102851761</v>
      </c>
      <c r="E79" s="33">
        <v>5.5266648915431213</v>
      </c>
      <c r="F79" s="33">
        <v>5.9664606063751116</v>
      </c>
      <c r="G79" s="33">
        <v>5.9968695216629104</v>
      </c>
      <c r="H79" s="33">
        <v>6.2759733852809472</v>
      </c>
      <c r="I79" s="33">
        <v>6.2458435343599552</v>
      </c>
      <c r="J79" s="33">
        <v>6.7785250463821889</v>
      </c>
      <c r="K79" s="33">
        <v>6.4624366940087841</v>
      </c>
      <c r="L79" s="33">
        <v>6.5963620931866069</v>
      </c>
      <c r="M79" s="33">
        <v>6.5300677413893151</v>
      </c>
      <c r="N79" s="33">
        <v>6.2709238429645504</v>
      </c>
    </row>
    <row r="80" spans="1:14">
      <c r="A80" s="7" t="s">
        <v>153</v>
      </c>
      <c r="B80" s="7" t="s">
        <v>154</v>
      </c>
      <c r="C80" s="33"/>
      <c r="D80" s="33" t="s">
        <v>271</v>
      </c>
      <c r="E80" s="33" t="s">
        <v>271</v>
      </c>
      <c r="F80" s="33" t="s">
        <v>271</v>
      </c>
      <c r="G80" s="33">
        <v>4.6158169543383547</v>
      </c>
      <c r="H80" s="33">
        <v>4.7397808041368767</v>
      </c>
      <c r="I80" s="33">
        <v>4.7847007847658718</v>
      </c>
      <c r="J80" s="33">
        <v>4.9459833661843184</v>
      </c>
      <c r="K80" s="33">
        <v>5.0855307473672102</v>
      </c>
      <c r="L80" s="33">
        <v>5.064967218376049</v>
      </c>
      <c r="M80" s="33">
        <v>5.0444309190505177</v>
      </c>
      <c r="N80" s="33">
        <v>4.8884707990369005</v>
      </c>
    </row>
    <row r="81" spans="1:14">
      <c r="A81" s="7" t="s">
        <v>155</v>
      </c>
      <c r="B81" s="7" t="s">
        <v>156</v>
      </c>
      <c r="C81" s="33"/>
      <c r="D81" s="33">
        <v>5.5335317701372855</v>
      </c>
      <c r="E81" s="33">
        <v>6.4005760262832254</v>
      </c>
      <c r="F81" s="33">
        <v>5.5501762351922688</v>
      </c>
      <c r="G81" s="33">
        <v>6.3064097660812672</v>
      </c>
      <c r="H81" s="33">
        <v>6.3768033234537898</v>
      </c>
      <c r="I81" s="33">
        <v>6.7138549620477805</v>
      </c>
      <c r="J81" s="33">
        <v>7.4302218601928045</v>
      </c>
      <c r="K81" s="33">
        <v>6.7599455283022811</v>
      </c>
      <c r="L81" s="33">
        <v>6.9078052340291798</v>
      </c>
      <c r="M81" s="33">
        <v>6.7854972949549008</v>
      </c>
      <c r="N81" s="33">
        <v>6.4841021715878204</v>
      </c>
    </row>
    <row r="82" spans="1:14">
      <c r="A82" s="7" t="s">
        <v>157</v>
      </c>
      <c r="B82" s="7" t="s">
        <v>158</v>
      </c>
      <c r="C82" s="33"/>
      <c r="D82" s="33">
        <v>5.7901965586166604</v>
      </c>
      <c r="E82" s="33">
        <v>5.9283912046618603</v>
      </c>
      <c r="F82" s="33">
        <v>6.0154172060727316</v>
      </c>
      <c r="G82" s="33">
        <v>6.1754413246044626</v>
      </c>
      <c r="H82" s="33">
        <v>6.2258993453171048</v>
      </c>
      <c r="I82" s="33">
        <v>6.360384301179149</v>
      </c>
      <c r="J82" s="33">
        <v>6.673842345599045</v>
      </c>
      <c r="K82" s="33">
        <v>6.4461367494043946</v>
      </c>
      <c r="L82" s="33">
        <v>6.9363336589150668</v>
      </c>
      <c r="M82" s="33">
        <v>6.9602980002067509</v>
      </c>
      <c r="N82" s="33">
        <v>6.8022670522241198</v>
      </c>
    </row>
    <row r="83" spans="1:14">
      <c r="A83" s="7" t="s">
        <v>159</v>
      </c>
      <c r="B83" s="7" t="s">
        <v>160</v>
      </c>
      <c r="C83" s="33"/>
      <c r="D83" s="33">
        <v>6.284086498329879</v>
      </c>
      <c r="E83" s="33">
        <v>6.444916334617381</v>
      </c>
      <c r="F83" s="33">
        <v>6.5857647199734775</v>
      </c>
      <c r="G83" s="33">
        <v>6.5259588412290377</v>
      </c>
      <c r="H83" s="33">
        <v>6.4753134241567247</v>
      </c>
      <c r="I83" s="33">
        <v>6.5455770460736664</v>
      </c>
      <c r="J83" s="33">
        <v>6.6584659814156577</v>
      </c>
      <c r="K83" s="33">
        <v>6.5597581059081271</v>
      </c>
      <c r="L83" s="33">
        <v>6.5255817463252868</v>
      </c>
      <c r="M83" s="33">
        <v>6.8049185939125501</v>
      </c>
      <c r="N83" s="33">
        <v>6.7356040891159488</v>
      </c>
    </row>
    <row r="84" spans="1:14">
      <c r="A84" s="7" t="s">
        <v>161</v>
      </c>
      <c r="B84" s="7" t="s">
        <v>162</v>
      </c>
      <c r="C84" s="33"/>
      <c r="D84" s="33">
        <v>5.4744107184319075</v>
      </c>
      <c r="E84" s="33">
        <v>5.5427521608475052</v>
      </c>
      <c r="F84" s="33">
        <v>5.628522640540095</v>
      </c>
      <c r="G84" s="33">
        <v>5.5908561545113864</v>
      </c>
      <c r="H84" s="33">
        <v>5.7556674324127934</v>
      </c>
      <c r="I84" s="33">
        <v>5.7323710862201462</v>
      </c>
      <c r="J84" s="33">
        <v>5.4823911994194061</v>
      </c>
      <c r="K84" s="33">
        <v>5.9650920153673139</v>
      </c>
      <c r="L84" s="33">
        <v>5.8613280097355096</v>
      </c>
      <c r="M84" s="33">
        <v>5.7231595133693034</v>
      </c>
      <c r="N84" s="33">
        <v>5.6636537206660709</v>
      </c>
    </row>
    <row r="85" spans="1:14">
      <c r="A85" s="7" t="s">
        <v>163</v>
      </c>
      <c r="B85" s="7" t="s">
        <v>164</v>
      </c>
      <c r="C85" s="33"/>
      <c r="D85" s="33">
        <v>6.2643037798777099</v>
      </c>
      <c r="E85" s="33">
        <v>6.4118320157199653</v>
      </c>
      <c r="F85" s="33">
        <v>6.4548705842207408</v>
      </c>
      <c r="G85" s="33">
        <v>6.3892304861038252</v>
      </c>
      <c r="H85" s="33">
        <v>6.5420960429566399</v>
      </c>
      <c r="I85" s="33">
        <v>6.7256798864089671</v>
      </c>
      <c r="J85" s="33">
        <v>6.8998330529058611</v>
      </c>
      <c r="K85" s="33">
        <v>6.7990409050339258</v>
      </c>
      <c r="L85" s="33">
        <v>6.7154345189737796</v>
      </c>
      <c r="M85" s="33">
        <v>6.6227049395435635</v>
      </c>
      <c r="N85" s="33">
        <v>6.4491172370764378</v>
      </c>
    </row>
    <row r="86" spans="1:14">
      <c r="A86" s="7" t="s">
        <v>165</v>
      </c>
      <c r="B86" s="7" t="s">
        <v>166</v>
      </c>
      <c r="C86" s="33"/>
      <c r="D86" s="33">
        <v>5.6862666861304394</v>
      </c>
      <c r="E86" s="33">
        <v>5.6985849424076322</v>
      </c>
      <c r="F86" s="33">
        <v>5.8476462219366612</v>
      </c>
      <c r="G86" s="33">
        <v>6.0939933719170085</v>
      </c>
      <c r="H86" s="33">
        <v>6.2276523540527347</v>
      </c>
      <c r="I86" s="33">
        <v>6.3517793787111376</v>
      </c>
      <c r="J86" s="33">
        <v>6.6867004475625045</v>
      </c>
      <c r="K86" s="33">
        <v>6.6317364742451792</v>
      </c>
      <c r="L86" s="33">
        <v>6.7895998339716623</v>
      </c>
      <c r="M86" s="33">
        <v>6.6938119735922257</v>
      </c>
      <c r="N86" s="33">
        <v>6.3372377413801919</v>
      </c>
    </row>
    <row r="87" spans="1:14">
      <c r="A87" s="7" t="s">
        <v>167</v>
      </c>
      <c r="B87" s="7" t="s">
        <v>168</v>
      </c>
      <c r="C87" s="33"/>
      <c r="D87" s="33" t="s">
        <v>271</v>
      </c>
      <c r="E87" s="33" t="s">
        <v>271</v>
      </c>
      <c r="F87" s="33" t="s">
        <v>271</v>
      </c>
      <c r="G87" s="33" t="s">
        <v>271</v>
      </c>
      <c r="H87" s="33" t="s">
        <v>271</v>
      </c>
      <c r="I87" s="33" t="s">
        <v>271</v>
      </c>
      <c r="J87" s="33" t="s">
        <v>271</v>
      </c>
      <c r="K87" s="33" t="s">
        <v>271</v>
      </c>
      <c r="L87" s="33" t="s">
        <v>271</v>
      </c>
      <c r="M87" s="33" t="s">
        <v>271</v>
      </c>
      <c r="N87" s="33">
        <v>5.8476701195749925</v>
      </c>
    </row>
    <row r="88" spans="1:14">
      <c r="A88" s="7" t="s">
        <v>169</v>
      </c>
      <c r="B88" s="7" t="s">
        <v>170</v>
      </c>
      <c r="C88" s="33"/>
      <c r="D88" s="33">
        <v>5.1795809917442508</v>
      </c>
      <c r="E88" s="33" t="s">
        <v>271</v>
      </c>
      <c r="F88" s="33">
        <v>5.5635924524972706</v>
      </c>
      <c r="G88" s="33">
        <v>5.5350984560544569</v>
      </c>
      <c r="H88" s="33">
        <v>5.5632316726652773</v>
      </c>
      <c r="I88" s="33">
        <v>5.7036876914444452</v>
      </c>
      <c r="J88" s="33">
        <v>5.6134554383634665</v>
      </c>
      <c r="K88" s="33">
        <v>5.7326439319119267</v>
      </c>
      <c r="L88" s="33">
        <v>5.7168769847207672</v>
      </c>
      <c r="M88" s="33">
        <v>5.7782196096511447</v>
      </c>
      <c r="N88" s="33">
        <v>5.7846726332159069</v>
      </c>
    </row>
    <row r="89" spans="1:14">
      <c r="A89" s="7" t="s">
        <v>171</v>
      </c>
      <c r="B89" s="7" t="s">
        <v>172</v>
      </c>
      <c r="C89" s="33"/>
      <c r="D89" s="33">
        <v>5.369940675606629</v>
      </c>
      <c r="E89" s="33">
        <v>5.3601314506518367</v>
      </c>
      <c r="F89" s="33">
        <v>5.493602653206386</v>
      </c>
      <c r="G89" s="33">
        <v>5.4293046118259358</v>
      </c>
      <c r="H89" s="33">
        <v>5.3299764313847486</v>
      </c>
      <c r="I89" s="33">
        <v>5.3361252851909002</v>
      </c>
      <c r="J89" s="33">
        <v>5.2146227159901217</v>
      </c>
      <c r="K89" s="33">
        <v>5.0535190115366238</v>
      </c>
      <c r="L89" s="33">
        <v>5.0141408584538825</v>
      </c>
      <c r="M89" s="33">
        <v>4.9876376052275271</v>
      </c>
      <c r="N89" s="33">
        <v>4.9703137765522873</v>
      </c>
    </row>
    <row r="90" spans="1:14">
      <c r="A90" s="7" t="s">
        <v>173</v>
      </c>
      <c r="B90" s="7" t="s">
        <v>174</v>
      </c>
      <c r="C90" s="33"/>
      <c r="D90" s="33" t="s">
        <v>271</v>
      </c>
      <c r="E90" s="33" t="s">
        <v>271</v>
      </c>
      <c r="F90" s="33" t="s">
        <v>271</v>
      </c>
      <c r="G90" s="33" t="s">
        <v>271</v>
      </c>
      <c r="H90" s="33" t="s">
        <v>271</v>
      </c>
      <c r="I90" s="33" t="s">
        <v>271</v>
      </c>
      <c r="J90" s="33" t="s">
        <v>271</v>
      </c>
      <c r="K90" s="33" t="s">
        <v>271</v>
      </c>
      <c r="L90" s="33" t="s">
        <v>271</v>
      </c>
      <c r="M90" s="33" t="s">
        <v>271</v>
      </c>
      <c r="N90" s="33" t="s">
        <v>271</v>
      </c>
    </row>
    <row r="91" spans="1:14">
      <c r="A91" s="7" t="s">
        <v>175</v>
      </c>
      <c r="B91" s="7" t="s">
        <v>176</v>
      </c>
      <c r="C91" s="33"/>
      <c r="D91" s="33">
        <v>5.5515182146373485</v>
      </c>
      <c r="E91" s="33">
        <v>5.5043866273675492</v>
      </c>
      <c r="F91" s="33">
        <v>5.5718987115152725</v>
      </c>
      <c r="G91" s="33">
        <v>5.6057207687862975</v>
      </c>
      <c r="H91" s="33">
        <v>5.6368290686257732</v>
      </c>
      <c r="I91" s="33">
        <v>5.8759511177908808</v>
      </c>
      <c r="J91" s="33">
        <v>6.2019988695020221</v>
      </c>
      <c r="K91" s="33">
        <v>6.4086719834558634</v>
      </c>
      <c r="L91" s="33">
        <v>6.3783717480339632</v>
      </c>
      <c r="M91" s="33">
        <v>6.3396506537879196</v>
      </c>
      <c r="N91" s="33">
        <v>6.1627002714826817</v>
      </c>
    </row>
    <row r="92" spans="1:14">
      <c r="A92" s="7" t="s">
        <v>177</v>
      </c>
      <c r="B92" s="7" t="s">
        <v>178</v>
      </c>
      <c r="C92" s="33"/>
      <c r="D92" s="33">
        <v>4.4763104828515203</v>
      </c>
      <c r="E92" s="33">
        <v>4.6631161696600376</v>
      </c>
      <c r="F92" s="33">
        <v>4.5810711665443877</v>
      </c>
      <c r="G92" s="33">
        <v>4.6078757545069333</v>
      </c>
      <c r="H92" s="33">
        <v>4.7617173911500155</v>
      </c>
      <c r="I92" s="33">
        <v>4.8412605938808921</v>
      </c>
      <c r="J92" s="33">
        <v>4.8623662351268431</v>
      </c>
      <c r="K92" s="33">
        <v>4.9594193051877111</v>
      </c>
      <c r="L92" s="33">
        <v>4.943979737984872</v>
      </c>
      <c r="M92" s="33">
        <v>4.9561059703162043</v>
      </c>
      <c r="N92" s="33">
        <v>5.096400975091977</v>
      </c>
    </row>
    <row r="93" spans="1:14">
      <c r="A93" s="7" t="s">
        <v>179</v>
      </c>
      <c r="B93" s="7" t="s">
        <v>180</v>
      </c>
      <c r="C93" s="33"/>
      <c r="D93" s="33">
        <v>5.8128002918633328</v>
      </c>
      <c r="E93" s="33">
        <v>5.9704953757246928</v>
      </c>
      <c r="F93" s="33">
        <v>6.1758571880767095</v>
      </c>
      <c r="G93" s="33">
        <v>6.2090713999927258</v>
      </c>
      <c r="H93" s="33">
        <v>6.444165640441601</v>
      </c>
      <c r="I93" s="33">
        <v>6.7728165189477298</v>
      </c>
      <c r="J93" s="33">
        <v>6.9122241423544049</v>
      </c>
      <c r="K93" s="33">
        <v>6.9357301517340098</v>
      </c>
      <c r="L93" s="33">
        <v>6.6983547631762725</v>
      </c>
      <c r="M93" s="33">
        <v>6.7111216025504348</v>
      </c>
      <c r="N93" s="33">
        <v>6.3577277228998614</v>
      </c>
    </row>
    <row r="94" spans="1:14">
      <c r="A94" s="7" t="s">
        <v>181</v>
      </c>
      <c r="B94" s="7" t="s">
        <v>182</v>
      </c>
      <c r="C94" s="33"/>
      <c r="D94" s="33">
        <v>5.5082684117585954</v>
      </c>
      <c r="E94" s="33">
        <v>5.4549452740727613</v>
      </c>
      <c r="F94" s="33">
        <v>5.6348391594941578</v>
      </c>
      <c r="G94" s="33">
        <v>5.5660501428725144</v>
      </c>
      <c r="H94" s="33">
        <v>5.7514900343936253</v>
      </c>
      <c r="I94" s="33">
        <v>5.8154465766406069</v>
      </c>
      <c r="J94" s="33">
        <v>6.1509639535283798</v>
      </c>
      <c r="K94" s="33">
        <v>6.3274157465540881</v>
      </c>
      <c r="L94" s="33">
        <v>6.4155294117647061</v>
      </c>
      <c r="M94" s="33">
        <v>6.368145366392139</v>
      </c>
      <c r="N94" s="33">
        <v>6.0221591369940786</v>
      </c>
    </row>
    <row r="95" spans="1:14">
      <c r="A95" s="7" t="s">
        <v>183</v>
      </c>
      <c r="B95" s="7" t="s">
        <v>184</v>
      </c>
      <c r="C95" s="33"/>
      <c r="D95" s="33">
        <v>4.5334896427562095</v>
      </c>
      <c r="E95" s="33" t="s">
        <v>271</v>
      </c>
      <c r="F95" s="33">
        <v>4.7259607024865238</v>
      </c>
      <c r="G95" s="33" t="s">
        <v>271</v>
      </c>
      <c r="H95" s="33" t="s">
        <v>271</v>
      </c>
      <c r="I95" s="33" t="s">
        <v>271</v>
      </c>
      <c r="J95" s="33" t="s">
        <v>271</v>
      </c>
      <c r="K95" s="33" t="s">
        <v>271</v>
      </c>
      <c r="L95" s="33" t="s">
        <v>271</v>
      </c>
      <c r="M95" s="33" t="s">
        <v>271</v>
      </c>
      <c r="N95" s="33" t="s">
        <v>271</v>
      </c>
    </row>
    <row r="96" spans="1:14">
      <c r="A96" s="7" t="s">
        <v>185</v>
      </c>
      <c r="B96" s="7" t="s">
        <v>186</v>
      </c>
      <c r="C96" s="33"/>
      <c r="D96" s="33">
        <v>5.5538586743295832</v>
      </c>
      <c r="E96" s="33">
        <v>5.5226529773623554</v>
      </c>
      <c r="F96" s="33">
        <v>5.6027554978809171</v>
      </c>
      <c r="G96" s="33">
        <v>5.7824920371139727</v>
      </c>
      <c r="H96" s="33">
        <v>5.8892279252090827</v>
      </c>
      <c r="I96" s="33">
        <v>6.0617996134300478</v>
      </c>
      <c r="J96" s="33">
        <v>6.1063543173492558</v>
      </c>
      <c r="K96" s="33">
        <v>6.2851439555025745</v>
      </c>
      <c r="L96" s="33">
        <v>6.7132838962615811</v>
      </c>
      <c r="M96" s="33">
        <v>6.6586430754275305</v>
      </c>
      <c r="N96" s="33">
        <v>6.3177959156914802</v>
      </c>
    </row>
    <row r="97" spans="1:14">
      <c r="A97" s="7" t="s">
        <v>187</v>
      </c>
      <c r="B97" s="7" t="s">
        <v>188</v>
      </c>
      <c r="C97" s="33"/>
      <c r="D97" s="33">
        <v>5.6144680487161764</v>
      </c>
      <c r="E97" s="33">
        <v>5.6476463626870865</v>
      </c>
      <c r="F97" s="33">
        <v>5.9512483541701924</v>
      </c>
      <c r="G97" s="33">
        <v>5.804906208863537</v>
      </c>
      <c r="H97" s="33">
        <v>6.183168956458073</v>
      </c>
      <c r="I97" s="33">
        <v>6.283291141200424</v>
      </c>
      <c r="J97" s="33" t="s">
        <v>271</v>
      </c>
      <c r="K97" s="33" t="s">
        <v>271</v>
      </c>
      <c r="L97" s="33" t="s">
        <v>271</v>
      </c>
      <c r="M97" s="33" t="s">
        <v>271</v>
      </c>
      <c r="N97" s="33" t="s">
        <v>271</v>
      </c>
    </row>
    <row r="98" spans="1:14">
      <c r="A98" s="7" t="s">
        <v>189</v>
      </c>
      <c r="B98" s="7" t="s">
        <v>190</v>
      </c>
      <c r="C98" s="33"/>
      <c r="D98" s="33" t="s">
        <v>271</v>
      </c>
      <c r="E98" s="33" t="s">
        <v>271</v>
      </c>
      <c r="F98" s="33" t="s">
        <v>271</v>
      </c>
      <c r="G98" s="33" t="s">
        <v>271</v>
      </c>
      <c r="H98" s="33" t="s">
        <v>271</v>
      </c>
      <c r="I98" s="33" t="s">
        <v>271</v>
      </c>
      <c r="J98" s="33" t="s">
        <v>271</v>
      </c>
      <c r="K98" s="33" t="s">
        <v>271</v>
      </c>
      <c r="L98" s="33" t="s">
        <v>271</v>
      </c>
      <c r="M98" s="33" t="s">
        <v>271</v>
      </c>
      <c r="N98" s="33" t="s">
        <v>271</v>
      </c>
    </row>
    <row r="99" spans="1:14">
      <c r="A99" s="7" t="s">
        <v>191</v>
      </c>
      <c r="B99" s="7" t="s">
        <v>192</v>
      </c>
      <c r="C99" s="33"/>
      <c r="D99" s="33">
        <v>5.6981513946892379</v>
      </c>
      <c r="E99" s="33">
        <v>5.5136114635647369</v>
      </c>
      <c r="F99" s="33">
        <v>5.7096548557398341</v>
      </c>
      <c r="G99" s="33">
        <v>5.7904611951337044</v>
      </c>
      <c r="H99" s="33">
        <v>5.8701987090241738</v>
      </c>
      <c r="I99" s="33">
        <v>6.0306720439104389</v>
      </c>
      <c r="J99" s="33">
        <v>6.0213544194919226</v>
      </c>
      <c r="K99" s="33">
        <v>6.0627349917343798</v>
      </c>
      <c r="L99" s="33">
        <v>6.1703548678897988</v>
      </c>
      <c r="M99" s="33">
        <v>6.1237445027588837</v>
      </c>
      <c r="N99" s="33">
        <v>6.3157695370927955</v>
      </c>
    </row>
    <row r="100" spans="1:14">
      <c r="A100" s="7" t="s">
        <v>193</v>
      </c>
      <c r="B100" s="7" t="s">
        <v>194</v>
      </c>
      <c r="C100" s="33"/>
      <c r="D100" s="33">
        <v>5.3488236547663064</v>
      </c>
      <c r="E100" s="33">
        <v>5.2866711781329823</v>
      </c>
      <c r="F100" s="33">
        <v>5.3847214426441949</v>
      </c>
      <c r="G100" s="33">
        <v>5.2944673353915528</v>
      </c>
      <c r="H100" s="33">
        <v>5.4748730671932906</v>
      </c>
      <c r="I100" s="33">
        <v>5.5850047284109037</v>
      </c>
      <c r="J100" s="33">
        <v>5.7404700372358946</v>
      </c>
      <c r="K100" s="33">
        <v>5.812292889963202</v>
      </c>
      <c r="L100" s="33">
        <v>6.0389590217867219</v>
      </c>
      <c r="M100" s="33">
        <v>5.891614967682675</v>
      </c>
      <c r="N100" s="33">
        <v>5.5883401015445182</v>
      </c>
    </row>
    <row r="101" spans="1:14">
      <c r="A101" s="7" t="s">
        <v>195</v>
      </c>
      <c r="B101" s="7" t="s">
        <v>196</v>
      </c>
      <c r="C101" s="33"/>
      <c r="D101" s="33">
        <v>3.7135490143241343</v>
      </c>
      <c r="E101" s="33">
        <v>4.5276209840771333</v>
      </c>
      <c r="F101" s="33">
        <v>4.394768620692969</v>
      </c>
      <c r="G101" s="33">
        <v>4.6724959189492798</v>
      </c>
      <c r="H101" s="33">
        <v>4.6930970149253728</v>
      </c>
      <c r="I101" s="33">
        <v>4.0258126912639298</v>
      </c>
      <c r="J101" s="33">
        <v>4.2357752247319613</v>
      </c>
      <c r="K101" s="33">
        <v>4.3721154815858396</v>
      </c>
      <c r="L101" s="33">
        <v>4.42092864494174</v>
      </c>
      <c r="M101" s="33">
        <v>4.4057703548317226</v>
      </c>
      <c r="N101" s="33">
        <v>4.2865625375203296</v>
      </c>
    </row>
    <row r="102" spans="1:14">
      <c r="A102" s="7" t="s">
        <v>197</v>
      </c>
      <c r="B102" s="7" t="s">
        <v>198</v>
      </c>
      <c r="C102" s="33"/>
      <c r="D102" s="33">
        <v>6.0380014064155096</v>
      </c>
      <c r="E102" s="33">
        <v>5.9865364979910165</v>
      </c>
      <c r="F102" s="33">
        <v>6.0044904061799151</v>
      </c>
      <c r="G102" s="33">
        <v>5.9499014652611883</v>
      </c>
      <c r="H102" s="33">
        <v>6.0239432205605565</v>
      </c>
      <c r="I102" s="33">
        <v>6.051778142552819</v>
      </c>
      <c r="J102" s="33">
        <v>6.0908511088569908</v>
      </c>
      <c r="K102" s="33">
        <v>5.978527373699146</v>
      </c>
      <c r="L102" s="33">
        <v>6.0771515039219324</v>
      </c>
      <c r="M102" s="33">
        <v>5.9950614829750375</v>
      </c>
      <c r="N102" s="33">
        <v>5.8171886418900067</v>
      </c>
    </row>
    <row r="103" spans="1:14">
      <c r="A103" s="7" t="s">
        <v>199</v>
      </c>
      <c r="B103" s="7" t="s">
        <v>200</v>
      </c>
      <c r="C103" s="33"/>
      <c r="D103" s="33">
        <v>5.0014599740906007</v>
      </c>
      <c r="E103" s="33">
        <v>5.0863386256861185</v>
      </c>
      <c r="F103" s="33">
        <v>5.1622555089045497</v>
      </c>
      <c r="G103" s="33">
        <v>5.318716308126354</v>
      </c>
      <c r="H103" s="33">
        <v>5.3874008146812207</v>
      </c>
      <c r="I103" s="33">
        <v>5.472667418014538</v>
      </c>
      <c r="J103" s="33">
        <v>5.6238121855785357</v>
      </c>
      <c r="K103" s="33">
        <v>5.6530006578496943</v>
      </c>
      <c r="L103" s="33">
        <v>5.7233707263293612</v>
      </c>
      <c r="M103" s="33">
        <v>5.6326913343110405</v>
      </c>
      <c r="N103" s="33">
        <v>5.5343344371553043</v>
      </c>
    </row>
    <row r="104" spans="1:14" s="2" customFormat="1">
      <c r="A104" s="9"/>
      <c r="B104" s="9" t="s">
        <v>201</v>
      </c>
      <c r="C104" s="34"/>
      <c r="D104" s="34">
        <v>5.4845585113590403</v>
      </c>
      <c r="E104" s="34">
        <v>5.5891387257653165</v>
      </c>
      <c r="F104" s="34">
        <v>5.6464514113436399</v>
      </c>
      <c r="G104" s="34">
        <v>5.6996000988517848</v>
      </c>
      <c r="H104" s="34">
        <v>5.7990163344338237</v>
      </c>
      <c r="I104" s="34">
        <v>5.9039960127078031</v>
      </c>
      <c r="J104" s="34">
        <v>6.0957816879074933</v>
      </c>
      <c r="K104" s="34">
        <v>6.0818456606717293</v>
      </c>
      <c r="L104" s="34">
        <v>6.1473056416439613</v>
      </c>
      <c r="M104" s="34">
        <v>6.1295718005633173</v>
      </c>
      <c r="N104" s="34">
        <v>5.9803415072330823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sheetPr codeName="Feuil38"/>
  <dimension ref="A1:R104"/>
  <sheetViews>
    <sheetView workbookViewId="0"/>
  </sheetViews>
  <sheetFormatPr baseColWidth="10" defaultColWidth="4.7109375" defaultRowHeight="12"/>
  <cols>
    <col min="1" max="1" width="4.7109375" style="1" customWidth="1"/>
    <col min="2" max="2" width="26.140625" style="1" bestFit="1" customWidth="1"/>
    <col min="3" max="3" width="5.42578125" style="4" customWidth="1"/>
    <col min="4" max="14" width="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260</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33"/>
      <c r="D8" s="33">
        <v>0.6572731764124643</v>
      </c>
      <c r="E8" s="33">
        <v>0.68255404999210334</v>
      </c>
      <c r="F8" s="33">
        <v>0.76689428431204387</v>
      </c>
      <c r="G8" s="33">
        <v>0.73693264702735661</v>
      </c>
      <c r="H8" s="33">
        <v>0.69727419237059163</v>
      </c>
      <c r="I8" s="33">
        <v>1.0120471492885321</v>
      </c>
      <c r="J8" s="33">
        <v>1.1080167715881553</v>
      </c>
      <c r="K8" s="33">
        <v>1.1997374556977718</v>
      </c>
      <c r="L8" s="33">
        <v>1.1558164771173791</v>
      </c>
      <c r="M8" s="33">
        <v>1.1126579978364719</v>
      </c>
      <c r="N8" s="33">
        <v>1.2100116667487471</v>
      </c>
      <c r="P8" s="37"/>
    </row>
    <row r="9" spans="1:18">
      <c r="A9" s="7" t="s">
        <v>11</v>
      </c>
      <c r="B9" s="7" t="s">
        <v>12</v>
      </c>
      <c r="C9" s="33"/>
      <c r="D9" s="33">
        <v>0.57481552374869893</v>
      </c>
      <c r="E9" s="33">
        <v>0.35749532294811714</v>
      </c>
      <c r="F9" s="33">
        <v>0.40767036508789151</v>
      </c>
      <c r="G9" s="33">
        <v>0.53919462092726023</v>
      </c>
      <c r="H9" s="33">
        <v>0.58072313705151235</v>
      </c>
      <c r="I9" s="33">
        <v>0.60279696964083951</v>
      </c>
      <c r="J9" s="33">
        <v>0.15517254153777763</v>
      </c>
      <c r="K9" s="33">
        <v>0.16754218608183452</v>
      </c>
      <c r="L9" s="33">
        <v>0.16236501379961843</v>
      </c>
      <c r="M9" s="33">
        <v>0.15245151610572916</v>
      </c>
      <c r="N9" s="33">
        <v>0.17998036564358086</v>
      </c>
    </row>
    <row r="10" spans="1:18">
      <c r="A10" s="7" t="s">
        <v>13</v>
      </c>
      <c r="B10" s="7" t="s">
        <v>14</v>
      </c>
      <c r="C10" s="33"/>
      <c r="D10" s="33">
        <v>0.6396802880204131</v>
      </c>
      <c r="E10" s="33">
        <v>0.91393865545728559</v>
      </c>
      <c r="F10" s="33">
        <v>1.4001445870233147</v>
      </c>
      <c r="G10" s="33">
        <v>1.0877812305055299</v>
      </c>
      <c r="H10" s="33">
        <v>1.0974650629944671</v>
      </c>
      <c r="I10" s="33">
        <v>1.2299895640817851</v>
      </c>
      <c r="J10" s="33">
        <v>1.5446849693627094</v>
      </c>
      <c r="K10" s="33">
        <v>1.3602315724421798</v>
      </c>
      <c r="L10" s="33">
        <v>1.3407589652699639</v>
      </c>
      <c r="M10" s="33">
        <v>1.2648216274202293</v>
      </c>
      <c r="N10" s="33">
        <v>1.3833888166601565</v>
      </c>
    </row>
    <row r="11" spans="1:18">
      <c r="A11" s="7" t="s">
        <v>15</v>
      </c>
      <c r="B11" s="7" t="s">
        <v>16</v>
      </c>
      <c r="C11" s="33"/>
      <c r="D11" s="33">
        <v>0.88051210024530591</v>
      </c>
      <c r="E11" s="33">
        <v>0.74282847287550957</v>
      </c>
      <c r="F11" s="33">
        <v>1.3492317340859203</v>
      </c>
      <c r="G11" s="33">
        <v>1.4394857322044528</v>
      </c>
      <c r="H11" s="33">
        <v>1.5704735026654124</v>
      </c>
      <c r="I11" s="33">
        <v>1.6362370649106304</v>
      </c>
      <c r="J11" s="33">
        <v>1.326760740043901</v>
      </c>
      <c r="K11" s="33">
        <v>1.3268359987456884</v>
      </c>
      <c r="L11" s="33">
        <v>0.69527124490435877</v>
      </c>
      <c r="M11" s="33">
        <v>0.62053935402947635</v>
      </c>
      <c r="N11" s="33">
        <v>0.68307306365631859</v>
      </c>
    </row>
    <row r="12" spans="1:18">
      <c r="A12" s="7" t="s">
        <v>17</v>
      </c>
      <c r="B12" s="7" t="s">
        <v>18</v>
      </c>
      <c r="C12" s="33"/>
      <c r="D12" s="33">
        <v>0.99837096182085172</v>
      </c>
      <c r="E12" s="33">
        <v>0.83591978562384051</v>
      </c>
      <c r="F12" s="33">
        <v>1.0135457463411761</v>
      </c>
      <c r="G12" s="33">
        <v>0.91936600017668368</v>
      </c>
      <c r="H12" s="33">
        <v>0.7871919078889249</v>
      </c>
      <c r="I12" s="33">
        <v>0.99060631938514088</v>
      </c>
      <c r="J12" s="33">
        <v>1.1316072322506552</v>
      </c>
      <c r="K12" s="33">
        <v>1.0949821843988339</v>
      </c>
      <c r="L12" s="33">
        <v>1.0596749020878118</v>
      </c>
      <c r="M12" s="33">
        <v>0.96927913071645222</v>
      </c>
      <c r="N12" s="33">
        <v>1.0335772549250566</v>
      </c>
    </row>
    <row r="13" spans="1:18">
      <c r="A13" s="7" t="s">
        <v>19</v>
      </c>
      <c r="B13" s="7" t="s">
        <v>20</v>
      </c>
      <c r="C13" s="33"/>
      <c r="D13" s="33">
        <v>0.24340374064466111</v>
      </c>
      <c r="E13" s="33">
        <v>0.21716152349179871</v>
      </c>
      <c r="F13" s="33">
        <v>0.24752942266703734</v>
      </c>
      <c r="G13" s="33">
        <v>0.11933833750347511</v>
      </c>
      <c r="H13" s="33">
        <v>0.12671022148086369</v>
      </c>
      <c r="I13" s="33">
        <v>0.21778704475952182</v>
      </c>
      <c r="J13" s="33">
        <v>0.42518580298396813</v>
      </c>
      <c r="K13" s="33">
        <v>0.38786396070799739</v>
      </c>
      <c r="L13" s="33">
        <v>0.35139004726160689</v>
      </c>
      <c r="M13" s="33">
        <v>0.32913817069780371</v>
      </c>
      <c r="N13" s="33">
        <v>0.20947270873876378</v>
      </c>
    </row>
    <row r="14" spans="1:18">
      <c r="A14" s="7" t="s">
        <v>21</v>
      </c>
      <c r="B14" s="7" t="s">
        <v>22</v>
      </c>
      <c r="C14" s="33"/>
      <c r="D14" s="33">
        <v>0.59301402746705423</v>
      </c>
      <c r="E14" s="33">
        <v>0.27787982575308218</v>
      </c>
      <c r="F14" s="33">
        <v>0.58509206640771994</v>
      </c>
      <c r="G14" s="33">
        <v>0.56655122489460352</v>
      </c>
      <c r="H14" s="33">
        <v>0.57395608110262841</v>
      </c>
      <c r="I14" s="33">
        <v>0.59923208898583447</v>
      </c>
      <c r="J14" s="33">
        <v>0.60277506712843376</v>
      </c>
      <c r="K14" s="33" t="s">
        <v>271</v>
      </c>
      <c r="L14" s="33">
        <v>0.60997582738584977</v>
      </c>
      <c r="M14" s="33">
        <v>0.59828814521426887</v>
      </c>
      <c r="N14" s="33">
        <v>0.65349609985394386</v>
      </c>
    </row>
    <row r="15" spans="1:18">
      <c r="A15" s="7" t="s">
        <v>23</v>
      </c>
      <c r="B15" s="7" t="s">
        <v>24</v>
      </c>
      <c r="C15" s="33"/>
      <c r="D15" s="33">
        <v>1.3674458171277739</v>
      </c>
      <c r="E15" s="33">
        <v>1.236448802665763</v>
      </c>
      <c r="F15" s="33">
        <v>1.4717962837456229</v>
      </c>
      <c r="G15" s="33">
        <v>1.4150323336722015</v>
      </c>
      <c r="H15" s="33">
        <v>1.5205721224443691</v>
      </c>
      <c r="I15" s="33">
        <v>1.4476731051620919</v>
      </c>
      <c r="J15" s="33">
        <v>1.3931294476448661</v>
      </c>
      <c r="K15" s="33">
        <v>1.5120015813848413</v>
      </c>
      <c r="L15" s="33">
        <v>1.4084950016943409</v>
      </c>
      <c r="M15" s="33">
        <v>1.2784472777589517</v>
      </c>
      <c r="N15" s="33">
        <v>1.4391555122557325</v>
      </c>
    </row>
    <row r="16" spans="1:18">
      <c r="A16" s="7" t="s">
        <v>25</v>
      </c>
      <c r="B16" s="7" t="s">
        <v>26</v>
      </c>
      <c r="C16" s="33"/>
      <c r="D16" s="33" t="s">
        <v>271</v>
      </c>
      <c r="E16" s="33" t="s">
        <v>271</v>
      </c>
      <c r="F16" s="33" t="s">
        <v>271</v>
      </c>
      <c r="G16" s="33" t="s">
        <v>271</v>
      </c>
      <c r="H16" s="33" t="s">
        <v>271</v>
      </c>
      <c r="I16" s="33" t="s">
        <v>271</v>
      </c>
      <c r="J16" s="33" t="s">
        <v>271</v>
      </c>
      <c r="K16" s="33" t="s">
        <v>271</v>
      </c>
      <c r="L16" s="33" t="s">
        <v>271</v>
      </c>
      <c r="M16" s="33" t="s">
        <v>271</v>
      </c>
      <c r="N16" s="33" t="s">
        <v>271</v>
      </c>
    </row>
    <row r="17" spans="1:14">
      <c r="A17" s="7" t="s">
        <v>27</v>
      </c>
      <c r="B17" s="7" t="s">
        <v>28</v>
      </c>
      <c r="C17" s="33"/>
      <c r="D17" s="33" t="s">
        <v>271</v>
      </c>
      <c r="E17" s="33" t="s">
        <v>271</v>
      </c>
      <c r="F17" s="33" t="s">
        <v>271</v>
      </c>
      <c r="G17" s="33" t="s">
        <v>271</v>
      </c>
      <c r="H17" s="33" t="s">
        <v>271</v>
      </c>
      <c r="I17" s="33" t="s">
        <v>271</v>
      </c>
      <c r="J17" s="33" t="s">
        <v>271</v>
      </c>
      <c r="K17" s="33" t="s">
        <v>271</v>
      </c>
      <c r="L17" s="33" t="s">
        <v>271</v>
      </c>
      <c r="M17" s="33" t="s">
        <v>271</v>
      </c>
      <c r="N17" s="33" t="s">
        <v>271</v>
      </c>
    </row>
    <row r="18" spans="1:14">
      <c r="A18" s="7" t="s">
        <v>29</v>
      </c>
      <c r="B18" s="7" t="s">
        <v>30</v>
      </c>
      <c r="C18" s="33"/>
      <c r="D18" s="33" t="s">
        <v>271</v>
      </c>
      <c r="E18" s="33" t="s">
        <v>271</v>
      </c>
      <c r="F18" s="33" t="s">
        <v>271</v>
      </c>
      <c r="G18" s="33" t="s">
        <v>271</v>
      </c>
      <c r="H18" s="33" t="s">
        <v>271</v>
      </c>
      <c r="I18" s="33" t="s">
        <v>271</v>
      </c>
      <c r="J18" s="33" t="s">
        <v>271</v>
      </c>
      <c r="K18" s="33" t="s">
        <v>271</v>
      </c>
      <c r="L18" s="33" t="s">
        <v>271</v>
      </c>
      <c r="M18" s="33" t="s">
        <v>271</v>
      </c>
      <c r="N18" s="33" t="s">
        <v>271</v>
      </c>
    </row>
    <row r="19" spans="1:14">
      <c r="A19" s="7" t="s">
        <v>31</v>
      </c>
      <c r="B19" s="7" t="s">
        <v>32</v>
      </c>
      <c r="C19" s="33"/>
      <c r="D19" s="33">
        <v>0.66292702019555416</v>
      </c>
      <c r="E19" s="33">
        <v>0.29764878288238861</v>
      </c>
      <c r="F19" s="33">
        <v>0.34695070890242846</v>
      </c>
      <c r="G19" s="33">
        <v>0.37030406283387718</v>
      </c>
      <c r="H19" s="33">
        <v>0.43560682625393432</v>
      </c>
      <c r="I19" s="33">
        <v>0.46450073633449801</v>
      </c>
      <c r="J19" s="33">
        <v>0.45624945857757498</v>
      </c>
      <c r="K19" s="33">
        <v>0.78889939649447027</v>
      </c>
      <c r="L19" s="33">
        <v>0.74669732320753079</v>
      </c>
      <c r="M19" s="33" t="s">
        <v>271</v>
      </c>
      <c r="N19" s="33">
        <v>0.30065187259969389</v>
      </c>
    </row>
    <row r="20" spans="1:14">
      <c r="A20" s="7" t="s">
        <v>33</v>
      </c>
      <c r="B20" s="7" t="s">
        <v>34</v>
      </c>
      <c r="C20" s="33"/>
      <c r="D20" s="33">
        <v>0.72382542627896596</v>
      </c>
      <c r="E20" s="33">
        <v>0.67831885239610246</v>
      </c>
      <c r="F20" s="33">
        <v>0.71928923869732053</v>
      </c>
      <c r="G20" s="33">
        <v>0.62816430039358528</v>
      </c>
      <c r="H20" s="33">
        <v>0.74119897382146793</v>
      </c>
      <c r="I20" s="33">
        <v>0.74203260409322624</v>
      </c>
      <c r="J20" s="33">
        <v>0.76106733140208982</v>
      </c>
      <c r="K20" s="33">
        <v>0.76107749762491617</v>
      </c>
      <c r="L20" s="33">
        <v>0.66276554809411281</v>
      </c>
      <c r="M20" s="33">
        <v>0.63950878844547776</v>
      </c>
      <c r="N20" s="33">
        <v>0.54120853007092462</v>
      </c>
    </row>
    <row r="21" spans="1:14">
      <c r="A21" s="7" t="s">
        <v>35</v>
      </c>
      <c r="B21" s="7" t="s">
        <v>36</v>
      </c>
      <c r="C21" s="33"/>
      <c r="D21" s="33">
        <v>0.7323560998643035</v>
      </c>
      <c r="E21" s="33">
        <v>0.51394755238593171</v>
      </c>
      <c r="F21" s="33">
        <v>0.5578036974158036</v>
      </c>
      <c r="G21" s="33">
        <v>0.52990565538956802</v>
      </c>
      <c r="H21" s="33">
        <v>0.57010198147179947</v>
      </c>
      <c r="I21" s="33">
        <v>0.57161760472780465</v>
      </c>
      <c r="J21" s="33">
        <v>0.57966127582580906</v>
      </c>
      <c r="K21" s="33">
        <v>0.63451890710639325</v>
      </c>
      <c r="L21" s="33">
        <v>0.59821444306719851</v>
      </c>
      <c r="M21" s="33">
        <v>0.55074694378682587</v>
      </c>
      <c r="N21" s="33">
        <v>0.56146498499063013</v>
      </c>
    </row>
    <row r="22" spans="1:14">
      <c r="A22" s="7" t="s">
        <v>37</v>
      </c>
      <c r="B22" s="7" t="s">
        <v>38</v>
      </c>
      <c r="C22" s="33"/>
      <c r="D22" s="33" t="s">
        <v>271</v>
      </c>
      <c r="E22" s="33" t="s">
        <v>271</v>
      </c>
      <c r="F22" s="33" t="s">
        <v>271</v>
      </c>
      <c r="G22" s="33" t="s">
        <v>271</v>
      </c>
      <c r="H22" s="33" t="s">
        <v>271</v>
      </c>
      <c r="I22" s="33" t="s">
        <v>271</v>
      </c>
      <c r="J22" s="33" t="s">
        <v>271</v>
      </c>
      <c r="K22" s="33" t="s">
        <v>271</v>
      </c>
      <c r="L22" s="33" t="s">
        <v>271</v>
      </c>
      <c r="M22" s="33" t="s">
        <v>271</v>
      </c>
      <c r="N22" s="33" t="s">
        <v>271</v>
      </c>
    </row>
    <row r="23" spans="1:14">
      <c r="A23" s="7" t="s">
        <v>39</v>
      </c>
      <c r="B23" s="7" t="s">
        <v>40</v>
      </c>
      <c r="C23" s="33"/>
      <c r="D23" s="33">
        <v>0.30289853819621537</v>
      </c>
      <c r="E23" s="33">
        <v>0.2686346401640673</v>
      </c>
      <c r="F23" s="33">
        <v>0.31088026897028415</v>
      </c>
      <c r="G23" s="33">
        <v>0.3006289057722229</v>
      </c>
      <c r="H23" s="33">
        <v>0.32165500920176471</v>
      </c>
      <c r="I23" s="33">
        <v>0.32255669680825344</v>
      </c>
      <c r="J23" s="33" t="s">
        <v>271</v>
      </c>
      <c r="K23" s="33">
        <v>0.33214814983374247</v>
      </c>
      <c r="L23" s="33">
        <v>0.31128986838774275</v>
      </c>
      <c r="M23" s="33">
        <v>0.3090086271877302</v>
      </c>
      <c r="N23" s="33">
        <v>0.34703879532260223</v>
      </c>
    </row>
    <row r="24" spans="1:14">
      <c r="A24" s="7" t="s">
        <v>41</v>
      </c>
      <c r="B24" s="7" t="s">
        <v>42</v>
      </c>
      <c r="C24" s="33"/>
      <c r="D24" s="33">
        <v>0.60985782623577633</v>
      </c>
      <c r="E24" s="33">
        <v>0.37443622923515302</v>
      </c>
      <c r="F24" s="33">
        <v>0.71799866041092619</v>
      </c>
      <c r="G24" s="33">
        <v>0.69553702763672809</v>
      </c>
      <c r="H24" s="33">
        <v>0.92383317088518291</v>
      </c>
      <c r="I24" s="33">
        <v>0.95829596485281554</v>
      </c>
      <c r="J24" s="33">
        <v>1.0721302223296201</v>
      </c>
      <c r="K24" s="33">
        <v>1.0080440215566804</v>
      </c>
      <c r="L24" s="33">
        <v>0.93692741081434361</v>
      </c>
      <c r="M24" s="33">
        <v>0.65013858097621335</v>
      </c>
      <c r="N24" s="33">
        <v>0.99958158113676943</v>
      </c>
    </row>
    <row r="25" spans="1:14">
      <c r="A25" s="7" t="s">
        <v>43</v>
      </c>
      <c r="B25" s="7" t="s">
        <v>44</v>
      </c>
      <c r="C25" s="33"/>
      <c r="D25" s="33" t="s">
        <v>271</v>
      </c>
      <c r="E25" s="33" t="s">
        <v>271</v>
      </c>
      <c r="F25" s="33">
        <v>0.37854878433036893</v>
      </c>
      <c r="G25" s="33">
        <v>0.3626592331089119</v>
      </c>
      <c r="H25" s="33">
        <v>0.39778858087209262</v>
      </c>
      <c r="I25" s="33">
        <v>0.38917182707332598</v>
      </c>
      <c r="J25" s="33">
        <v>0.39164753618715076</v>
      </c>
      <c r="K25" s="33">
        <v>0.4416568602864106</v>
      </c>
      <c r="L25" s="33">
        <v>0.40468519911774731</v>
      </c>
      <c r="M25" s="33">
        <v>0.39007530013953995</v>
      </c>
      <c r="N25" s="33">
        <v>0.43450302550944947</v>
      </c>
    </row>
    <row r="26" spans="1:14">
      <c r="A26" s="7" t="s">
        <v>45</v>
      </c>
      <c r="B26" s="7" t="s">
        <v>46</v>
      </c>
      <c r="C26" s="33"/>
      <c r="D26" s="33">
        <v>0.39001427008316586</v>
      </c>
      <c r="E26" s="33" t="s">
        <v>271</v>
      </c>
      <c r="F26" s="33">
        <v>0.36169828067983828</v>
      </c>
      <c r="G26" s="33">
        <v>0.34358460172918243</v>
      </c>
      <c r="H26" s="33">
        <v>0.33089105493277227</v>
      </c>
      <c r="I26" s="33" t="s">
        <v>271</v>
      </c>
      <c r="J26" s="33" t="s">
        <v>271</v>
      </c>
      <c r="K26" s="33">
        <v>0.34483793024096782</v>
      </c>
      <c r="L26" s="33" t="s">
        <v>271</v>
      </c>
      <c r="M26" s="33" t="s">
        <v>271</v>
      </c>
      <c r="N26" s="33">
        <v>0.32925145468292843</v>
      </c>
    </row>
    <row r="27" spans="1:14">
      <c r="A27" s="7" t="s">
        <v>65</v>
      </c>
      <c r="B27" s="7" t="s">
        <v>66</v>
      </c>
      <c r="C27" s="33"/>
      <c r="D27" s="33" t="s">
        <v>271</v>
      </c>
      <c r="E27" s="33" t="s">
        <v>271</v>
      </c>
      <c r="F27" s="33" t="s">
        <v>271</v>
      </c>
      <c r="G27" s="33" t="s">
        <v>271</v>
      </c>
      <c r="H27" s="33" t="s">
        <v>271</v>
      </c>
      <c r="I27" s="33" t="s">
        <v>271</v>
      </c>
      <c r="J27" s="33" t="s">
        <v>271</v>
      </c>
      <c r="K27" s="33" t="s">
        <v>271</v>
      </c>
      <c r="L27" s="33" t="s">
        <v>271</v>
      </c>
      <c r="M27" s="33" t="s">
        <v>271</v>
      </c>
      <c r="N27" s="33" t="s">
        <v>271</v>
      </c>
    </row>
    <row r="28" spans="1:14">
      <c r="A28" s="7" t="s">
        <v>67</v>
      </c>
      <c r="B28" s="7" t="s">
        <v>68</v>
      </c>
      <c r="C28" s="33"/>
      <c r="D28" s="33">
        <v>0.68402146464646463</v>
      </c>
      <c r="E28" s="33" t="s">
        <v>271</v>
      </c>
      <c r="F28" s="33" t="s">
        <v>271</v>
      </c>
      <c r="G28" s="33" t="s">
        <v>271</v>
      </c>
      <c r="H28" s="33" t="s">
        <v>271</v>
      </c>
      <c r="I28" s="33" t="s">
        <v>271</v>
      </c>
      <c r="J28" s="33" t="s">
        <v>271</v>
      </c>
      <c r="K28" s="33" t="s">
        <v>271</v>
      </c>
      <c r="L28" s="33" t="s">
        <v>271</v>
      </c>
      <c r="M28" s="33" t="s">
        <v>271</v>
      </c>
      <c r="N28" s="33">
        <v>0.48761743659640755</v>
      </c>
    </row>
    <row r="29" spans="1:14">
      <c r="A29" s="7" t="s">
        <v>47</v>
      </c>
      <c r="B29" s="7" t="s">
        <v>48</v>
      </c>
      <c r="C29" s="33"/>
      <c r="D29" s="33">
        <v>1.0003944559601523</v>
      </c>
      <c r="E29" s="33">
        <v>0.88436002319973139</v>
      </c>
      <c r="F29" s="33">
        <v>0.92137466039866911</v>
      </c>
      <c r="G29" s="33">
        <v>0.80310181934735492</v>
      </c>
      <c r="H29" s="33">
        <v>1.0112392777557313</v>
      </c>
      <c r="I29" s="33">
        <v>1.0562383619768614</v>
      </c>
      <c r="J29" s="33">
        <v>1.0904388870234134</v>
      </c>
      <c r="K29" s="33">
        <v>1.0627632864251046</v>
      </c>
      <c r="L29" s="33">
        <v>0.81470931652370338</v>
      </c>
      <c r="M29" s="33">
        <v>0.96387824719924298</v>
      </c>
      <c r="N29" s="33">
        <v>1.0167511218291156</v>
      </c>
    </row>
    <row r="30" spans="1:14">
      <c r="A30" s="7" t="s">
        <v>49</v>
      </c>
      <c r="B30" s="7" t="s">
        <v>50</v>
      </c>
      <c r="C30" s="33"/>
      <c r="D30" s="33">
        <v>1.5835746355067171</v>
      </c>
      <c r="E30" s="33">
        <v>1.2797935045504911</v>
      </c>
      <c r="F30" s="33">
        <v>1.6650916821413435</v>
      </c>
      <c r="G30" s="33">
        <v>1.5288390673322905</v>
      </c>
      <c r="H30" s="33">
        <v>1.6215901102772847</v>
      </c>
      <c r="I30" s="33">
        <v>0.91798222695776643</v>
      </c>
      <c r="J30" s="33">
        <v>0.89810372090094104</v>
      </c>
      <c r="K30" s="33">
        <v>1.0204657211085939</v>
      </c>
      <c r="L30" s="33">
        <v>0.95174283725292286</v>
      </c>
      <c r="M30" s="33">
        <v>0.88474074880982567</v>
      </c>
      <c r="N30" s="33">
        <v>0.95865154999242574</v>
      </c>
    </row>
    <row r="31" spans="1:14">
      <c r="A31" s="7" t="s">
        <v>51</v>
      </c>
      <c r="B31" s="7" t="s">
        <v>52</v>
      </c>
      <c r="C31" s="33"/>
      <c r="D31" s="33">
        <v>0.70202834660983293</v>
      </c>
      <c r="E31" s="33" t="s">
        <v>271</v>
      </c>
      <c r="F31" s="33">
        <v>0.73299132573795955</v>
      </c>
      <c r="G31" s="33" t="s">
        <v>271</v>
      </c>
      <c r="H31" s="33">
        <v>0.74283078715691353</v>
      </c>
      <c r="I31" s="33">
        <v>0.74728120145002586</v>
      </c>
      <c r="J31" s="33">
        <v>0.74161703780424648</v>
      </c>
      <c r="K31" s="33">
        <v>0.82307580269290526</v>
      </c>
      <c r="L31" s="33">
        <v>0.72308713102019684</v>
      </c>
      <c r="M31" s="33">
        <v>0.67350142413257374</v>
      </c>
      <c r="N31" s="33">
        <v>0.77744691869497673</v>
      </c>
    </row>
    <row r="32" spans="1:14">
      <c r="A32" s="7" t="s">
        <v>53</v>
      </c>
      <c r="B32" s="7" t="s">
        <v>54</v>
      </c>
      <c r="C32" s="33"/>
      <c r="D32" s="33">
        <v>0.67517299753497073</v>
      </c>
      <c r="E32" s="33">
        <v>0.33555457408962291</v>
      </c>
      <c r="F32" s="33">
        <v>0.58435942360986404</v>
      </c>
      <c r="G32" s="33">
        <v>0.53796089127892022</v>
      </c>
      <c r="H32" s="33">
        <v>0.54743958726661202</v>
      </c>
      <c r="I32" s="33">
        <v>0.21126620429914433</v>
      </c>
      <c r="J32" s="33">
        <v>0.22340941851379095</v>
      </c>
      <c r="K32" s="33">
        <v>0.25185763998427496</v>
      </c>
      <c r="L32" s="33">
        <v>0.23076717740643851</v>
      </c>
      <c r="M32" s="33">
        <v>0.21433355497206866</v>
      </c>
      <c r="N32" s="33">
        <v>0.22928931620405649</v>
      </c>
    </row>
    <row r="33" spans="1:14">
      <c r="A33" s="7" t="s">
        <v>55</v>
      </c>
      <c r="B33" s="7" t="s">
        <v>56</v>
      </c>
      <c r="C33" s="33"/>
      <c r="D33" s="33">
        <v>1.5449155973860667</v>
      </c>
      <c r="E33" s="33">
        <v>0.85424043740814348</v>
      </c>
      <c r="F33" s="33">
        <v>0.94622446104524094</v>
      </c>
      <c r="G33" s="33">
        <v>0.35002170287620221</v>
      </c>
      <c r="H33" s="33">
        <v>0.36512995073066351</v>
      </c>
      <c r="I33" s="33">
        <v>0.35595762989361784</v>
      </c>
      <c r="J33" s="33">
        <v>0.36902123835850104</v>
      </c>
      <c r="K33" s="33">
        <v>0.40874511685285447</v>
      </c>
      <c r="L33" s="33">
        <v>0.38801125503544803</v>
      </c>
      <c r="M33" s="33">
        <v>0.37762433463550593</v>
      </c>
      <c r="N33" s="33">
        <v>0.61026964871800726</v>
      </c>
    </row>
    <row r="34" spans="1:14">
      <c r="A34" s="7" t="s">
        <v>57</v>
      </c>
      <c r="B34" s="7" t="s">
        <v>58</v>
      </c>
      <c r="C34" s="33"/>
      <c r="D34" s="33">
        <v>0.79481784348538653</v>
      </c>
      <c r="E34" s="33">
        <v>0.67990243983237542</v>
      </c>
      <c r="F34" s="33">
        <v>0.9492260613188015</v>
      </c>
      <c r="G34" s="33">
        <v>0.72124749474102656</v>
      </c>
      <c r="H34" s="33">
        <v>0.72181273085650866</v>
      </c>
      <c r="I34" s="33">
        <v>0.95359059513358624</v>
      </c>
      <c r="J34" s="33">
        <v>0.98499743262716777</v>
      </c>
      <c r="K34" s="33">
        <v>1.0124517582362977</v>
      </c>
      <c r="L34" s="33">
        <v>0.92312995875639769</v>
      </c>
      <c r="M34" s="33">
        <v>0.89546858695112053</v>
      </c>
      <c r="N34" s="33">
        <v>0.96988098984645454</v>
      </c>
    </row>
    <row r="35" spans="1:14">
      <c r="A35" s="7" t="s">
        <v>59</v>
      </c>
      <c r="B35" s="7" t="s">
        <v>60</v>
      </c>
      <c r="C35" s="33"/>
      <c r="D35" s="33">
        <v>0.44159860089806269</v>
      </c>
      <c r="E35" s="33">
        <v>0.37482284471073501</v>
      </c>
      <c r="F35" s="33">
        <v>0.41782911420639579</v>
      </c>
      <c r="G35" s="33">
        <v>0.35794633696051281</v>
      </c>
      <c r="H35" s="33">
        <v>0.3643084852665136</v>
      </c>
      <c r="I35" s="33">
        <v>0.36747926468115477</v>
      </c>
      <c r="J35" s="33">
        <v>0.37038924405736229</v>
      </c>
      <c r="K35" s="33">
        <v>0.37611483437481769</v>
      </c>
      <c r="L35" s="33">
        <v>0.33782183925795528</v>
      </c>
      <c r="M35" s="33">
        <v>0.31163030908236133</v>
      </c>
      <c r="N35" s="33">
        <v>0.35510670496309338</v>
      </c>
    </row>
    <row r="36" spans="1:14">
      <c r="A36" s="7" t="s">
        <v>61</v>
      </c>
      <c r="B36" s="7" t="s">
        <v>62</v>
      </c>
      <c r="C36" s="33"/>
      <c r="D36" s="33">
        <v>0.72867204604928837</v>
      </c>
      <c r="E36" s="33">
        <v>0.60072103068845739</v>
      </c>
      <c r="F36" s="33">
        <v>0.72735733322052543</v>
      </c>
      <c r="G36" s="33">
        <v>0.69005081057198325</v>
      </c>
      <c r="H36" s="33">
        <v>1.1189442117780879</v>
      </c>
      <c r="I36" s="33">
        <v>1.5870524697886261</v>
      </c>
      <c r="J36" s="33">
        <v>1.6866501215035417</v>
      </c>
      <c r="K36" s="33">
        <v>0.97607061776442883</v>
      </c>
      <c r="L36" s="33">
        <v>1.7805885753768489</v>
      </c>
      <c r="M36" s="33">
        <v>1.7052258273756644</v>
      </c>
      <c r="N36" s="33">
        <v>1.0166791225423146</v>
      </c>
    </row>
    <row r="37" spans="1:14">
      <c r="A37" s="7" t="s">
        <v>63</v>
      </c>
      <c r="B37" s="7" t="s">
        <v>64</v>
      </c>
      <c r="C37" s="33"/>
      <c r="D37" s="33">
        <v>0.80750078425732252</v>
      </c>
      <c r="E37" s="33">
        <v>0.47352653610973761</v>
      </c>
      <c r="F37" s="33">
        <v>0.50746939862223883</v>
      </c>
      <c r="G37" s="33">
        <v>0.36610792537089698</v>
      </c>
      <c r="H37" s="33">
        <v>0.56767765131768833</v>
      </c>
      <c r="I37" s="33">
        <v>0.67335783979219477</v>
      </c>
      <c r="J37" s="33">
        <v>0.62305210568354452</v>
      </c>
      <c r="K37" s="33">
        <v>0.77781195953973203</v>
      </c>
      <c r="L37" s="33">
        <v>0.61650897066160726</v>
      </c>
      <c r="M37" s="33">
        <v>0.40806386296668362</v>
      </c>
      <c r="N37" s="33">
        <v>0.28411569793067343</v>
      </c>
    </row>
    <row r="38" spans="1:14">
      <c r="A38" s="7" t="s">
        <v>69</v>
      </c>
      <c r="B38" s="7" t="s">
        <v>70</v>
      </c>
      <c r="C38" s="33"/>
      <c r="D38" s="33">
        <v>0.35021495413287196</v>
      </c>
      <c r="E38" s="33">
        <v>0.3189719654130389</v>
      </c>
      <c r="F38" s="33">
        <v>0.4542224273846211</v>
      </c>
      <c r="G38" s="33">
        <v>0.42613797456271202</v>
      </c>
      <c r="H38" s="33">
        <v>0.48580176468157799</v>
      </c>
      <c r="I38" s="33">
        <v>0.58572297662145967</v>
      </c>
      <c r="J38" s="33">
        <v>0.48300357751933015</v>
      </c>
      <c r="K38" s="33">
        <v>0.62989985510405577</v>
      </c>
      <c r="L38" s="33">
        <v>0.42906011400760524</v>
      </c>
      <c r="M38" s="33">
        <v>0.45700351768029712</v>
      </c>
      <c r="N38" s="33">
        <v>0.46525845475670446</v>
      </c>
    </row>
    <row r="39" spans="1:14">
      <c r="A39" s="7" t="s">
        <v>71</v>
      </c>
      <c r="B39" s="7" t="s">
        <v>72</v>
      </c>
      <c r="C39" s="33"/>
      <c r="D39" s="33">
        <v>0.68106344777591399</v>
      </c>
      <c r="E39" s="33">
        <v>0.52994345233259132</v>
      </c>
      <c r="F39" s="33">
        <v>0.62861344469540636</v>
      </c>
      <c r="G39" s="33">
        <v>0.61402398401065961</v>
      </c>
      <c r="H39" s="33">
        <v>0.53739864480590172</v>
      </c>
      <c r="I39" s="33">
        <v>0.60421020132919512</v>
      </c>
      <c r="J39" s="33">
        <v>0.60954729367413596</v>
      </c>
      <c r="K39" s="33">
        <v>0.73601745178011402</v>
      </c>
      <c r="L39" s="33">
        <v>0.61787751255260726</v>
      </c>
      <c r="M39" s="33">
        <v>0.69455159974651048</v>
      </c>
      <c r="N39" s="33">
        <v>1.1085211485026243</v>
      </c>
    </row>
    <row r="40" spans="1:14">
      <c r="A40" s="7" t="s">
        <v>73</v>
      </c>
      <c r="B40" s="7" t="s">
        <v>74</v>
      </c>
      <c r="C40" s="33"/>
      <c r="D40" s="33">
        <v>0.44561819434872502</v>
      </c>
      <c r="E40" s="33" t="s">
        <v>271</v>
      </c>
      <c r="F40" s="33" t="s">
        <v>271</v>
      </c>
      <c r="G40" s="33" t="s">
        <v>271</v>
      </c>
      <c r="H40" s="33" t="s">
        <v>271</v>
      </c>
      <c r="I40" s="33">
        <v>0.42822722391695739</v>
      </c>
      <c r="J40" s="33" t="s">
        <v>271</v>
      </c>
      <c r="K40" s="33">
        <v>0.46044737446642553</v>
      </c>
      <c r="L40" s="33">
        <v>0.79238277389264933</v>
      </c>
      <c r="M40" s="33">
        <v>0.99817823390194516</v>
      </c>
      <c r="N40" s="33">
        <v>1.0372901095730871</v>
      </c>
    </row>
    <row r="41" spans="1:14">
      <c r="A41" s="7" t="s">
        <v>75</v>
      </c>
      <c r="B41" s="7" t="s">
        <v>76</v>
      </c>
      <c r="C41" s="33"/>
      <c r="D41" s="33">
        <v>0.97700676875038561</v>
      </c>
      <c r="E41" s="33">
        <v>0.82233712354347122</v>
      </c>
      <c r="F41" s="33">
        <v>0.88838269110263679</v>
      </c>
      <c r="G41" s="33">
        <v>0.88105482758644726</v>
      </c>
      <c r="H41" s="33">
        <v>0.90151541026068183</v>
      </c>
      <c r="I41" s="33">
        <v>0.52711128273508512</v>
      </c>
      <c r="J41" s="33">
        <v>0.52738660910138357</v>
      </c>
      <c r="K41" s="33">
        <v>0.61971364663847417</v>
      </c>
      <c r="L41" s="33">
        <v>0.57233311562801248</v>
      </c>
      <c r="M41" s="33">
        <v>0.48338248547914803</v>
      </c>
      <c r="N41" s="33">
        <v>0.56773830194031905</v>
      </c>
    </row>
    <row r="42" spans="1:14">
      <c r="A42" s="7" t="s">
        <v>77</v>
      </c>
      <c r="B42" s="7" t="s">
        <v>78</v>
      </c>
      <c r="C42" s="33"/>
      <c r="D42" s="33">
        <v>0.46416180755833175</v>
      </c>
      <c r="E42" s="33">
        <v>0.38246603112093908</v>
      </c>
      <c r="F42" s="33">
        <v>0.38400095351239472</v>
      </c>
      <c r="G42" s="33">
        <v>0.3428196834416371</v>
      </c>
      <c r="H42" s="33">
        <v>0.41027487126613654</v>
      </c>
      <c r="I42" s="33">
        <v>0.44297046243413107</v>
      </c>
      <c r="J42" s="33">
        <v>0.44500055233949692</v>
      </c>
      <c r="K42" s="33">
        <v>0.82593069205231917</v>
      </c>
      <c r="L42" s="33">
        <v>0.79804529959088122</v>
      </c>
      <c r="M42" s="33">
        <v>0.75430098045105787</v>
      </c>
      <c r="N42" s="33">
        <v>0.88177221519146798</v>
      </c>
    </row>
    <row r="43" spans="1:14">
      <c r="A43" s="7" t="s">
        <v>79</v>
      </c>
      <c r="B43" s="7" t="s">
        <v>80</v>
      </c>
      <c r="C43" s="33"/>
      <c r="D43" s="33">
        <v>0.81206870849636992</v>
      </c>
      <c r="E43" s="33">
        <v>0.5350202414652836</v>
      </c>
      <c r="F43" s="33">
        <v>0.72749984909698617</v>
      </c>
      <c r="G43" s="33">
        <v>0.70632636587688979</v>
      </c>
      <c r="H43" s="33">
        <v>0.82358874989897168</v>
      </c>
      <c r="I43" s="33">
        <v>0.82000390813229129</v>
      </c>
      <c r="J43" s="33">
        <v>0.91979223468436722</v>
      </c>
      <c r="K43" s="33">
        <v>1.0266827220652945</v>
      </c>
      <c r="L43" s="33">
        <v>0.94469583579296723</v>
      </c>
      <c r="M43" s="33">
        <v>0.88550195457768133</v>
      </c>
      <c r="N43" s="33">
        <v>0.98609543822746759</v>
      </c>
    </row>
    <row r="44" spans="1:14">
      <c r="A44" s="7" t="s">
        <v>81</v>
      </c>
      <c r="B44" s="7" t="s">
        <v>82</v>
      </c>
      <c r="C44" s="33"/>
      <c r="D44" s="33" t="s">
        <v>271</v>
      </c>
      <c r="E44" s="33">
        <v>0.74384762429607176</v>
      </c>
      <c r="F44" s="33">
        <v>0.82570565036940091</v>
      </c>
      <c r="G44" s="33">
        <v>0.76166325107203747</v>
      </c>
      <c r="H44" s="33">
        <v>0.90649163896877749</v>
      </c>
      <c r="I44" s="33">
        <v>0.95403585513286371</v>
      </c>
      <c r="J44" s="33" t="s">
        <v>271</v>
      </c>
      <c r="K44" s="33" t="s">
        <v>271</v>
      </c>
      <c r="L44" s="33" t="s">
        <v>271</v>
      </c>
      <c r="M44" s="33" t="s">
        <v>271</v>
      </c>
      <c r="N44" s="33" t="s">
        <v>271</v>
      </c>
    </row>
    <row r="45" spans="1:14">
      <c r="A45" s="7" t="s">
        <v>83</v>
      </c>
      <c r="B45" s="7" t="s">
        <v>84</v>
      </c>
      <c r="C45" s="33"/>
      <c r="D45" s="33">
        <v>0.54670590992431656</v>
      </c>
      <c r="E45" s="33">
        <v>0.48780802827912034</v>
      </c>
      <c r="F45" s="33">
        <v>0.55499643112062813</v>
      </c>
      <c r="G45" s="33">
        <v>0.5365283301043472</v>
      </c>
      <c r="H45" s="33">
        <v>0.56405288739335846</v>
      </c>
      <c r="I45" s="33">
        <v>0.5990279052377554</v>
      </c>
      <c r="J45" s="33">
        <v>0.60973284388701943</v>
      </c>
      <c r="K45" s="33">
        <v>0.63924237789334148</v>
      </c>
      <c r="L45" s="33">
        <v>0.59920125080724651</v>
      </c>
      <c r="M45" s="33">
        <v>0.61221406478365792</v>
      </c>
      <c r="N45" s="33">
        <v>0.59499847048026921</v>
      </c>
    </row>
    <row r="46" spans="1:14">
      <c r="A46" s="7" t="s">
        <v>85</v>
      </c>
      <c r="B46" s="7" t="s">
        <v>86</v>
      </c>
      <c r="C46" s="33"/>
      <c r="D46" s="33">
        <v>0.54202811308509424</v>
      </c>
      <c r="E46" s="33">
        <v>1.0189250466568314</v>
      </c>
      <c r="F46" s="33">
        <v>0.77311497212285663</v>
      </c>
      <c r="G46" s="33">
        <v>1.0808345265563832</v>
      </c>
      <c r="H46" s="33">
        <v>0.71005097582532883</v>
      </c>
      <c r="I46" s="33">
        <v>0.80735699284400331</v>
      </c>
      <c r="J46" s="33">
        <v>0.83227433047238264</v>
      </c>
      <c r="K46" s="33">
        <v>0.88083168621213359</v>
      </c>
      <c r="L46" s="33">
        <v>0.92738409306972713</v>
      </c>
      <c r="M46" s="33">
        <v>1.000147864980059</v>
      </c>
      <c r="N46" s="33">
        <v>1.1385419677570805</v>
      </c>
    </row>
    <row r="47" spans="1:14">
      <c r="A47" s="7" t="s">
        <v>87</v>
      </c>
      <c r="B47" s="7" t="s">
        <v>88</v>
      </c>
      <c r="C47" s="33"/>
      <c r="D47" s="33">
        <v>0.35932540530460494</v>
      </c>
      <c r="E47" s="33">
        <v>0.32230544594434257</v>
      </c>
      <c r="F47" s="33">
        <v>0.39900565300428281</v>
      </c>
      <c r="G47" s="33">
        <v>0.40938926886025179</v>
      </c>
      <c r="H47" s="33">
        <v>0.43457326898272713</v>
      </c>
      <c r="I47" s="33">
        <v>0.43165299662809969</v>
      </c>
      <c r="J47" s="33" t="s">
        <v>271</v>
      </c>
      <c r="K47" s="33" t="s">
        <v>271</v>
      </c>
      <c r="L47" s="33" t="s">
        <v>271</v>
      </c>
      <c r="M47" s="33" t="s">
        <v>271</v>
      </c>
      <c r="N47" s="33" t="s">
        <v>271</v>
      </c>
    </row>
    <row r="48" spans="1:14">
      <c r="A48" s="7" t="s">
        <v>89</v>
      </c>
      <c r="B48" s="7" t="s">
        <v>90</v>
      </c>
      <c r="C48" s="33"/>
      <c r="D48" s="33">
        <v>1.0773068156449217</v>
      </c>
      <c r="E48" s="33">
        <v>0.9065431893731497</v>
      </c>
      <c r="F48" s="33">
        <v>1.0018347608088765</v>
      </c>
      <c r="G48" s="33">
        <v>0.9731824400737068</v>
      </c>
      <c r="H48" s="33">
        <v>1.0232139420732269</v>
      </c>
      <c r="I48" s="33">
        <v>1.11411895893141</v>
      </c>
      <c r="J48" s="33">
        <v>1.1818838459328151</v>
      </c>
      <c r="K48" s="33">
        <v>1.2561863863911362</v>
      </c>
      <c r="L48" s="33">
        <v>1.157154117271795</v>
      </c>
      <c r="M48" s="33">
        <v>1.089779380557335</v>
      </c>
      <c r="N48" s="33">
        <v>1.1013468093351364</v>
      </c>
    </row>
    <row r="49" spans="1:14">
      <c r="A49" s="7" t="s">
        <v>91</v>
      </c>
      <c r="B49" s="7" t="s">
        <v>92</v>
      </c>
      <c r="C49" s="33"/>
      <c r="D49" s="33">
        <v>0.3251502235671101</v>
      </c>
      <c r="E49" s="33">
        <v>0.27535471592226141</v>
      </c>
      <c r="F49" s="33">
        <v>0.34808215501360301</v>
      </c>
      <c r="G49" s="33">
        <v>0.33663242524430564</v>
      </c>
      <c r="H49" s="33">
        <v>0.34747825344345895</v>
      </c>
      <c r="I49" s="33">
        <v>0.38033903888150111</v>
      </c>
      <c r="J49" s="33">
        <v>0.42419815291519758</v>
      </c>
      <c r="K49" s="33">
        <v>0.4554546341820489</v>
      </c>
      <c r="L49" s="33">
        <v>0.42128844534995791</v>
      </c>
      <c r="M49" s="33">
        <v>0.38223614381397392</v>
      </c>
      <c r="N49" s="33">
        <v>0.44398965437310139</v>
      </c>
    </row>
    <row r="50" spans="1:14">
      <c r="A50" s="7" t="s">
        <v>93</v>
      </c>
      <c r="B50" s="7" t="s">
        <v>94</v>
      </c>
      <c r="C50" s="33"/>
      <c r="D50" s="33">
        <v>0.87976429609224183</v>
      </c>
      <c r="E50" s="33">
        <v>0.65198394349396538</v>
      </c>
      <c r="F50" s="33">
        <v>0.87935237865476501</v>
      </c>
      <c r="G50" s="33">
        <v>0.8594171139837693</v>
      </c>
      <c r="H50" s="33">
        <v>1.0874838329211984</v>
      </c>
      <c r="I50" s="33">
        <v>1.164199888757095</v>
      </c>
      <c r="J50" s="33">
        <v>1.3070223759071993</v>
      </c>
      <c r="K50" s="33">
        <v>1.2634540251837854</v>
      </c>
      <c r="L50" s="33">
        <v>1.1408938300396052</v>
      </c>
      <c r="M50" s="33">
        <v>1.0001058818010629</v>
      </c>
      <c r="N50" s="33">
        <v>1.2764788269904774</v>
      </c>
    </row>
    <row r="51" spans="1:14">
      <c r="A51" s="7" t="s">
        <v>95</v>
      </c>
      <c r="B51" s="7" t="s">
        <v>96</v>
      </c>
      <c r="C51" s="33"/>
      <c r="D51" s="33">
        <v>0.37273331996865378</v>
      </c>
      <c r="E51" s="33" t="s">
        <v>271</v>
      </c>
      <c r="F51" s="33" t="s">
        <v>271</v>
      </c>
      <c r="G51" s="33" t="s">
        <v>271</v>
      </c>
      <c r="H51" s="33" t="s">
        <v>271</v>
      </c>
      <c r="I51" s="33">
        <v>0.72153799266768848</v>
      </c>
      <c r="J51" s="33">
        <v>0.9997086795564758</v>
      </c>
      <c r="K51" s="33">
        <v>1.0047462823029554</v>
      </c>
      <c r="L51" s="33">
        <v>0.89212628068948829</v>
      </c>
      <c r="M51" s="33">
        <v>0.86049784422871789</v>
      </c>
      <c r="N51" s="33">
        <v>0.98120310861322502</v>
      </c>
    </row>
    <row r="52" spans="1:14">
      <c r="A52" s="7" t="s">
        <v>97</v>
      </c>
      <c r="B52" s="7" t="s">
        <v>98</v>
      </c>
      <c r="C52" s="33"/>
      <c r="D52" s="33">
        <v>0.6593284770433735</v>
      </c>
      <c r="E52" s="33">
        <v>0.60006412088840599</v>
      </c>
      <c r="F52" s="33">
        <v>0.69051326718037076</v>
      </c>
      <c r="G52" s="33">
        <v>0.62024798674624393</v>
      </c>
      <c r="H52" s="33">
        <v>0.64225835032431589</v>
      </c>
      <c r="I52" s="33">
        <v>0.71191637751725811</v>
      </c>
      <c r="J52" s="33">
        <v>0.78867429273554557</v>
      </c>
      <c r="K52" s="33">
        <v>0.85939678984931589</v>
      </c>
      <c r="L52" s="33">
        <v>0.8074707152321855</v>
      </c>
      <c r="M52" s="33">
        <v>0.77014477738522602</v>
      </c>
      <c r="N52" s="33">
        <v>0.51656166739579168</v>
      </c>
    </row>
    <row r="53" spans="1:14">
      <c r="A53" s="7" t="s">
        <v>99</v>
      </c>
      <c r="B53" s="7" t="s">
        <v>100</v>
      </c>
      <c r="C53" s="33"/>
      <c r="D53" s="33">
        <v>0.51397822802463877</v>
      </c>
      <c r="E53" s="33">
        <v>0.30731281847255587</v>
      </c>
      <c r="F53" s="33">
        <v>0.47482211442824135</v>
      </c>
      <c r="G53" s="33">
        <v>0.45989808878211502</v>
      </c>
      <c r="H53" s="33">
        <v>0.55258527030955917</v>
      </c>
      <c r="I53" s="33">
        <v>0.65458830010252333</v>
      </c>
      <c r="J53" s="33">
        <v>0.6486939756086364</v>
      </c>
      <c r="K53" s="33">
        <v>0.73491759881256602</v>
      </c>
      <c r="L53" s="33">
        <v>0.70217135162430566</v>
      </c>
      <c r="M53" s="33">
        <v>0.65669844378815934</v>
      </c>
      <c r="N53" s="33">
        <v>0.69965876574191677</v>
      </c>
    </row>
    <row r="54" spans="1:14">
      <c r="A54" s="7" t="s">
        <v>101</v>
      </c>
      <c r="B54" s="7" t="s">
        <v>102</v>
      </c>
      <c r="C54" s="33"/>
      <c r="D54" s="33" t="s">
        <v>271</v>
      </c>
      <c r="E54" s="33" t="s">
        <v>271</v>
      </c>
      <c r="F54" s="33" t="s">
        <v>271</v>
      </c>
      <c r="G54" s="33" t="s">
        <v>271</v>
      </c>
      <c r="H54" s="33" t="s">
        <v>271</v>
      </c>
      <c r="I54" s="33" t="s">
        <v>271</v>
      </c>
      <c r="J54" s="33" t="s">
        <v>271</v>
      </c>
      <c r="K54" s="33" t="s">
        <v>271</v>
      </c>
      <c r="L54" s="33" t="s">
        <v>271</v>
      </c>
      <c r="M54" s="33" t="s">
        <v>271</v>
      </c>
      <c r="N54" s="33" t="s">
        <v>271</v>
      </c>
    </row>
    <row r="55" spans="1:14">
      <c r="A55" s="7" t="s">
        <v>103</v>
      </c>
      <c r="B55" s="7" t="s">
        <v>104</v>
      </c>
      <c r="C55" s="33"/>
      <c r="D55" s="33" t="s">
        <v>271</v>
      </c>
      <c r="E55" s="33" t="s">
        <v>271</v>
      </c>
      <c r="F55" s="33" t="s">
        <v>271</v>
      </c>
      <c r="G55" s="33" t="s">
        <v>271</v>
      </c>
      <c r="H55" s="33" t="s">
        <v>271</v>
      </c>
      <c r="I55" s="33" t="s">
        <v>271</v>
      </c>
      <c r="J55" s="33">
        <v>0.25700870799552317</v>
      </c>
      <c r="K55" s="33">
        <v>0.29310245467808321</v>
      </c>
      <c r="L55" s="33">
        <v>0.27707258482788744</v>
      </c>
      <c r="M55" s="33">
        <v>0.26062718192764872</v>
      </c>
      <c r="N55" s="33">
        <v>0.29484648025308086</v>
      </c>
    </row>
    <row r="56" spans="1:14">
      <c r="A56" s="7" t="s">
        <v>105</v>
      </c>
      <c r="B56" s="7" t="s">
        <v>106</v>
      </c>
      <c r="C56" s="33"/>
      <c r="D56" s="33" t="s">
        <v>271</v>
      </c>
      <c r="E56" s="33" t="s">
        <v>271</v>
      </c>
      <c r="F56" s="33" t="s">
        <v>271</v>
      </c>
      <c r="G56" s="33" t="s">
        <v>271</v>
      </c>
      <c r="H56" s="33" t="s">
        <v>271</v>
      </c>
      <c r="I56" s="33" t="s">
        <v>271</v>
      </c>
      <c r="J56" s="33" t="s">
        <v>271</v>
      </c>
      <c r="K56" s="33" t="s">
        <v>271</v>
      </c>
      <c r="L56" s="33" t="s">
        <v>271</v>
      </c>
      <c r="M56" s="33" t="s">
        <v>271</v>
      </c>
      <c r="N56" s="33" t="s">
        <v>271</v>
      </c>
    </row>
    <row r="57" spans="1:14">
      <c r="A57" s="7" t="s">
        <v>107</v>
      </c>
      <c r="B57" s="7" t="s">
        <v>108</v>
      </c>
      <c r="C57" s="33"/>
      <c r="D57" s="33">
        <v>0.7688229056203606</v>
      </c>
      <c r="E57" s="33">
        <v>0.66849638884117313</v>
      </c>
      <c r="F57" s="33">
        <v>0.74198738081381188</v>
      </c>
      <c r="G57" s="33">
        <v>0.75132998838583631</v>
      </c>
      <c r="H57" s="33">
        <v>0.76863970710771434</v>
      </c>
      <c r="I57" s="33">
        <v>0.82076371458385144</v>
      </c>
      <c r="J57" s="33">
        <v>1.0301314477195986</v>
      </c>
      <c r="K57" s="33">
        <v>1.1939283306113972</v>
      </c>
      <c r="L57" s="33">
        <v>1.1089705953989453</v>
      </c>
      <c r="M57" s="33">
        <v>1.0763881232998582</v>
      </c>
      <c r="N57" s="33">
        <v>0.65269164010962955</v>
      </c>
    </row>
    <row r="58" spans="1:14">
      <c r="A58" s="7" t="s">
        <v>109</v>
      </c>
      <c r="B58" s="7" t="s">
        <v>110</v>
      </c>
      <c r="C58" s="33"/>
      <c r="D58" s="33">
        <v>0.57379056080135937</v>
      </c>
      <c r="E58" s="33">
        <v>0.17881035514964982</v>
      </c>
      <c r="F58" s="33">
        <v>0.38000088395658971</v>
      </c>
      <c r="G58" s="33">
        <v>0.18624965344883698</v>
      </c>
      <c r="H58" s="33">
        <v>0.20119655578368778</v>
      </c>
      <c r="I58" s="33">
        <v>0.18727423949598401</v>
      </c>
      <c r="J58" s="33">
        <v>0.6673269554526059</v>
      </c>
      <c r="K58" s="33">
        <v>0.9700398985860712</v>
      </c>
      <c r="L58" s="33">
        <v>0.74457069844624535</v>
      </c>
      <c r="M58" s="33">
        <v>0.66650929560713756</v>
      </c>
      <c r="N58" s="33">
        <v>0.38025602597225178</v>
      </c>
    </row>
    <row r="59" spans="1:14">
      <c r="A59" s="7" t="s">
        <v>111</v>
      </c>
      <c r="B59" s="7" t="s">
        <v>112</v>
      </c>
      <c r="C59" s="33"/>
      <c r="D59" s="33">
        <v>0.76338229290560422</v>
      </c>
      <c r="E59" s="33">
        <v>0.56949014828356692</v>
      </c>
      <c r="F59" s="33">
        <v>0.61500322355580284</v>
      </c>
      <c r="G59" s="33">
        <v>0.60965123775711172</v>
      </c>
      <c r="H59" s="33">
        <v>0.64220296920400255</v>
      </c>
      <c r="I59" s="33">
        <v>0.6654496639553471</v>
      </c>
      <c r="J59" s="33">
        <v>0.89631278206113274</v>
      </c>
      <c r="K59" s="33">
        <v>0.50209575285483399</v>
      </c>
      <c r="L59" s="33">
        <v>0.46511759354935572</v>
      </c>
      <c r="M59" s="33">
        <v>0.46376105061424194</v>
      </c>
      <c r="N59" s="33">
        <v>0.23222142737284618</v>
      </c>
    </row>
    <row r="60" spans="1:14">
      <c r="A60" s="7" t="s">
        <v>113</v>
      </c>
      <c r="B60" s="7" t="s">
        <v>114</v>
      </c>
      <c r="C60" s="33"/>
      <c r="D60" s="33">
        <v>0.57552810521603814</v>
      </c>
      <c r="E60" s="33">
        <v>0.46472728843391969</v>
      </c>
      <c r="F60" s="33">
        <v>0.62464500523718514</v>
      </c>
      <c r="G60" s="33">
        <v>0.88375608755277679</v>
      </c>
      <c r="H60" s="33">
        <v>0.96700573390780398</v>
      </c>
      <c r="I60" s="33">
        <v>0.93104192987571133</v>
      </c>
      <c r="J60" s="33">
        <v>1.0140918073147818</v>
      </c>
      <c r="K60" s="33">
        <v>1.0967043528027038</v>
      </c>
      <c r="L60" s="33">
        <v>1.4690142213871522</v>
      </c>
      <c r="M60" s="33">
        <v>1.9816968479704558</v>
      </c>
      <c r="N60" s="33">
        <v>2.3093502650987507</v>
      </c>
    </row>
    <row r="61" spans="1:14">
      <c r="A61" s="7" t="s">
        <v>115</v>
      </c>
      <c r="B61" s="7" t="s">
        <v>116</v>
      </c>
      <c r="C61" s="33"/>
      <c r="D61" s="33" t="s">
        <v>271</v>
      </c>
      <c r="E61" s="33" t="s">
        <v>271</v>
      </c>
      <c r="F61" s="33" t="s">
        <v>271</v>
      </c>
      <c r="G61" s="33" t="s">
        <v>271</v>
      </c>
      <c r="H61" s="33" t="s">
        <v>271</v>
      </c>
      <c r="I61" s="33" t="s">
        <v>271</v>
      </c>
      <c r="J61" s="33" t="s">
        <v>271</v>
      </c>
      <c r="K61" s="33">
        <v>0.26479041248971807</v>
      </c>
      <c r="L61" s="33" t="s">
        <v>271</v>
      </c>
      <c r="M61" s="33" t="s">
        <v>271</v>
      </c>
      <c r="N61" s="33">
        <v>0.26428246058457072</v>
      </c>
    </row>
    <row r="62" spans="1:14">
      <c r="A62" s="7" t="s">
        <v>117</v>
      </c>
      <c r="B62" s="7" t="s">
        <v>118</v>
      </c>
      <c r="C62" s="33"/>
      <c r="D62" s="33">
        <v>0.82384716986855133</v>
      </c>
      <c r="E62" s="33">
        <v>0.75253584380159755</v>
      </c>
      <c r="F62" s="33">
        <v>0.80578069790251694</v>
      </c>
      <c r="G62" s="33">
        <v>0.75036763750326596</v>
      </c>
      <c r="H62" s="33">
        <v>0.77818497193643399</v>
      </c>
      <c r="I62" s="33">
        <v>0.79434323868463064</v>
      </c>
      <c r="J62" s="33">
        <v>0.74723912784756619</v>
      </c>
      <c r="K62" s="33">
        <v>0.82213047814078699</v>
      </c>
      <c r="L62" s="33">
        <v>0.76084205745678291</v>
      </c>
      <c r="M62" s="33">
        <v>0.7289783165690632</v>
      </c>
      <c r="N62" s="33">
        <v>0.75778331342960992</v>
      </c>
    </row>
    <row r="63" spans="1:14">
      <c r="A63" s="7" t="s">
        <v>119</v>
      </c>
      <c r="B63" s="7" t="s">
        <v>120</v>
      </c>
      <c r="C63" s="33"/>
      <c r="D63" s="33">
        <v>1.1790537749876095</v>
      </c>
      <c r="E63" s="33">
        <v>1.0236388097091282</v>
      </c>
      <c r="F63" s="33">
        <v>1.2078112194141328</v>
      </c>
      <c r="G63" s="33">
        <v>1.1297505708674609</v>
      </c>
      <c r="H63" s="33">
        <v>1.1948887388339355</v>
      </c>
      <c r="I63" s="33">
        <v>1.1646366293304742</v>
      </c>
      <c r="J63" s="33">
        <v>1.0976015834806678</v>
      </c>
      <c r="K63" s="33">
        <v>1.2765369607686479</v>
      </c>
      <c r="L63" s="33">
        <v>1.1448121936258717</v>
      </c>
      <c r="M63" s="33">
        <v>1.0615969856136245</v>
      </c>
      <c r="N63" s="33">
        <v>1.1746261655747592</v>
      </c>
    </row>
    <row r="64" spans="1:14">
      <c r="A64" s="7" t="s">
        <v>121</v>
      </c>
      <c r="B64" s="7" t="s">
        <v>122</v>
      </c>
      <c r="C64" s="33"/>
      <c r="D64" s="33">
        <v>0.14408603079066407</v>
      </c>
      <c r="E64" s="33">
        <v>0.11803005381313689</v>
      </c>
      <c r="F64" s="33">
        <v>0.26234113675015569</v>
      </c>
      <c r="G64" s="33">
        <v>0.30180875810897229</v>
      </c>
      <c r="H64" s="33">
        <v>0.32195587155220323</v>
      </c>
      <c r="I64" s="33">
        <v>0.31716518985397568</v>
      </c>
      <c r="J64" s="33">
        <v>0.30512914315076334</v>
      </c>
      <c r="K64" s="33">
        <v>0.36083146462770638</v>
      </c>
      <c r="L64" s="33">
        <v>0.3289401297435568</v>
      </c>
      <c r="M64" s="33">
        <v>0.2977595080580076</v>
      </c>
      <c r="N64" s="33">
        <v>0.34718828454219736</v>
      </c>
    </row>
    <row r="65" spans="1:14">
      <c r="A65" s="7" t="s">
        <v>123</v>
      </c>
      <c r="B65" s="7" t="s">
        <v>124</v>
      </c>
      <c r="C65" s="33"/>
      <c r="D65" s="33">
        <v>0.60834592913619001</v>
      </c>
      <c r="E65" s="33">
        <v>0.55458331818033912</v>
      </c>
      <c r="F65" s="33">
        <v>0.60786315984909534</v>
      </c>
      <c r="G65" s="33">
        <v>0.56788796609812631</v>
      </c>
      <c r="H65" s="33">
        <v>0.58973603165093624</v>
      </c>
      <c r="I65" s="33">
        <v>0.62492128418276238</v>
      </c>
      <c r="J65" s="33">
        <v>0.5893771449462053</v>
      </c>
      <c r="K65" s="33">
        <v>0.62988253398896354</v>
      </c>
      <c r="L65" s="33">
        <v>0.57255445029084173</v>
      </c>
      <c r="M65" s="33">
        <v>0.53351714712823639</v>
      </c>
      <c r="N65" s="33">
        <v>0.62917911604769083</v>
      </c>
    </row>
    <row r="66" spans="1:14">
      <c r="A66" s="7" t="s">
        <v>125</v>
      </c>
      <c r="B66" s="7" t="s">
        <v>126</v>
      </c>
      <c r="C66" s="33"/>
      <c r="D66" s="33" t="s">
        <v>271</v>
      </c>
      <c r="E66" s="33" t="s">
        <v>271</v>
      </c>
      <c r="F66" s="33" t="s">
        <v>271</v>
      </c>
      <c r="G66" s="33" t="s">
        <v>271</v>
      </c>
      <c r="H66" s="33" t="s">
        <v>271</v>
      </c>
      <c r="I66" s="33" t="s">
        <v>271</v>
      </c>
      <c r="J66" s="33" t="s">
        <v>271</v>
      </c>
      <c r="K66" s="33" t="s">
        <v>271</v>
      </c>
      <c r="L66" s="33" t="s">
        <v>271</v>
      </c>
      <c r="M66" s="33" t="s">
        <v>271</v>
      </c>
      <c r="N66" s="33" t="s">
        <v>271</v>
      </c>
    </row>
    <row r="67" spans="1:14">
      <c r="A67" s="7" t="s">
        <v>127</v>
      </c>
      <c r="B67" s="7" t="s">
        <v>128</v>
      </c>
      <c r="C67" s="33"/>
      <c r="D67" s="33">
        <v>0.49465648081264374</v>
      </c>
      <c r="E67" s="33">
        <v>0.4621985738392031</v>
      </c>
      <c r="F67" s="33">
        <v>0.53583442848589002</v>
      </c>
      <c r="G67" s="33">
        <v>0.53358437599632957</v>
      </c>
      <c r="H67" s="33">
        <v>0.59617798237906017</v>
      </c>
      <c r="I67" s="33">
        <v>0.58618980225044126</v>
      </c>
      <c r="J67" s="33">
        <v>0.5916934298622829</v>
      </c>
      <c r="K67" s="33">
        <v>0.65869693694254139</v>
      </c>
      <c r="L67" s="33">
        <v>0.61832507756790589</v>
      </c>
      <c r="M67" s="33">
        <v>0.56277868068461945</v>
      </c>
      <c r="N67" s="33">
        <v>0.48815291180976228</v>
      </c>
    </row>
    <row r="68" spans="1:14">
      <c r="A68" s="7" t="s">
        <v>129</v>
      </c>
      <c r="B68" s="7" t="s">
        <v>130</v>
      </c>
      <c r="C68" s="33"/>
      <c r="D68" s="33">
        <v>0.75273747596078056</v>
      </c>
      <c r="E68" s="33">
        <v>1.1850065875495315</v>
      </c>
      <c r="F68" s="33">
        <v>0.71846085897653433</v>
      </c>
      <c r="G68" s="33">
        <v>1.2116761820159898</v>
      </c>
      <c r="H68" s="33">
        <v>0.14961348052181378</v>
      </c>
      <c r="I68" s="33">
        <v>0.15489350128257592</v>
      </c>
      <c r="J68" s="33">
        <v>0.1493015700326383</v>
      </c>
      <c r="K68" s="33">
        <v>0.15571819261595585</v>
      </c>
      <c r="L68" s="33">
        <v>0.14512196947768718</v>
      </c>
      <c r="M68" s="33">
        <v>0.63990308317280342</v>
      </c>
      <c r="N68" s="33">
        <v>0.8624187785086187</v>
      </c>
    </row>
    <row r="69" spans="1:14">
      <c r="A69" s="7" t="s">
        <v>131</v>
      </c>
      <c r="B69" s="7" t="s">
        <v>132</v>
      </c>
      <c r="C69" s="33"/>
      <c r="D69" s="33">
        <v>0.7518838837881856</v>
      </c>
      <c r="E69" s="33">
        <v>0.35332124157284145</v>
      </c>
      <c r="F69" s="33">
        <v>0.6912152219294343</v>
      </c>
      <c r="G69" s="33">
        <v>0.36571985900550974</v>
      </c>
      <c r="H69" s="33">
        <v>0.37018582526265359</v>
      </c>
      <c r="I69" s="33">
        <v>0.3637486738989083</v>
      </c>
      <c r="J69" s="33">
        <v>0.34511481468806682</v>
      </c>
      <c r="K69" s="33">
        <v>0.73884192874987165</v>
      </c>
      <c r="L69" s="33">
        <v>0.63180589302214163</v>
      </c>
      <c r="M69" s="33">
        <v>0.30759727593169295</v>
      </c>
      <c r="N69" s="33">
        <v>0.64212039286814282</v>
      </c>
    </row>
    <row r="70" spans="1:14">
      <c r="A70" s="7" t="s">
        <v>133</v>
      </c>
      <c r="B70" s="7" t="s">
        <v>134</v>
      </c>
      <c r="C70" s="33"/>
      <c r="D70" s="33">
        <v>0.42814680467074495</v>
      </c>
      <c r="E70" s="33">
        <v>0.37152670611672006</v>
      </c>
      <c r="F70" s="33">
        <v>0.5297753920083873</v>
      </c>
      <c r="G70" s="33">
        <v>0.52338500345935046</v>
      </c>
      <c r="H70" s="33">
        <v>0.6045055729416523</v>
      </c>
      <c r="I70" s="33">
        <v>0.57784222761636039</v>
      </c>
      <c r="J70" s="33">
        <v>0.45367652644264495</v>
      </c>
      <c r="K70" s="33">
        <v>0.49173006527941354</v>
      </c>
      <c r="L70" s="33">
        <v>0.43942715073392291</v>
      </c>
      <c r="M70" s="33">
        <v>0.39089633103553995</v>
      </c>
      <c r="N70" s="33">
        <v>0.68546258461037313</v>
      </c>
    </row>
    <row r="71" spans="1:14">
      <c r="A71" s="7" t="s">
        <v>135</v>
      </c>
      <c r="B71" s="7" t="s">
        <v>136</v>
      </c>
      <c r="C71" s="33"/>
      <c r="D71" s="33">
        <v>0.16397444595749869</v>
      </c>
      <c r="E71" s="33">
        <v>0.165216645271172</v>
      </c>
      <c r="F71" s="33">
        <v>0.14884750308222225</v>
      </c>
      <c r="G71" s="33" t="s">
        <v>271</v>
      </c>
      <c r="H71" s="33" t="s">
        <v>271</v>
      </c>
      <c r="I71" s="33" t="s">
        <v>271</v>
      </c>
      <c r="J71" s="33" t="s">
        <v>271</v>
      </c>
      <c r="K71" s="33">
        <v>0.14082895890794006</v>
      </c>
      <c r="L71" s="33" t="s">
        <v>271</v>
      </c>
      <c r="M71" s="33" t="s">
        <v>271</v>
      </c>
      <c r="N71" s="33" t="s">
        <v>271</v>
      </c>
    </row>
    <row r="72" spans="1:14">
      <c r="A72" s="7" t="s">
        <v>137</v>
      </c>
      <c r="B72" s="7" t="s">
        <v>138</v>
      </c>
      <c r="C72" s="33"/>
      <c r="D72" s="33">
        <v>0.59468099973463096</v>
      </c>
      <c r="E72" s="33">
        <v>0.51740431394497788</v>
      </c>
      <c r="F72" s="33">
        <v>0.89972415108033144</v>
      </c>
      <c r="G72" s="33">
        <v>0.86167268388390361</v>
      </c>
      <c r="H72" s="33">
        <v>0.88929140347748004</v>
      </c>
      <c r="I72" s="33">
        <v>0.90679412506381118</v>
      </c>
      <c r="J72" s="33">
        <v>1.054670057629975</v>
      </c>
      <c r="K72" s="33">
        <v>1.1335991364729472</v>
      </c>
      <c r="L72" s="33">
        <v>1.0378131361900251</v>
      </c>
      <c r="M72" s="33">
        <v>1.0063841957327986</v>
      </c>
      <c r="N72" s="33">
        <v>1.0460624642503491</v>
      </c>
    </row>
    <row r="73" spans="1:14">
      <c r="A73" s="7" t="s">
        <v>139</v>
      </c>
      <c r="B73" s="7" t="s">
        <v>140</v>
      </c>
      <c r="C73" s="33"/>
      <c r="D73" s="33" t="s">
        <v>271</v>
      </c>
      <c r="E73" s="33" t="s">
        <v>271</v>
      </c>
      <c r="F73" s="33" t="s">
        <v>271</v>
      </c>
      <c r="G73" s="33" t="s">
        <v>271</v>
      </c>
      <c r="H73" s="33" t="s">
        <v>271</v>
      </c>
      <c r="I73" s="33" t="s">
        <v>271</v>
      </c>
      <c r="J73" s="33" t="s">
        <v>271</v>
      </c>
      <c r="K73" s="33" t="s">
        <v>271</v>
      </c>
      <c r="L73" s="33" t="s">
        <v>271</v>
      </c>
      <c r="M73" s="33" t="s">
        <v>271</v>
      </c>
      <c r="N73" s="33" t="s">
        <v>271</v>
      </c>
    </row>
    <row r="74" spans="1:14">
      <c r="A74" s="7" t="s">
        <v>141</v>
      </c>
      <c r="B74" s="7" t="s">
        <v>142</v>
      </c>
      <c r="C74" s="33"/>
      <c r="D74" s="33">
        <v>0.64589273151405191</v>
      </c>
      <c r="E74" s="33" t="s">
        <v>271</v>
      </c>
      <c r="F74" s="33" t="s">
        <v>271</v>
      </c>
      <c r="G74" s="33" t="s">
        <v>271</v>
      </c>
      <c r="H74" s="33" t="s">
        <v>271</v>
      </c>
      <c r="I74" s="33" t="s">
        <v>271</v>
      </c>
      <c r="J74" s="33">
        <v>0.421189082509139</v>
      </c>
      <c r="K74" s="33">
        <v>0.44479355894951672</v>
      </c>
      <c r="L74" s="33">
        <v>0.402875148579246</v>
      </c>
      <c r="M74" s="33">
        <v>0.37171948238354752</v>
      </c>
      <c r="N74" s="33" t="s">
        <v>271</v>
      </c>
    </row>
    <row r="75" spans="1:14">
      <c r="A75" s="7" t="s">
        <v>143</v>
      </c>
      <c r="B75" s="7" t="s">
        <v>144</v>
      </c>
      <c r="C75" s="33"/>
      <c r="D75" s="33">
        <v>0.96703848691771022</v>
      </c>
      <c r="E75" s="33">
        <v>0.84668218146465901</v>
      </c>
      <c r="F75" s="33">
        <v>0.89100077756731988</v>
      </c>
      <c r="G75" s="33">
        <v>0.81283196231128463</v>
      </c>
      <c r="H75" s="33">
        <v>0.88784208165096457</v>
      </c>
      <c r="I75" s="33">
        <v>0.93114920064069351</v>
      </c>
      <c r="J75" s="33">
        <v>0.88490358987572626</v>
      </c>
      <c r="K75" s="33">
        <v>1.0145261636326921</v>
      </c>
      <c r="L75" s="33">
        <v>0.82339445140386991</v>
      </c>
      <c r="M75" s="33">
        <v>0.71186882046418298</v>
      </c>
      <c r="N75" s="33">
        <v>0.84590644156503925</v>
      </c>
    </row>
    <row r="76" spans="1:14">
      <c r="A76" s="7" t="s">
        <v>145</v>
      </c>
      <c r="B76" s="7" t="s">
        <v>146</v>
      </c>
      <c r="C76" s="33"/>
      <c r="D76" s="33">
        <v>0.68489986788453683</v>
      </c>
      <c r="E76" s="33">
        <v>0.56113965274493927</v>
      </c>
      <c r="F76" s="33">
        <v>0.54084882195630857</v>
      </c>
      <c r="G76" s="33">
        <v>0.30096418180798112</v>
      </c>
      <c r="H76" s="33">
        <v>0.4236976599422399</v>
      </c>
      <c r="I76" s="33">
        <v>0.53792074420195191</v>
      </c>
      <c r="J76" s="33">
        <v>0.54608516538563268</v>
      </c>
      <c r="K76" s="33">
        <v>0.58530965223733455</v>
      </c>
      <c r="L76" s="33">
        <v>0.54358855164343711</v>
      </c>
      <c r="M76" s="33">
        <v>0.43630495822947474</v>
      </c>
      <c r="N76" s="33">
        <v>0.39304768545605612</v>
      </c>
    </row>
    <row r="77" spans="1:14">
      <c r="A77" s="7" t="s">
        <v>147</v>
      </c>
      <c r="B77" s="7" t="s">
        <v>148</v>
      </c>
      <c r="C77" s="33"/>
      <c r="D77" s="33">
        <v>0.50604945333017903</v>
      </c>
      <c r="E77" s="33">
        <v>0.56971412284752299</v>
      </c>
      <c r="F77" s="33">
        <v>0.41475099653473374</v>
      </c>
      <c r="G77" s="33">
        <v>0.36884924014043663</v>
      </c>
      <c r="H77" s="33">
        <v>0.45325987273149715</v>
      </c>
      <c r="I77" s="33">
        <v>0.406099828463174</v>
      </c>
      <c r="J77" s="33">
        <v>0.35775816409361427</v>
      </c>
      <c r="K77" s="33">
        <v>0.42021196590800686</v>
      </c>
      <c r="L77" s="33">
        <v>0.2896104633367102</v>
      </c>
      <c r="M77" s="33">
        <v>0.28690192553159738</v>
      </c>
      <c r="N77" s="33">
        <v>0.29458274881472207</v>
      </c>
    </row>
    <row r="78" spans="1:14">
      <c r="A78" s="7" t="s">
        <v>149</v>
      </c>
      <c r="B78" s="7" t="s">
        <v>150</v>
      </c>
      <c r="C78" s="33"/>
      <c r="D78" s="33">
        <v>0.43511385653779461</v>
      </c>
      <c r="E78" s="33">
        <v>0.56542388186994652</v>
      </c>
      <c r="F78" s="33">
        <v>1.126002324473022</v>
      </c>
      <c r="G78" s="33">
        <v>1.1116374156542388</v>
      </c>
      <c r="H78" s="33">
        <v>1.2481793021564087</v>
      </c>
      <c r="I78" s="33">
        <v>1.3209863123656949</v>
      </c>
      <c r="J78" s="33">
        <v>1.3177797101933995</v>
      </c>
      <c r="K78" s="33">
        <v>1.4299062685518868</v>
      </c>
      <c r="L78" s="33">
        <v>1.3441139827922106</v>
      </c>
      <c r="M78" s="33">
        <v>1.2935859595140347</v>
      </c>
      <c r="N78" s="33">
        <v>1.4423731364499111</v>
      </c>
    </row>
    <row r="79" spans="1:14">
      <c r="A79" s="7" t="s">
        <v>151</v>
      </c>
      <c r="B79" s="7" t="s">
        <v>152</v>
      </c>
      <c r="C79" s="33"/>
      <c r="D79" s="33">
        <v>0.20687489647062679</v>
      </c>
      <c r="E79" s="33">
        <v>0.37913541967118547</v>
      </c>
      <c r="F79" s="33">
        <v>0.55581915200461496</v>
      </c>
      <c r="G79" s="33">
        <v>0.50387582924718777</v>
      </c>
      <c r="H79" s="33">
        <v>0.35627884338044419</v>
      </c>
      <c r="I79" s="33">
        <v>0.37331807037784831</v>
      </c>
      <c r="J79" s="33">
        <v>0.37311796942601672</v>
      </c>
      <c r="K79" s="33">
        <v>0.51470651860398042</v>
      </c>
      <c r="L79" s="33">
        <v>0.36957023363138158</v>
      </c>
      <c r="M79" s="33">
        <v>1.0966667868474185</v>
      </c>
      <c r="N79" s="33">
        <v>0.4543643640034612</v>
      </c>
    </row>
    <row r="80" spans="1:14">
      <c r="A80" s="7" t="s">
        <v>153</v>
      </c>
      <c r="B80" s="7" t="s">
        <v>154</v>
      </c>
      <c r="C80" s="33"/>
      <c r="D80" s="33" t="s">
        <v>271</v>
      </c>
      <c r="E80" s="33" t="s">
        <v>271</v>
      </c>
      <c r="F80" s="33" t="s">
        <v>271</v>
      </c>
      <c r="G80" s="33">
        <v>0.16078246145619821</v>
      </c>
      <c r="H80" s="33">
        <v>0.17027181178148115</v>
      </c>
      <c r="I80" s="33">
        <v>0.19169058016219589</v>
      </c>
      <c r="J80" s="33">
        <v>0.18537563497014525</v>
      </c>
      <c r="K80" s="33">
        <v>0.21697531414312449</v>
      </c>
      <c r="L80" s="33">
        <v>0.19437661527493094</v>
      </c>
      <c r="M80" s="33">
        <v>0.16399251403618215</v>
      </c>
      <c r="N80" s="33">
        <v>0.15915693788432403</v>
      </c>
    </row>
    <row r="81" spans="1:14">
      <c r="A81" s="7" t="s">
        <v>155</v>
      </c>
      <c r="B81" s="7" t="s">
        <v>156</v>
      </c>
      <c r="C81" s="33"/>
      <c r="D81" s="33">
        <v>0.61259272122850972</v>
      </c>
      <c r="E81" s="33">
        <v>1.3507872128698537</v>
      </c>
      <c r="F81" s="33">
        <v>0.55084706586505827</v>
      </c>
      <c r="G81" s="33">
        <v>0.70614125793477966</v>
      </c>
      <c r="H81" s="33">
        <v>0.7929937932930583</v>
      </c>
      <c r="I81" s="33">
        <v>0.8609731707732472</v>
      </c>
      <c r="J81" s="33">
        <v>0.66907132968538252</v>
      </c>
      <c r="K81" s="33">
        <v>0.93084546005299185</v>
      </c>
      <c r="L81" s="33">
        <v>0.9135270202210668</v>
      </c>
      <c r="M81" s="33">
        <v>1.0892320568749438</v>
      </c>
      <c r="N81" s="33">
        <v>1.239723411036795</v>
      </c>
    </row>
    <row r="82" spans="1:14">
      <c r="A82" s="7" t="s">
        <v>157</v>
      </c>
      <c r="B82" s="7" t="s">
        <v>158</v>
      </c>
      <c r="C82" s="33"/>
      <c r="D82" s="33">
        <v>1.049797847053163</v>
      </c>
      <c r="E82" s="33">
        <v>0.7655863785040935</v>
      </c>
      <c r="F82" s="33">
        <v>0.99511018277913565</v>
      </c>
      <c r="G82" s="33">
        <v>0.79742874699983746</v>
      </c>
      <c r="H82" s="33">
        <v>0.85738653116449015</v>
      </c>
      <c r="I82" s="33">
        <v>1.0068710956552409</v>
      </c>
      <c r="J82" s="33">
        <v>1.0252688779460839</v>
      </c>
      <c r="K82" s="33">
        <v>0.18101417206535186</v>
      </c>
      <c r="L82" s="33">
        <v>1.2004246383960187</v>
      </c>
      <c r="M82" s="33">
        <v>1.1862029721932119</v>
      </c>
      <c r="N82" s="33">
        <v>1.2917122489301371</v>
      </c>
    </row>
    <row r="83" spans="1:14">
      <c r="A83" s="7" t="s">
        <v>159</v>
      </c>
      <c r="B83" s="7" t="s">
        <v>160</v>
      </c>
      <c r="C83" s="33"/>
      <c r="D83" s="33">
        <v>1.4256887067811941</v>
      </c>
      <c r="E83" s="33">
        <v>1.1354757274165717</v>
      </c>
      <c r="F83" s="33">
        <v>1.0463809892552052</v>
      </c>
      <c r="G83" s="33">
        <v>1.1033460826594987</v>
      </c>
      <c r="H83" s="33">
        <v>1.3263106505911035</v>
      </c>
      <c r="I83" s="33">
        <v>1.3226996940609328</v>
      </c>
      <c r="J83" s="33">
        <v>1.1176222407447709</v>
      </c>
      <c r="K83" s="33">
        <v>1.1773135103318779</v>
      </c>
      <c r="L83" s="33">
        <v>1.1584592815738533</v>
      </c>
      <c r="M83" s="33">
        <v>1.3566027559134419</v>
      </c>
      <c r="N83" s="33">
        <v>1.343127561148648</v>
      </c>
    </row>
    <row r="84" spans="1:14">
      <c r="A84" s="7" t="s">
        <v>161</v>
      </c>
      <c r="B84" s="7" t="s">
        <v>162</v>
      </c>
      <c r="C84" s="33"/>
      <c r="D84" s="33">
        <v>0.56093819593289784</v>
      </c>
      <c r="E84" s="33">
        <v>0.47328736441301633</v>
      </c>
      <c r="F84" s="33">
        <v>0.5963419511726874</v>
      </c>
      <c r="G84" s="33">
        <v>0.55498672127475768</v>
      </c>
      <c r="H84" s="33">
        <v>0.59996720314849772</v>
      </c>
      <c r="I84" s="33">
        <v>0.55897113877067806</v>
      </c>
      <c r="J84" s="33">
        <v>0.460725370364445</v>
      </c>
      <c r="K84" s="33">
        <v>0.49221834703868428</v>
      </c>
      <c r="L84" s="33">
        <v>0.39307986433302405</v>
      </c>
      <c r="M84" s="33">
        <v>0.44165600102390168</v>
      </c>
      <c r="N84" s="33">
        <v>0.59577160592583112</v>
      </c>
    </row>
    <row r="85" spans="1:14">
      <c r="A85" s="7" t="s">
        <v>163</v>
      </c>
      <c r="B85" s="7" t="s">
        <v>164</v>
      </c>
      <c r="C85" s="33"/>
      <c r="D85" s="33">
        <v>0.56506225421833578</v>
      </c>
      <c r="E85" s="33">
        <v>0.41652898476794065</v>
      </c>
      <c r="F85" s="33">
        <v>0.46409357597832823</v>
      </c>
      <c r="G85" s="33">
        <v>0.44267763249059322</v>
      </c>
      <c r="H85" s="33">
        <v>0.4472184703376087</v>
      </c>
      <c r="I85" s="33">
        <v>0.54587357832336192</v>
      </c>
      <c r="J85" s="33">
        <v>0.58147316839930141</v>
      </c>
      <c r="K85" s="33">
        <v>0.74812130828512569</v>
      </c>
      <c r="L85" s="33">
        <v>0.64665825093991691</v>
      </c>
      <c r="M85" s="33">
        <v>0.62666607787034401</v>
      </c>
      <c r="N85" s="33">
        <v>0.77123892390365867</v>
      </c>
    </row>
    <row r="86" spans="1:14">
      <c r="A86" s="7" t="s">
        <v>165</v>
      </c>
      <c r="B86" s="7" t="s">
        <v>166</v>
      </c>
      <c r="C86" s="33"/>
      <c r="D86" s="33">
        <v>1.1042560416792042</v>
      </c>
      <c r="E86" s="33">
        <v>0.93931129046008699</v>
      </c>
      <c r="F86" s="33">
        <v>0.99073858307993978</v>
      </c>
      <c r="G86" s="33">
        <v>1.1081069368268492</v>
      </c>
      <c r="H86" s="33">
        <v>1.2064842706527608</v>
      </c>
      <c r="I86" s="33">
        <v>1.1736288328739095</v>
      </c>
      <c r="J86" s="33">
        <v>1.1025902981045212</v>
      </c>
      <c r="K86" s="33">
        <v>1.0897631362073374</v>
      </c>
      <c r="L86" s="33">
        <v>0.9413985904686123</v>
      </c>
      <c r="M86" s="33">
        <v>0.91158245474438038</v>
      </c>
      <c r="N86" s="33">
        <v>0.66694705731904858</v>
      </c>
    </row>
    <row r="87" spans="1:14">
      <c r="A87" s="7" t="s">
        <v>167</v>
      </c>
      <c r="B87" s="7" t="s">
        <v>168</v>
      </c>
      <c r="C87" s="33"/>
      <c r="D87" s="33" t="s">
        <v>271</v>
      </c>
      <c r="E87" s="33" t="s">
        <v>271</v>
      </c>
      <c r="F87" s="33" t="s">
        <v>271</v>
      </c>
      <c r="G87" s="33" t="s">
        <v>271</v>
      </c>
      <c r="H87" s="33" t="s">
        <v>271</v>
      </c>
      <c r="I87" s="33" t="s">
        <v>271</v>
      </c>
      <c r="J87" s="33" t="s">
        <v>271</v>
      </c>
      <c r="K87" s="33" t="s">
        <v>271</v>
      </c>
      <c r="L87" s="33" t="s">
        <v>271</v>
      </c>
      <c r="M87" s="33" t="s">
        <v>271</v>
      </c>
      <c r="N87" s="33">
        <v>0.40977073148095072</v>
      </c>
    </row>
    <row r="88" spans="1:14">
      <c r="A88" s="7" t="s">
        <v>169</v>
      </c>
      <c r="B88" s="7" t="s">
        <v>170</v>
      </c>
      <c r="C88" s="33"/>
      <c r="D88" s="33">
        <v>0.16806628874803081</v>
      </c>
      <c r="E88" s="33" t="s">
        <v>271</v>
      </c>
      <c r="F88" s="33">
        <v>0.15914878680180772</v>
      </c>
      <c r="G88" s="33">
        <v>0.16346452547058049</v>
      </c>
      <c r="H88" s="33">
        <v>0.18530121539204072</v>
      </c>
      <c r="I88" s="33">
        <v>0.19079987714448685</v>
      </c>
      <c r="J88" s="33">
        <v>0.20084594796191479</v>
      </c>
      <c r="K88" s="33">
        <v>0.24168136545127464</v>
      </c>
      <c r="L88" s="33">
        <v>0.2111254442543109</v>
      </c>
      <c r="M88" s="33">
        <v>0.18272475977359484</v>
      </c>
      <c r="N88" s="33">
        <v>0.22120310648940372</v>
      </c>
    </row>
    <row r="89" spans="1:14">
      <c r="A89" s="7" t="s">
        <v>171</v>
      </c>
      <c r="B89" s="7" t="s">
        <v>172</v>
      </c>
      <c r="C89" s="33"/>
      <c r="D89" s="33">
        <v>0.89465011564728258</v>
      </c>
      <c r="E89" s="33">
        <v>0.74036543695757961</v>
      </c>
      <c r="F89" s="33">
        <v>0.62397531669598794</v>
      </c>
      <c r="G89" s="33">
        <v>0.70276296862717835</v>
      </c>
      <c r="H89" s="33">
        <v>1.0141704409948185</v>
      </c>
      <c r="I89" s="33">
        <v>1.1296889454518231</v>
      </c>
      <c r="J89" s="33">
        <v>0.42331919854124667</v>
      </c>
      <c r="K89" s="33">
        <v>0.46999877011266838</v>
      </c>
      <c r="L89" s="33">
        <v>0.42768529856851811</v>
      </c>
      <c r="M89" s="33">
        <v>0.40875840200204266</v>
      </c>
      <c r="N89" s="33">
        <v>0.41888893047928172</v>
      </c>
    </row>
    <row r="90" spans="1:14">
      <c r="A90" s="7" t="s">
        <v>173</v>
      </c>
      <c r="B90" s="7" t="s">
        <v>174</v>
      </c>
      <c r="C90" s="33"/>
      <c r="D90" s="33" t="s">
        <v>271</v>
      </c>
      <c r="E90" s="33" t="s">
        <v>271</v>
      </c>
      <c r="F90" s="33" t="s">
        <v>271</v>
      </c>
      <c r="G90" s="33" t="s">
        <v>271</v>
      </c>
      <c r="H90" s="33" t="s">
        <v>271</v>
      </c>
      <c r="I90" s="33" t="s">
        <v>271</v>
      </c>
      <c r="J90" s="33" t="s">
        <v>271</v>
      </c>
      <c r="K90" s="33" t="s">
        <v>271</v>
      </c>
      <c r="L90" s="33" t="s">
        <v>271</v>
      </c>
      <c r="M90" s="33" t="s">
        <v>271</v>
      </c>
      <c r="N90" s="33" t="s">
        <v>271</v>
      </c>
    </row>
    <row r="91" spans="1:14">
      <c r="A91" s="7" t="s">
        <v>175</v>
      </c>
      <c r="B91" s="7" t="s">
        <v>176</v>
      </c>
      <c r="C91" s="33"/>
      <c r="D91" s="33">
        <v>0.77327253402957474</v>
      </c>
      <c r="E91" s="33">
        <v>0.69014090099999703</v>
      </c>
      <c r="F91" s="33">
        <v>0.75414448284180624</v>
      </c>
      <c r="G91" s="33">
        <v>0.70614601564772461</v>
      </c>
      <c r="H91" s="33">
        <v>0.75429339533387674</v>
      </c>
      <c r="I91" s="33">
        <v>0.92739126161641527</v>
      </c>
      <c r="J91" s="33">
        <v>0.95894284043629374</v>
      </c>
      <c r="K91" s="33">
        <v>1.0733900325919807</v>
      </c>
      <c r="L91" s="33">
        <v>0.86194918510120588</v>
      </c>
      <c r="M91" s="33">
        <v>0.84320010959959413</v>
      </c>
      <c r="N91" s="33">
        <v>1.0067090041427456</v>
      </c>
    </row>
    <row r="92" spans="1:14">
      <c r="A92" s="7" t="s">
        <v>177</v>
      </c>
      <c r="B92" s="7" t="s">
        <v>178</v>
      </c>
      <c r="C92" s="33"/>
      <c r="D92" s="33">
        <v>0.92537025703221654</v>
      </c>
      <c r="E92" s="33">
        <v>0.88239934082008642</v>
      </c>
      <c r="F92" s="33">
        <v>1.054935979928342</v>
      </c>
      <c r="G92" s="33">
        <v>1.012926221843667</v>
      </c>
      <c r="H92" s="33">
        <v>1.0432744206715858</v>
      </c>
      <c r="I92" s="33">
        <v>1.0393026765296769</v>
      </c>
      <c r="J92" s="33">
        <v>0.8660161276883338</v>
      </c>
      <c r="K92" s="33">
        <v>0.88299926860655664</v>
      </c>
      <c r="L92" s="33">
        <v>0.80929888069028733</v>
      </c>
      <c r="M92" s="33">
        <v>0.84422986122040866</v>
      </c>
      <c r="N92" s="33">
        <v>1.0292187051558608</v>
      </c>
    </row>
    <row r="93" spans="1:14">
      <c r="A93" s="7" t="s">
        <v>179</v>
      </c>
      <c r="B93" s="7" t="s">
        <v>180</v>
      </c>
      <c r="C93" s="33"/>
      <c r="D93" s="33">
        <v>0.51406683021174338</v>
      </c>
      <c r="E93" s="33">
        <v>0.42928205283751403</v>
      </c>
      <c r="F93" s="33">
        <v>0.53459150621556772</v>
      </c>
      <c r="G93" s="33">
        <v>0.4827868603839971</v>
      </c>
      <c r="H93" s="33">
        <v>0.51723708555564951</v>
      </c>
      <c r="I93" s="33">
        <v>0.63256871287381611</v>
      </c>
      <c r="J93" s="33">
        <v>0.65957654000328858</v>
      </c>
      <c r="K93" s="33">
        <v>0.73163146879604601</v>
      </c>
      <c r="L93" s="33">
        <v>0.77722134509132179</v>
      </c>
      <c r="M93" s="33">
        <v>0.62893531563143046</v>
      </c>
      <c r="N93" s="33">
        <v>0.86720380069954073</v>
      </c>
    </row>
    <row r="94" spans="1:14">
      <c r="A94" s="7" t="s">
        <v>181</v>
      </c>
      <c r="B94" s="7" t="s">
        <v>182</v>
      </c>
      <c r="C94" s="33"/>
      <c r="D94" s="33">
        <v>0.23005783109496727</v>
      </c>
      <c r="E94" s="33">
        <v>0.21186388963212271</v>
      </c>
      <c r="F94" s="33">
        <v>0.19524674580933471</v>
      </c>
      <c r="G94" s="33">
        <v>0.19630996136748766</v>
      </c>
      <c r="H94" s="33">
        <v>0.21973590946003671</v>
      </c>
      <c r="I94" s="33">
        <v>0.21795214825872047</v>
      </c>
      <c r="J94" s="33">
        <v>0.20464669792942877</v>
      </c>
      <c r="K94" s="33">
        <v>0.22766191153483264</v>
      </c>
      <c r="L94" s="33">
        <v>0.21446207864509254</v>
      </c>
      <c r="M94" s="33">
        <v>0.21687015626686945</v>
      </c>
      <c r="N94" s="33">
        <v>0.57873662765862566</v>
      </c>
    </row>
    <row r="95" spans="1:14">
      <c r="A95" s="7" t="s">
        <v>183</v>
      </c>
      <c r="B95" s="7" t="s">
        <v>184</v>
      </c>
      <c r="C95" s="33"/>
      <c r="D95" s="33">
        <v>0.26020819488173963</v>
      </c>
      <c r="E95" s="33" t="s">
        <v>271</v>
      </c>
      <c r="F95" s="33">
        <v>0.21479048897022535</v>
      </c>
      <c r="G95" s="33" t="s">
        <v>271</v>
      </c>
      <c r="H95" s="33" t="s">
        <v>271</v>
      </c>
      <c r="I95" s="33" t="s">
        <v>271</v>
      </c>
      <c r="J95" s="33" t="s">
        <v>271</v>
      </c>
      <c r="K95" s="33" t="s">
        <v>271</v>
      </c>
      <c r="L95" s="33" t="s">
        <v>271</v>
      </c>
      <c r="M95" s="33" t="s">
        <v>271</v>
      </c>
      <c r="N95" s="33" t="s">
        <v>271</v>
      </c>
    </row>
    <row r="96" spans="1:14">
      <c r="A96" s="7" t="s">
        <v>185</v>
      </c>
      <c r="B96" s="7" t="s">
        <v>186</v>
      </c>
      <c r="C96" s="33"/>
      <c r="D96" s="33">
        <v>0.99277057701164551</v>
      </c>
      <c r="E96" s="33">
        <v>0.85770873663833014</v>
      </c>
      <c r="F96" s="33">
        <v>0.95263708862890328</v>
      </c>
      <c r="G96" s="33">
        <v>0.91166568470667453</v>
      </c>
      <c r="H96" s="33">
        <v>0.94475422944196619</v>
      </c>
      <c r="I96" s="33">
        <v>0.96889992424880056</v>
      </c>
      <c r="J96" s="33">
        <v>0.92550869034593053</v>
      </c>
      <c r="K96" s="33">
        <v>1.0304083200067335</v>
      </c>
      <c r="L96" s="33">
        <v>0.92716837808265296</v>
      </c>
      <c r="M96" s="33">
        <v>0.94159266896725868</v>
      </c>
      <c r="N96" s="33">
        <v>1.2838565777291473</v>
      </c>
    </row>
    <row r="97" spans="1:14">
      <c r="A97" s="7" t="s">
        <v>187</v>
      </c>
      <c r="B97" s="7" t="s">
        <v>188</v>
      </c>
      <c r="C97" s="33"/>
      <c r="D97" s="33">
        <v>1.2378237397379501</v>
      </c>
      <c r="E97" s="33">
        <v>1.0458621282147611</v>
      </c>
      <c r="F97" s="33">
        <v>1.4111545036505067</v>
      </c>
      <c r="G97" s="33">
        <v>1.061923192293019</v>
      </c>
      <c r="H97" s="33">
        <v>1.081912882924599</v>
      </c>
      <c r="I97" s="33">
        <v>1.1285351086415223</v>
      </c>
      <c r="J97" s="33" t="s">
        <v>271</v>
      </c>
      <c r="K97" s="33" t="s">
        <v>271</v>
      </c>
      <c r="L97" s="33" t="s">
        <v>271</v>
      </c>
      <c r="M97" s="33" t="s">
        <v>271</v>
      </c>
      <c r="N97" s="33" t="s">
        <v>271</v>
      </c>
    </row>
    <row r="98" spans="1:14">
      <c r="A98" s="7" t="s">
        <v>189</v>
      </c>
      <c r="B98" s="7" t="s">
        <v>190</v>
      </c>
      <c r="C98" s="33"/>
      <c r="D98" s="33" t="s">
        <v>271</v>
      </c>
      <c r="E98" s="33" t="s">
        <v>271</v>
      </c>
      <c r="F98" s="33" t="s">
        <v>271</v>
      </c>
      <c r="G98" s="33" t="s">
        <v>271</v>
      </c>
      <c r="H98" s="33" t="s">
        <v>271</v>
      </c>
      <c r="I98" s="33" t="s">
        <v>271</v>
      </c>
      <c r="J98" s="33" t="s">
        <v>271</v>
      </c>
      <c r="K98" s="33" t="s">
        <v>271</v>
      </c>
      <c r="L98" s="33" t="s">
        <v>271</v>
      </c>
      <c r="M98" s="33" t="s">
        <v>271</v>
      </c>
      <c r="N98" s="33" t="s">
        <v>271</v>
      </c>
    </row>
    <row r="99" spans="1:14">
      <c r="A99" s="7" t="s">
        <v>191</v>
      </c>
      <c r="B99" s="7" t="s">
        <v>192</v>
      </c>
      <c r="C99" s="33"/>
      <c r="D99" s="33">
        <v>0.59788712588867476</v>
      </c>
      <c r="E99" s="33">
        <v>0.32686232827043621</v>
      </c>
      <c r="F99" s="33">
        <v>0.34794338429342947</v>
      </c>
      <c r="G99" s="33">
        <v>0.32123817470803079</v>
      </c>
      <c r="H99" s="33">
        <v>0.32702706282429528</v>
      </c>
      <c r="I99" s="33">
        <v>0.49468379243777338</v>
      </c>
      <c r="J99" s="33">
        <v>0.58322488998380795</v>
      </c>
      <c r="K99" s="33">
        <v>0.54382104695017564</v>
      </c>
      <c r="L99" s="33">
        <v>0.52528468448779975</v>
      </c>
      <c r="M99" s="33">
        <v>0.39321972443799857</v>
      </c>
      <c r="N99" s="33">
        <v>0.42614925116142</v>
      </c>
    </row>
    <row r="100" spans="1:14">
      <c r="A100" s="7" t="s">
        <v>193</v>
      </c>
      <c r="B100" s="7" t="s">
        <v>194</v>
      </c>
      <c r="C100" s="33"/>
      <c r="D100" s="33">
        <v>0.71483757567866679</v>
      </c>
      <c r="E100" s="33">
        <v>0.65003633755830814</v>
      </c>
      <c r="F100" s="33">
        <v>0.67989844692955637</v>
      </c>
      <c r="G100" s="33">
        <v>0.54297084351158476</v>
      </c>
      <c r="H100" s="33">
        <v>0.53887606491456674</v>
      </c>
      <c r="I100" s="33">
        <v>0.60328478720917944</v>
      </c>
      <c r="J100" s="33">
        <v>0.60701971192480209</v>
      </c>
      <c r="K100" s="33">
        <v>0.62277196341272101</v>
      </c>
      <c r="L100" s="33">
        <v>0.52355154010417837</v>
      </c>
      <c r="M100" s="33">
        <v>0.51306263186371659</v>
      </c>
      <c r="N100" s="33">
        <v>0.59979830253978728</v>
      </c>
    </row>
    <row r="101" spans="1:14">
      <c r="A101" s="7" t="s">
        <v>195</v>
      </c>
      <c r="B101" s="7" t="s">
        <v>196</v>
      </c>
      <c r="C101" s="33"/>
      <c r="D101" s="33">
        <v>0.38055926057494455</v>
      </c>
      <c r="E101" s="33">
        <v>0.3419391906109765</v>
      </c>
      <c r="F101" s="33">
        <v>0.41186873467578461</v>
      </c>
      <c r="G101" s="33">
        <v>0.34468526362103002</v>
      </c>
      <c r="H101" s="33">
        <v>0.31113805365891306</v>
      </c>
      <c r="I101" s="33">
        <v>0.22848541177572571</v>
      </c>
      <c r="J101" s="33">
        <v>0.21324381605862336</v>
      </c>
      <c r="K101" s="33">
        <v>0.21584740725984394</v>
      </c>
      <c r="L101" s="33">
        <v>0.25509125102326347</v>
      </c>
      <c r="M101" s="33">
        <v>0.22231977535368141</v>
      </c>
      <c r="N101" s="33">
        <v>0.24173621999718994</v>
      </c>
    </row>
    <row r="102" spans="1:14">
      <c r="A102" s="7" t="s">
        <v>197</v>
      </c>
      <c r="B102" s="7" t="s">
        <v>198</v>
      </c>
      <c r="C102" s="33"/>
      <c r="D102" s="33">
        <v>0.51916601198453405</v>
      </c>
      <c r="E102" s="33">
        <v>0.43527182020678978</v>
      </c>
      <c r="F102" s="33">
        <v>0.45652871326326072</v>
      </c>
      <c r="G102" s="33">
        <v>0.42795006890212411</v>
      </c>
      <c r="H102" s="33">
        <v>0.4380104615949344</v>
      </c>
      <c r="I102" s="33">
        <v>0.55859410847022117</v>
      </c>
      <c r="J102" s="33">
        <v>0.51964032863696663</v>
      </c>
      <c r="K102" s="33">
        <v>0.6272505056740918</v>
      </c>
      <c r="L102" s="33">
        <v>0.61397594455066484</v>
      </c>
      <c r="M102" s="33">
        <v>0.53412228856679789</v>
      </c>
      <c r="N102" s="33">
        <v>0.57077655007026729</v>
      </c>
    </row>
    <row r="103" spans="1:14">
      <c r="A103" s="7" t="s">
        <v>199</v>
      </c>
      <c r="B103" s="7" t="s">
        <v>200</v>
      </c>
      <c r="C103" s="33"/>
      <c r="D103" s="33">
        <v>0.29421063184714258</v>
      </c>
      <c r="E103" s="33">
        <v>0.25529989083679244</v>
      </c>
      <c r="F103" s="33">
        <v>0.27568928523764386</v>
      </c>
      <c r="G103" s="33">
        <v>0.25471557680264728</v>
      </c>
      <c r="H103" s="33">
        <v>0.26231935884581298</v>
      </c>
      <c r="I103" s="33">
        <v>0.27858604558847183</v>
      </c>
      <c r="J103" s="33">
        <v>0.26783911601756194</v>
      </c>
      <c r="K103" s="33">
        <v>0.28740294227353769</v>
      </c>
      <c r="L103" s="33">
        <v>0.27469945897482401</v>
      </c>
      <c r="M103" s="33">
        <v>0.26367192178575949</v>
      </c>
      <c r="N103" s="33">
        <v>0.2865080777351543</v>
      </c>
    </row>
    <row r="104" spans="1:14" s="2" customFormat="1">
      <c r="A104" s="9"/>
      <c r="B104" s="9" t="s">
        <v>201</v>
      </c>
      <c r="C104" s="34"/>
      <c r="D104" s="34">
        <v>0.62827422439526059</v>
      </c>
      <c r="E104" s="34">
        <v>0.5327093621878205</v>
      </c>
      <c r="F104" s="34">
        <v>0.59796452482433204</v>
      </c>
      <c r="G104" s="34">
        <v>0.56636222603348663</v>
      </c>
      <c r="H104" s="34">
        <v>0.59837448184633324</v>
      </c>
      <c r="I104" s="34">
        <v>0.62131368748251936</v>
      </c>
      <c r="J104" s="34">
        <v>0.60879890815229676</v>
      </c>
      <c r="K104" s="34">
        <v>0.65310913224406053</v>
      </c>
      <c r="L104" s="34">
        <v>0.61068055232128327</v>
      </c>
      <c r="M104" s="34">
        <v>0.59685660495744952</v>
      </c>
      <c r="N104" s="34">
        <v>0.63583491864312303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sheetPr codeName="Feuil3"/>
  <dimension ref="A1:AY104"/>
  <sheetViews>
    <sheetView workbookViewId="0"/>
  </sheetViews>
  <sheetFormatPr baseColWidth="10" defaultColWidth="4.7109375" defaultRowHeight="12"/>
  <cols>
    <col min="1" max="1" width="4.28515625" style="1" bestFit="1" customWidth="1"/>
    <col min="2" max="2" width="26.140625" style="1" bestFit="1" customWidth="1"/>
    <col min="3" max="13" width="5" style="4" hidden="1" customWidth="1"/>
    <col min="14" max="28" width="5" style="1" hidden="1" customWidth="1"/>
    <col min="29" max="51" width="5.42578125" style="1" bestFit="1" customWidth="1"/>
    <col min="52"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202</v>
      </c>
    </row>
    <row r="6" spans="1:51" ht="3" customHeight="1"/>
    <row r="7" spans="1:51" s="2" customFormat="1">
      <c r="A7" s="5"/>
      <c r="B7" s="5"/>
      <c r="C7" s="6" t="s">
        <v>272</v>
      </c>
      <c r="D7" s="6" t="s">
        <v>273</v>
      </c>
      <c r="E7" s="6" t="s">
        <v>274</v>
      </c>
      <c r="F7" s="6" t="s">
        <v>275</v>
      </c>
      <c r="G7" s="6" t="s">
        <v>276</v>
      </c>
      <c r="H7" s="6" t="s">
        <v>277</v>
      </c>
      <c r="I7" s="6" t="s">
        <v>278</v>
      </c>
      <c r="J7" s="6" t="s">
        <v>279</v>
      </c>
      <c r="K7" s="6" t="s">
        <v>280</v>
      </c>
      <c r="L7" s="6" t="s">
        <v>281</v>
      </c>
      <c r="M7" s="6" t="s">
        <v>282</v>
      </c>
      <c r="N7" s="6" t="s">
        <v>283</v>
      </c>
      <c r="O7" s="6" t="s">
        <v>284</v>
      </c>
      <c r="P7" s="6" t="s">
        <v>285</v>
      </c>
      <c r="Q7" s="6" t="s">
        <v>286</v>
      </c>
      <c r="R7" s="6" t="s">
        <v>287</v>
      </c>
      <c r="S7" s="6" t="s">
        <v>288</v>
      </c>
      <c r="T7" s="6" t="s">
        <v>289</v>
      </c>
      <c r="U7" s="6" t="s">
        <v>290</v>
      </c>
      <c r="V7" s="6" t="s">
        <v>291</v>
      </c>
      <c r="W7" s="6" t="s">
        <v>292</v>
      </c>
      <c r="X7" s="6" t="s">
        <v>293</v>
      </c>
      <c r="Y7" s="6" t="s">
        <v>294</v>
      </c>
      <c r="Z7" s="6" t="s">
        <v>295</v>
      </c>
      <c r="AA7" s="6" t="s">
        <v>296</v>
      </c>
      <c r="AB7" s="6" t="s">
        <v>297</v>
      </c>
      <c r="AC7" s="6" t="s">
        <v>298</v>
      </c>
      <c r="AD7" s="6" t="s">
        <v>299</v>
      </c>
      <c r="AE7" s="6" t="s">
        <v>300</v>
      </c>
      <c r="AF7" s="6" t="s">
        <v>301</v>
      </c>
      <c r="AG7" s="6" t="s">
        <v>302</v>
      </c>
      <c r="AH7" s="6" t="s">
        <v>303</v>
      </c>
      <c r="AI7" s="6" t="s">
        <v>304</v>
      </c>
      <c r="AJ7" s="6" t="s">
        <v>305</v>
      </c>
      <c r="AK7" s="6" t="s">
        <v>306</v>
      </c>
      <c r="AL7" s="6" t="s">
        <v>307</v>
      </c>
      <c r="AM7" s="6" t="s">
        <v>308</v>
      </c>
      <c r="AN7" s="6" t="s">
        <v>0</v>
      </c>
      <c r="AO7" s="6" t="s">
        <v>1</v>
      </c>
      <c r="AP7" s="6" t="s">
        <v>2</v>
      </c>
      <c r="AQ7" s="6" t="s">
        <v>3</v>
      </c>
      <c r="AR7" s="6" t="s">
        <v>4</v>
      </c>
      <c r="AS7" s="6" t="s">
        <v>5</v>
      </c>
      <c r="AT7" s="6" t="s">
        <v>6</v>
      </c>
      <c r="AU7" s="6" t="s">
        <v>7</v>
      </c>
      <c r="AV7" s="6" t="s">
        <v>8</v>
      </c>
      <c r="AW7" s="6" t="s">
        <v>229</v>
      </c>
      <c r="AX7" s="6" t="s">
        <v>270</v>
      </c>
      <c r="AY7" s="6" t="s">
        <v>309</v>
      </c>
    </row>
    <row r="8" spans="1:51">
      <c r="A8" s="7" t="s">
        <v>9</v>
      </c>
      <c r="B8" s="7" t="s">
        <v>10</v>
      </c>
      <c r="C8" s="7"/>
      <c r="D8" s="7"/>
      <c r="E8" s="7"/>
      <c r="F8" s="7"/>
      <c r="G8" s="7"/>
      <c r="H8" s="7"/>
      <c r="I8" s="7"/>
      <c r="J8" s="7"/>
      <c r="K8" s="7"/>
      <c r="L8" s="7"/>
      <c r="M8" s="7"/>
      <c r="N8" s="7"/>
      <c r="O8" s="7"/>
      <c r="P8" s="7"/>
      <c r="Q8" s="7"/>
      <c r="R8" s="7"/>
      <c r="S8" s="7"/>
      <c r="T8" s="7"/>
      <c r="U8" s="7"/>
      <c r="V8" s="7"/>
      <c r="W8" s="7"/>
      <c r="X8" s="7"/>
      <c r="Y8" s="7"/>
      <c r="Z8" s="7"/>
      <c r="AA8" s="7"/>
      <c r="AB8" s="7"/>
      <c r="AC8" s="8">
        <v>20</v>
      </c>
      <c r="AD8" s="8">
        <v>19</v>
      </c>
      <c r="AE8" s="8">
        <v>17</v>
      </c>
      <c r="AF8" s="8">
        <v>18</v>
      </c>
      <c r="AG8" s="8">
        <v>19</v>
      </c>
      <c r="AH8" s="8">
        <v>19</v>
      </c>
      <c r="AI8" s="8">
        <v>19</v>
      </c>
      <c r="AJ8" s="8">
        <v>21</v>
      </c>
      <c r="AK8" s="8">
        <v>21</v>
      </c>
      <c r="AL8" s="8">
        <v>21</v>
      </c>
      <c r="AM8" s="8">
        <v>20</v>
      </c>
      <c r="AN8" s="8">
        <v>20</v>
      </c>
      <c r="AO8" s="8">
        <v>20</v>
      </c>
      <c r="AP8" s="8">
        <v>20</v>
      </c>
      <c r="AQ8" s="8">
        <v>20</v>
      </c>
      <c r="AR8" s="8">
        <v>20</v>
      </c>
      <c r="AS8" s="8">
        <v>22</v>
      </c>
      <c r="AT8" s="8">
        <v>21</v>
      </c>
      <c r="AU8" s="8">
        <v>20</v>
      </c>
      <c r="AV8" s="8">
        <v>18</v>
      </c>
      <c r="AW8" s="8">
        <v>17</v>
      </c>
      <c r="AX8" s="8">
        <v>18</v>
      </c>
      <c r="AY8" s="8">
        <v>18</v>
      </c>
    </row>
    <row r="9" spans="1:51">
      <c r="A9" s="7" t="s">
        <v>11</v>
      </c>
      <c r="B9" s="7" t="s">
        <v>12</v>
      </c>
      <c r="C9" s="7"/>
      <c r="D9" s="7"/>
      <c r="E9" s="7"/>
      <c r="F9" s="7"/>
      <c r="G9" s="7"/>
      <c r="H9" s="7"/>
      <c r="I9" s="7"/>
      <c r="J9" s="7"/>
      <c r="K9" s="7"/>
      <c r="L9" s="7"/>
      <c r="M9" s="7"/>
      <c r="N9" s="7"/>
      <c r="O9" s="7"/>
      <c r="P9" s="7"/>
      <c r="Q9" s="7"/>
      <c r="R9" s="7"/>
      <c r="S9" s="7"/>
      <c r="T9" s="7"/>
      <c r="U9" s="7"/>
      <c r="V9" s="7"/>
      <c r="W9" s="7"/>
      <c r="X9" s="7"/>
      <c r="Y9" s="7"/>
      <c r="Z9" s="7"/>
      <c r="AA9" s="7"/>
      <c r="AB9" s="7"/>
      <c r="AC9" s="8">
        <v>15</v>
      </c>
      <c r="AD9" s="8">
        <v>15</v>
      </c>
      <c r="AE9" s="8">
        <v>15</v>
      </c>
      <c r="AF9" s="8">
        <v>16</v>
      </c>
      <c r="AG9" s="8">
        <v>17</v>
      </c>
      <c r="AH9" s="8">
        <v>15</v>
      </c>
      <c r="AI9" s="8">
        <v>15</v>
      </c>
      <c r="AJ9" s="8">
        <v>15</v>
      </c>
      <c r="AK9" s="8">
        <v>15</v>
      </c>
      <c r="AL9" s="8">
        <v>15</v>
      </c>
      <c r="AM9" s="8">
        <v>15</v>
      </c>
      <c r="AN9" s="8">
        <v>15</v>
      </c>
      <c r="AO9" s="8">
        <v>15</v>
      </c>
      <c r="AP9" s="8">
        <v>15</v>
      </c>
      <c r="AQ9" s="8">
        <v>15</v>
      </c>
      <c r="AR9" s="8">
        <v>15</v>
      </c>
      <c r="AS9" s="8">
        <v>15</v>
      </c>
      <c r="AT9" s="8">
        <v>15</v>
      </c>
      <c r="AU9" s="8">
        <v>15</v>
      </c>
      <c r="AV9" s="8">
        <v>15</v>
      </c>
      <c r="AW9" s="8">
        <v>15</v>
      </c>
      <c r="AX9" s="8">
        <v>15</v>
      </c>
      <c r="AY9" s="8">
        <v>15</v>
      </c>
    </row>
    <row r="10" spans="1:51">
      <c r="A10" s="7" t="s">
        <v>13</v>
      </c>
      <c r="B10" s="7" t="s">
        <v>14</v>
      </c>
      <c r="C10" s="7"/>
      <c r="D10" s="7"/>
      <c r="E10" s="7"/>
      <c r="F10" s="7"/>
      <c r="G10" s="7"/>
      <c r="H10" s="7"/>
      <c r="I10" s="7"/>
      <c r="J10" s="7"/>
      <c r="K10" s="7"/>
      <c r="L10" s="7"/>
      <c r="M10" s="7"/>
      <c r="N10" s="7"/>
      <c r="O10" s="7"/>
      <c r="P10" s="7"/>
      <c r="Q10" s="7"/>
      <c r="R10" s="7"/>
      <c r="S10" s="7"/>
      <c r="T10" s="7"/>
      <c r="U10" s="7"/>
      <c r="V10" s="7"/>
      <c r="W10" s="7"/>
      <c r="X10" s="7"/>
      <c r="Y10" s="7"/>
      <c r="Z10" s="7"/>
      <c r="AA10" s="7"/>
      <c r="AB10" s="7"/>
      <c r="AC10" s="8">
        <v>15</v>
      </c>
      <c r="AD10" s="8">
        <v>15</v>
      </c>
      <c r="AE10" s="8">
        <v>14</v>
      </c>
      <c r="AF10" s="8">
        <v>14</v>
      </c>
      <c r="AG10" s="8">
        <v>14</v>
      </c>
      <c r="AH10" s="8">
        <v>14</v>
      </c>
      <c r="AI10" s="8">
        <v>14</v>
      </c>
      <c r="AJ10" s="8">
        <v>14</v>
      </c>
      <c r="AK10" s="8">
        <v>11</v>
      </c>
      <c r="AL10" s="8">
        <v>11</v>
      </c>
      <c r="AM10" s="8">
        <v>11</v>
      </c>
      <c r="AN10" s="8">
        <v>12</v>
      </c>
      <c r="AO10" s="8">
        <v>13</v>
      </c>
      <c r="AP10" s="8">
        <v>10</v>
      </c>
      <c r="AQ10" s="8">
        <v>10</v>
      </c>
      <c r="AR10" s="8">
        <v>10</v>
      </c>
      <c r="AS10" s="8">
        <v>10</v>
      </c>
      <c r="AT10" s="8">
        <v>10</v>
      </c>
      <c r="AU10" s="8">
        <v>10</v>
      </c>
      <c r="AV10" s="8">
        <v>9</v>
      </c>
      <c r="AW10" s="8">
        <v>8</v>
      </c>
      <c r="AX10" s="8">
        <v>8</v>
      </c>
      <c r="AY10" s="8">
        <v>7</v>
      </c>
    </row>
    <row r="11" spans="1:51">
      <c r="A11" s="7" t="s">
        <v>15</v>
      </c>
      <c r="B11" s="7" t="s">
        <v>16</v>
      </c>
      <c r="C11" s="7"/>
      <c r="D11" s="7"/>
      <c r="E11" s="7"/>
      <c r="F11" s="7"/>
      <c r="G11" s="7"/>
      <c r="H11" s="7"/>
      <c r="I11" s="7"/>
      <c r="J11" s="7"/>
      <c r="K11" s="7"/>
      <c r="L11" s="7"/>
      <c r="M11" s="7"/>
      <c r="N11" s="7"/>
      <c r="O11" s="7"/>
      <c r="P11" s="7"/>
      <c r="Q11" s="7"/>
      <c r="R11" s="7"/>
      <c r="S11" s="7"/>
      <c r="T11" s="7"/>
      <c r="U11" s="7"/>
      <c r="V11" s="7"/>
      <c r="W11" s="7"/>
      <c r="X11" s="7"/>
      <c r="Y11" s="7"/>
      <c r="Z11" s="7"/>
      <c r="AA11" s="7"/>
      <c r="AB11" s="7"/>
      <c r="AC11" s="8">
        <v>12</v>
      </c>
      <c r="AD11" s="8">
        <v>13</v>
      </c>
      <c r="AE11" s="8">
        <v>14</v>
      </c>
      <c r="AF11" s="8">
        <v>13</v>
      </c>
      <c r="AG11" s="8">
        <v>12</v>
      </c>
      <c r="AH11" s="8">
        <v>15</v>
      </c>
      <c r="AI11" s="8">
        <v>14</v>
      </c>
      <c r="AJ11" s="8">
        <v>14</v>
      </c>
      <c r="AK11" s="8">
        <v>14</v>
      </c>
      <c r="AL11" s="8">
        <v>15</v>
      </c>
      <c r="AM11" s="8">
        <v>15</v>
      </c>
      <c r="AN11" s="8">
        <v>15</v>
      </c>
      <c r="AO11" s="8">
        <v>15</v>
      </c>
      <c r="AP11" s="8">
        <v>15</v>
      </c>
      <c r="AQ11" s="8">
        <v>15</v>
      </c>
      <c r="AR11" s="8">
        <v>13</v>
      </c>
      <c r="AS11" s="8">
        <v>13</v>
      </c>
      <c r="AT11" s="8">
        <v>13</v>
      </c>
      <c r="AU11" s="8">
        <v>13</v>
      </c>
      <c r="AV11" s="8">
        <v>13</v>
      </c>
      <c r="AW11" s="8">
        <v>13</v>
      </c>
      <c r="AX11" s="8">
        <v>13</v>
      </c>
      <c r="AY11" s="8">
        <v>13</v>
      </c>
    </row>
    <row r="12" spans="1:51">
      <c r="A12" s="7" t="s">
        <v>17</v>
      </c>
      <c r="B12" s="7" t="s">
        <v>18</v>
      </c>
      <c r="C12" s="7"/>
      <c r="D12" s="7"/>
      <c r="E12" s="7"/>
      <c r="F12" s="7"/>
      <c r="G12" s="7"/>
      <c r="H12" s="7"/>
      <c r="I12" s="7"/>
      <c r="J12" s="7"/>
      <c r="K12" s="7"/>
      <c r="L12" s="7"/>
      <c r="M12" s="7"/>
      <c r="N12" s="7"/>
      <c r="O12" s="7"/>
      <c r="P12" s="7"/>
      <c r="Q12" s="7"/>
      <c r="R12" s="7"/>
      <c r="S12" s="7"/>
      <c r="T12" s="7"/>
      <c r="U12" s="7"/>
      <c r="V12" s="7"/>
      <c r="W12" s="7"/>
      <c r="X12" s="7"/>
      <c r="Y12" s="7"/>
      <c r="Z12" s="7"/>
      <c r="AA12" s="7"/>
      <c r="AB12" s="7"/>
      <c r="AC12" s="8">
        <v>21</v>
      </c>
      <c r="AD12" s="8">
        <v>21</v>
      </c>
      <c r="AE12" s="8">
        <v>20</v>
      </c>
      <c r="AF12" s="8">
        <v>21</v>
      </c>
      <c r="AG12" s="8">
        <v>24</v>
      </c>
      <c r="AH12" s="8">
        <v>24</v>
      </c>
      <c r="AI12" s="8">
        <v>24</v>
      </c>
      <c r="AJ12" s="8">
        <v>24</v>
      </c>
      <c r="AK12" s="8">
        <v>23</v>
      </c>
      <c r="AL12" s="8">
        <v>23</v>
      </c>
      <c r="AM12" s="8">
        <v>23</v>
      </c>
      <c r="AN12" s="8">
        <v>22</v>
      </c>
      <c r="AO12" s="8">
        <v>23</v>
      </c>
      <c r="AP12" s="8">
        <v>22</v>
      </c>
      <c r="AQ12" s="8">
        <v>22</v>
      </c>
      <c r="AR12" s="8">
        <v>22</v>
      </c>
      <c r="AS12" s="8">
        <v>22</v>
      </c>
      <c r="AT12" s="8">
        <v>22</v>
      </c>
      <c r="AU12" s="8">
        <v>22</v>
      </c>
      <c r="AV12" s="8">
        <v>22</v>
      </c>
      <c r="AW12" s="8">
        <v>22</v>
      </c>
      <c r="AX12" s="8">
        <v>23</v>
      </c>
      <c r="AY12" s="8">
        <v>22</v>
      </c>
    </row>
    <row r="13" spans="1:51">
      <c r="A13" s="7" t="s">
        <v>19</v>
      </c>
      <c r="B13" s="7" t="s">
        <v>20</v>
      </c>
      <c r="C13" s="7"/>
      <c r="D13" s="7"/>
      <c r="E13" s="7"/>
      <c r="F13" s="7"/>
      <c r="G13" s="7"/>
      <c r="H13" s="7"/>
      <c r="I13" s="7"/>
      <c r="J13" s="7"/>
      <c r="K13" s="7"/>
      <c r="L13" s="7"/>
      <c r="M13" s="7"/>
      <c r="N13" s="7"/>
      <c r="O13" s="7"/>
      <c r="P13" s="7"/>
      <c r="Q13" s="7"/>
      <c r="R13" s="7"/>
      <c r="S13" s="7"/>
      <c r="T13" s="7"/>
      <c r="U13" s="7"/>
      <c r="V13" s="7"/>
      <c r="W13" s="7"/>
      <c r="X13" s="7"/>
      <c r="Y13" s="7"/>
      <c r="Z13" s="7"/>
      <c r="AA13" s="7"/>
      <c r="AB13" s="7"/>
      <c r="AC13" s="8">
        <v>33</v>
      </c>
      <c r="AD13" s="8">
        <v>32</v>
      </c>
      <c r="AE13" s="8">
        <v>31</v>
      </c>
      <c r="AF13" s="8">
        <v>31</v>
      </c>
      <c r="AG13" s="8">
        <v>36</v>
      </c>
      <c r="AH13" s="8">
        <v>32</v>
      </c>
      <c r="AI13" s="8">
        <v>34</v>
      </c>
      <c r="AJ13" s="8">
        <v>34</v>
      </c>
      <c r="AK13" s="8">
        <v>37</v>
      </c>
      <c r="AL13" s="8">
        <v>38</v>
      </c>
      <c r="AM13" s="8">
        <v>42</v>
      </c>
      <c r="AN13" s="8">
        <v>40</v>
      </c>
      <c r="AO13" s="8">
        <v>42</v>
      </c>
      <c r="AP13" s="8">
        <v>42</v>
      </c>
      <c r="AQ13" s="8">
        <v>42</v>
      </c>
      <c r="AR13" s="8">
        <v>41</v>
      </c>
      <c r="AS13" s="8">
        <v>41</v>
      </c>
      <c r="AT13" s="8">
        <v>43</v>
      </c>
      <c r="AU13" s="8">
        <v>41</v>
      </c>
      <c r="AV13" s="8">
        <v>40</v>
      </c>
      <c r="AW13" s="8">
        <v>39</v>
      </c>
      <c r="AX13" s="8">
        <v>42</v>
      </c>
      <c r="AY13" s="8">
        <v>43</v>
      </c>
    </row>
    <row r="14" spans="1:51">
      <c r="A14" s="7" t="s">
        <v>21</v>
      </c>
      <c r="B14" s="7" t="s">
        <v>22</v>
      </c>
      <c r="C14" s="7"/>
      <c r="D14" s="7"/>
      <c r="E14" s="7"/>
      <c r="F14" s="7"/>
      <c r="G14" s="7"/>
      <c r="H14" s="7"/>
      <c r="I14" s="7"/>
      <c r="J14" s="7"/>
      <c r="K14" s="7"/>
      <c r="L14" s="7"/>
      <c r="M14" s="7"/>
      <c r="N14" s="7"/>
      <c r="O14" s="7"/>
      <c r="P14" s="7"/>
      <c r="Q14" s="7"/>
      <c r="R14" s="7"/>
      <c r="S14" s="7"/>
      <c r="T14" s="7"/>
      <c r="U14" s="7"/>
      <c r="V14" s="7"/>
      <c r="W14" s="7"/>
      <c r="X14" s="7"/>
      <c r="Y14" s="7"/>
      <c r="Z14" s="7"/>
      <c r="AA14" s="7"/>
      <c r="AB14" s="7"/>
      <c r="AC14" s="8">
        <v>21</v>
      </c>
      <c r="AD14" s="8">
        <v>20</v>
      </c>
      <c r="AE14" s="8">
        <v>20</v>
      </c>
      <c r="AF14" s="8">
        <v>20</v>
      </c>
      <c r="AG14" s="8">
        <v>20</v>
      </c>
      <c r="AH14" s="8">
        <v>20</v>
      </c>
      <c r="AI14" s="8">
        <v>20</v>
      </c>
      <c r="AJ14" s="8">
        <v>22</v>
      </c>
      <c r="AK14" s="8">
        <v>22</v>
      </c>
      <c r="AL14" s="8">
        <v>23</v>
      </c>
      <c r="AM14" s="8">
        <v>23</v>
      </c>
      <c r="AN14" s="8">
        <v>22</v>
      </c>
      <c r="AO14" s="8">
        <v>23</v>
      </c>
      <c r="AP14" s="8">
        <v>22</v>
      </c>
      <c r="AQ14" s="8">
        <v>22</v>
      </c>
      <c r="AR14" s="8">
        <v>23</v>
      </c>
      <c r="AS14" s="8">
        <v>23</v>
      </c>
      <c r="AT14" s="8">
        <v>22</v>
      </c>
      <c r="AU14" s="8">
        <v>23</v>
      </c>
      <c r="AV14" s="8">
        <v>21</v>
      </c>
      <c r="AW14" s="8">
        <v>22</v>
      </c>
      <c r="AX14" s="8">
        <v>20</v>
      </c>
      <c r="AY14" s="8">
        <v>20</v>
      </c>
    </row>
    <row r="15" spans="1:51">
      <c r="A15" s="7" t="s">
        <v>23</v>
      </c>
      <c r="B15" s="7" t="s">
        <v>24</v>
      </c>
      <c r="C15" s="7"/>
      <c r="D15" s="7"/>
      <c r="E15" s="7"/>
      <c r="F15" s="7"/>
      <c r="G15" s="7"/>
      <c r="H15" s="7"/>
      <c r="I15" s="7"/>
      <c r="J15" s="7"/>
      <c r="K15" s="7"/>
      <c r="L15" s="7"/>
      <c r="M15" s="7"/>
      <c r="N15" s="7"/>
      <c r="O15" s="7"/>
      <c r="P15" s="7"/>
      <c r="Q15" s="7"/>
      <c r="R15" s="7"/>
      <c r="S15" s="7"/>
      <c r="T15" s="7"/>
      <c r="U15" s="7"/>
      <c r="V15" s="7"/>
      <c r="W15" s="7"/>
      <c r="X15" s="7"/>
      <c r="Y15" s="7"/>
      <c r="Z15" s="7"/>
      <c r="AA15" s="7"/>
      <c r="AB15" s="7"/>
      <c r="AC15" s="8">
        <v>6</v>
      </c>
      <c r="AD15" s="8">
        <v>6</v>
      </c>
      <c r="AE15" s="8">
        <v>7</v>
      </c>
      <c r="AF15" s="8">
        <v>7</v>
      </c>
      <c r="AG15" s="8">
        <v>7</v>
      </c>
      <c r="AH15" s="8">
        <v>7</v>
      </c>
      <c r="AI15" s="8">
        <v>7</v>
      </c>
      <c r="AJ15" s="8">
        <v>7</v>
      </c>
      <c r="AK15" s="8">
        <v>7</v>
      </c>
      <c r="AL15" s="8">
        <v>7</v>
      </c>
      <c r="AM15" s="8">
        <v>7</v>
      </c>
      <c r="AN15" s="8">
        <v>7</v>
      </c>
      <c r="AO15" s="8">
        <v>6</v>
      </c>
      <c r="AP15" s="8">
        <v>6</v>
      </c>
      <c r="AQ15" s="8">
        <v>6</v>
      </c>
      <c r="AR15" s="8">
        <v>5</v>
      </c>
      <c r="AS15" s="8">
        <v>5</v>
      </c>
      <c r="AT15" s="8">
        <v>6</v>
      </c>
      <c r="AU15" s="8">
        <v>6</v>
      </c>
      <c r="AV15" s="8">
        <v>6</v>
      </c>
      <c r="AW15" s="8">
        <v>6</v>
      </c>
      <c r="AX15" s="8">
        <v>6</v>
      </c>
      <c r="AY15" s="8">
        <v>5</v>
      </c>
    </row>
    <row r="16" spans="1:51">
      <c r="A16" s="7" t="s">
        <v>25</v>
      </c>
      <c r="B16" s="7" t="s">
        <v>26</v>
      </c>
      <c r="C16" s="7"/>
      <c r="D16" s="7"/>
      <c r="E16" s="7"/>
      <c r="F16" s="7"/>
      <c r="G16" s="7"/>
      <c r="H16" s="7"/>
      <c r="I16" s="7"/>
      <c r="J16" s="7"/>
      <c r="K16" s="7"/>
      <c r="L16" s="7"/>
      <c r="M16" s="7"/>
      <c r="N16" s="7"/>
      <c r="O16" s="7"/>
      <c r="P16" s="7"/>
      <c r="Q16" s="7"/>
      <c r="R16" s="7"/>
      <c r="S16" s="7"/>
      <c r="T16" s="7"/>
      <c r="U16" s="7"/>
      <c r="V16" s="7"/>
      <c r="W16" s="7"/>
      <c r="X16" s="7"/>
      <c r="Y16" s="7"/>
      <c r="Z16" s="7"/>
      <c r="AA16" s="7"/>
      <c r="AB16" s="7"/>
      <c r="AC16" s="8">
        <v>9</v>
      </c>
      <c r="AD16" s="8">
        <v>9</v>
      </c>
      <c r="AE16" s="8">
        <v>10</v>
      </c>
      <c r="AF16" s="8">
        <v>10</v>
      </c>
      <c r="AG16" s="8">
        <v>9</v>
      </c>
      <c r="AH16" s="8">
        <v>9</v>
      </c>
      <c r="AI16" s="8">
        <v>9</v>
      </c>
      <c r="AJ16" s="8">
        <v>10</v>
      </c>
      <c r="AK16" s="8">
        <v>10</v>
      </c>
      <c r="AL16" s="8">
        <v>10</v>
      </c>
      <c r="AM16" s="8">
        <v>10</v>
      </c>
      <c r="AN16" s="8">
        <v>10</v>
      </c>
      <c r="AO16" s="8">
        <v>10</v>
      </c>
      <c r="AP16" s="8">
        <v>11</v>
      </c>
      <c r="AQ16" s="8">
        <v>11</v>
      </c>
      <c r="AR16" s="8">
        <v>11</v>
      </c>
      <c r="AS16" s="8">
        <v>11</v>
      </c>
      <c r="AT16" s="8">
        <v>11</v>
      </c>
      <c r="AU16" s="8">
        <v>11</v>
      </c>
      <c r="AV16" s="8">
        <v>11</v>
      </c>
      <c r="AW16" s="8">
        <v>11</v>
      </c>
      <c r="AX16" s="8">
        <v>11</v>
      </c>
      <c r="AY16" s="8">
        <v>11</v>
      </c>
    </row>
    <row r="17" spans="1:51">
      <c r="A17" s="7" t="s">
        <v>27</v>
      </c>
      <c r="B17" s="7" t="s">
        <v>28</v>
      </c>
      <c r="C17" s="7"/>
      <c r="D17" s="7"/>
      <c r="E17" s="7"/>
      <c r="F17" s="7"/>
      <c r="G17" s="7"/>
      <c r="H17" s="7"/>
      <c r="I17" s="7"/>
      <c r="J17" s="7"/>
      <c r="K17" s="7"/>
      <c r="L17" s="7"/>
      <c r="M17" s="7"/>
      <c r="N17" s="7"/>
      <c r="O17" s="7"/>
      <c r="P17" s="7"/>
      <c r="Q17" s="7"/>
      <c r="R17" s="7"/>
      <c r="S17" s="7"/>
      <c r="T17" s="7"/>
      <c r="U17" s="7"/>
      <c r="V17" s="7"/>
      <c r="W17" s="7"/>
      <c r="X17" s="7"/>
      <c r="Y17" s="7"/>
      <c r="Z17" s="7"/>
      <c r="AA17" s="7"/>
      <c r="AB17" s="7"/>
      <c r="AC17" s="8">
        <v>6</v>
      </c>
      <c r="AD17" s="8">
        <v>6</v>
      </c>
      <c r="AE17" s="8">
        <v>6</v>
      </c>
      <c r="AF17" s="8">
        <v>6</v>
      </c>
      <c r="AG17" s="8">
        <v>6</v>
      </c>
      <c r="AH17" s="8">
        <v>6</v>
      </c>
      <c r="AI17" s="8">
        <v>6</v>
      </c>
      <c r="AJ17" s="8">
        <v>6</v>
      </c>
      <c r="AK17" s="8">
        <v>5</v>
      </c>
      <c r="AL17" s="8">
        <v>5</v>
      </c>
      <c r="AM17" s="8">
        <v>5</v>
      </c>
      <c r="AN17" s="8">
        <v>5</v>
      </c>
      <c r="AO17" s="8">
        <v>5</v>
      </c>
      <c r="AP17" s="8">
        <v>4</v>
      </c>
      <c r="AQ17" s="8">
        <v>4</v>
      </c>
      <c r="AR17" s="8">
        <v>4</v>
      </c>
      <c r="AS17" s="8">
        <v>4</v>
      </c>
      <c r="AT17" s="8">
        <v>4</v>
      </c>
      <c r="AU17" s="8">
        <v>4</v>
      </c>
      <c r="AV17" s="8">
        <v>4</v>
      </c>
      <c r="AW17" s="8">
        <v>4</v>
      </c>
      <c r="AX17" s="8">
        <v>4</v>
      </c>
      <c r="AY17" s="8">
        <v>4</v>
      </c>
    </row>
    <row r="18" spans="1:51">
      <c r="A18" s="7" t="s">
        <v>29</v>
      </c>
      <c r="B18" s="7" t="s">
        <v>30</v>
      </c>
      <c r="C18" s="7"/>
      <c r="D18" s="7"/>
      <c r="E18" s="7"/>
      <c r="F18" s="7"/>
      <c r="G18" s="7"/>
      <c r="H18" s="7"/>
      <c r="I18" s="7"/>
      <c r="J18" s="7"/>
      <c r="K18" s="7"/>
      <c r="L18" s="7"/>
      <c r="M18" s="7"/>
      <c r="N18" s="7"/>
      <c r="O18" s="7"/>
      <c r="P18" s="7"/>
      <c r="Q18" s="7"/>
      <c r="R18" s="7"/>
      <c r="S18" s="7"/>
      <c r="T18" s="7"/>
      <c r="U18" s="7"/>
      <c r="V18" s="7"/>
      <c r="W18" s="7"/>
      <c r="X18" s="7"/>
      <c r="Y18" s="7"/>
      <c r="Z18" s="7"/>
      <c r="AA18" s="7"/>
      <c r="AB18" s="7"/>
      <c r="AC18" s="8">
        <v>12</v>
      </c>
      <c r="AD18" s="8">
        <v>12</v>
      </c>
      <c r="AE18" s="8">
        <v>14</v>
      </c>
      <c r="AF18" s="8">
        <v>14</v>
      </c>
      <c r="AG18" s="8">
        <v>15</v>
      </c>
      <c r="AH18" s="8">
        <v>13</v>
      </c>
      <c r="AI18" s="8">
        <v>12</v>
      </c>
      <c r="AJ18" s="8">
        <v>15</v>
      </c>
      <c r="AK18" s="8">
        <v>14</v>
      </c>
      <c r="AL18" s="8">
        <v>15</v>
      </c>
      <c r="AM18" s="8">
        <v>15</v>
      </c>
      <c r="AN18" s="8">
        <v>14</v>
      </c>
      <c r="AO18" s="8">
        <v>12</v>
      </c>
      <c r="AP18" s="8">
        <v>13</v>
      </c>
      <c r="AQ18" s="8">
        <v>11</v>
      </c>
      <c r="AR18" s="8">
        <v>11</v>
      </c>
      <c r="AS18" s="8">
        <v>11</v>
      </c>
      <c r="AT18" s="8">
        <v>12</v>
      </c>
      <c r="AU18" s="8">
        <v>11</v>
      </c>
      <c r="AV18" s="8">
        <v>11</v>
      </c>
      <c r="AW18" s="8">
        <v>11</v>
      </c>
      <c r="AX18" s="8">
        <v>11</v>
      </c>
      <c r="AY18" s="8">
        <v>11</v>
      </c>
    </row>
    <row r="19" spans="1:51">
      <c r="A19" s="7" t="s">
        <v>31</v>
      </c>
      <c r="B19" s="7" t="s">
        <v>32</v>
      </c>
      <c r="C19" s="7"/>
      <c r="D19" s="7"/>
      <c r="E19" s="7"/>
      <c r="F19" s="7"/>
      <c r="G19" s="7"/>
      <c r="H19" s="7"/>
      <c r="I19" s="7"/>
      <c r="J19" s="7"/>
      <c r="K19" s="7"/>
      <c r="L19" s="7"/>
      <c r="M19" s="7"/>
      <c r="N19" s="7"/>
      <c r="O19" s="7"/>
      <c r="P19" s="7"/>
      <c r="Q19" s="7"/>
      <c r="R19" s="7"/>
      <c r="S19" s="7"/>
      <c r="T19" s="7"/>
      <c r="U19" s="7"/>
      <c r="V19" s="7"/>
      <c r="W19" s="7"/>
      <c r="X19" s="7"/>
      <c r="Y19" s="7"/>
      <c r="Z19" s="7"/>
      <c r="AA19" s="7"/>
      <c r="AB19" s="7"/>
      <c r="AC19" s="8">
        <v>13</v>
      </c>
      <c r="AD19" s="8">
        <v>13</v>
      </c>
      <c r="AE19" s="8">
        <v>12</v>
      </c>
      <c r="AF19" s="8">
        <v>12</v>
      </c>
      <c r="AG19" s="8">
        <v>12</v>
      </c>
      <c r="AH19" s="8">
        <v>14</v>
      </c>
      <c r="AI19" s="8">
        <v>14</v>
      </c>
      <c r="AJ19" s="8">
        <v>15</v>
      </c>
      <c r="AK19" s="8">
        <v>14</v>
      </c>
      <c r="AL19" s="8">
        <v>15</v>
      </c>
      <c r="AM19" s="8">
        <v>16</v>
      </c>
      <c r="AN19" s="8">
        <v>16</v>
      </c>
      <c r="AO19" s="8">
        <v>16</v>
      </c>
      <c r="AP19" s="8">
        <v>15</v>
      </c>
      <c r="AQ19" s="8">
        <v>16</v>
      </c>
      <c r="AR19" s="8">
        <v>16</v>
      </c>
      <c r="AS19" s="8">
        <v>15</v>
      </c>
      <c r="AT19" s="8">
        <v>15</v>
      </c>
      <c r="AU19" s="8">
        <v>15</v>
      </c>
      <c r="AV19" s="8">
        <v>15</v>
      </c>
      <c r="AW19" s="8">
        <v>15</v>
      </c>
      <c r="AX19" s="8">
        <v>14</v>
      </c>
      <c r="AY19" s="8">
        <v>15</v>
      </c>
    </row>
    <row r="20" spans="1:51">
      <c r="A20" s="7" t="s">
        <v>33</v>
      </c>
      <c r="B20" s="7" t="s">
        <v>34</v>
      </c>
      <c r="C20" s="7"/>
      <c r="D20" s="7"/>
      <c r="E20" s="7"/>
      <c r="F20" s="7"/>
      <c r="G20" s="7"/>
      <c r="H20" s="7"/>
      <c r="I20" s="7"/>
      <c r="J20" s="7"/>
      <c r="K20" s="7"/>
      <c r="L20" s="7"/>
      <c r="M20" s="7"/>
      <c r="N20" s="7"/>
      <c r="O20" s="7"/>
      <c r="P20" s="7"/>
      <c r="Q20" s="7"/>
      <c r="R20" s="7"/>
      <c r="S20" s="7"/>
      <c r="T20" s="7"/>
      <c r="U20" s="7"/>
      <c r="V20" s="7"/>
      <c r="W20" s="7"/>
      <c r="X20" s="7"/>
      <c r="Y20" s="7"/>
      <c r="Z20" s="7"/>
      <c r="AA20" s="7"/>
      <c r="AB20" s="7"/>
      <c r="AC20" s="8">
        <v>53</v>
      </c>
      <c r="AD20" s="8">
        <v>57</v>
      </c>
      <c r="AE20" s="8">
        <v>55</v>
      </c>
      <c r="AF20" s="8">
        <v>57</v>
      </c>
      <c r="AG20" s="8">
        <v>49</v>
      </c>
      <c r="AH20" s="8">
        <v>52</v>
      </c>
      <c r="AI20" s="8">
        <v>51</v>
      </c>
      <c r="AJ20" s="8">
        <v>52</v>
      </c>
      <c r="AK20" s="8">
        <v>51</v>
      </c>
      <c r="AL20" s="8">
        <v>50</v>
      </c>
      <c r="AM20" s="8">
        <v>46</v>
      </c>
      <c r="AN20" s="8">
        <v>46</v>
      </c>
      <c r="AO20" s="8">
        <v>46</v>
      </c>
      <c r="AP20" s="8">
        <v>45</v>
      </c>
      <c r="AQ20" s="8">
        <v>45</v>
      </c>
      <c r="AR20" s="8">
        <v>46</v>
      </c>
      <c r="AS20" s="8">
        <v>47</v>
      </c>
      <c r="AT20" s="8">
        <v>47</v>
      </c>
      <c r="AU20" s="8">
        <v>46</v>
      </c>
      <c r="AV20" s="8">
        <v>45</v>
      </c>
      <c r="AW20" s="8">
        <v>46</v>
      </c>
      <c r="AX20" s="8">
        <v>50</v>
      </c>
      <c r="AY20" s="8">
        <v>53</v>
      </c>
    </row>
    <row r="21" spans="1:51">
      <c r="A21" s="7" t="s">
        <v>35</v>
      </c>
      <c r="B21" s="7" t="s">
        <v>36</v>
      </c>
      <c r="C21" s="7"/>
      <c r="D21" s="7"/>
      <c r="E21" s="7"/>
      <c r="F21" s="7"/>
      <c r="G21" s="7"/>
      <c r="H21" s="7"/>
      <c r="I21" s="7"/>
      <c r="J21" s="7"/>
      <c r="K21" s="7"/>
      <c r="L21" s="7"/>
      <c r="M21" s="7"/>
      <c r="N21" s="7"/>
      <c r="O21" s="7"/>
      <c r="P21" s="7"/>
      <c r="Q21" s="7"/>
      <c r="R21" s="7"/>
      <c r="S21" s="7"/>
      <c r="T21" s="7"/>
      <c r="U21" s="7"/>
      <c r="V21" s="7"/>
      <c r="W21" s="7"/>
      <c r="X21" s="7"/>
      <c r="Y21" s="7"/>
      <c r="Z21" s="7"/>
      <c r="AA21" s="7"/>
      <c r="AB21" s="7"/>
      <c r="AC21" s="8">
        <v>34</v>
      </c>
      <c r="AD21" s="8">
        <v>33</v>
      </c>
      <c r="AE21" s="8">
        <v>33</v>
      </c>
      <c r="AF21" s="8">
        <v>34</v>
      </c>
      <c r="AG21" s="8">
        <v>34</v>
      </c>
      <c r="AH21" s="8">
        <v>35</v>
      </c>
      <c r="AI21" s="8">
        <v>36</v>
      </c>
      <c r="AJ21" s="8">
        <v>36</v>
      </c>
      <c r="AK21" s="8">
        <v>35</v>
      </c>
      <c r="AL21" s="8">
        <v>33</v>
      </c>
      <c r="AM21" s="8">
        <v>33</v>
      </c>
      <c r="AN21" s="8">
        <v>34</v>
      </c>
      <c r="AO21" s="8">
        <v>34</v>
      </c>
      <c r="AP21" s="8">
        <v>33</v>
      </c>
      <c r="AQ21" s="8">
        <v>33</v>
      </c>
      <c r="AR21" s="8">
        <v>33</v>
      </c>
      <c r="AS21" s="8">
        <v>33</v>
      </c>
      <c r="AT21" s="8">
        <v>33</v>
      </c>
      <c r="AU21" s="8">
        <v>33</v>
      </c>
      <c r="AV21" s="8">
        <v>33</v>
      </c>
      <c r="AW21" s="8">
        <v>33</v>
      </c>
      <c r="AX21" s="8">
        <v>32</v>
      </c>
      <c r="AY21" s="8">
        <v>32</v>
      </c>
    </row>
    <row r="22" spans="1:51">
      <c r="A22" s="7" t="s">
        <v>37</v>
      </c>
      <c r="B22" s="7" t="s">
        <v>38</v>
      </c>
      <c r="C22" s="7"/>
      <c r="D22" s="7"/>
      <c r="E22" s="7"/>
      <c r="F22" s="7"/>
      <c r="G22" s="7"/>
      <c r="H22" s="7"/>
      <c r="I22" s="7"/>
      <c r="J22" s="7"/>
      <c r="K22" s="7"/>
      <c r="L22" s="7"/>
      <c r="M22" s="7"/>
      <c r="N22" s="7"/>
      <c r="O22" s="7"/>
      <c r="P22" s="7"/>
      <c r="Q22" s="7"/>
      <c r="R22" s="7"/>
      <c r="S22" s="7"/>
      <c r="T22" s="7"/>
      <c r="U22" s="7"/>
      <c r="V22" s="7"/>
      <c r="W22" s="7"/>
      <c r="X22" s="7"/>
      <c r="Y22" s="7"/>
      <c r="Z22" s="7"/>
      <c r="AA22" s="7"/>
      <c r="AB22" s="7"/>
      <c r="AC22" s="8">
        <v>8</v>
      </c>
      <c r="AD22" s="8">
        <v>7</v>
      </c>
      <c r="AE22" s="8">
        <v>7</v>
      </c>
      <c r="AF22" s="8">
        <v>7</v>
      </c>
      <c r="AG22" s="8">
        <v>7</v>
      </c>
      <c r="AH22" s="8">
        <v>7</v>
      </c>
      <c r="AI22" s="8">
        <v>8</v>
      </c>
      <c r="AJ22" s="8">
        <v>8</v>
      </c>
      <c r="AK22" s="8">
        <v>8</v>
      </c>
      <c r="AL22" s="8">
        <v>8</v>
      </c>
      <c r="AM22" s="8">
        <v>9</v>
      </c>
      <c r="AN22" s="8">
        <v>9</v>
      </c>
      <c r="AO22" s="8">
        <v>9</v>
      </c>
      <c r="AP22" s="8">
        <v>9</v>
      </c>
      <c r="AQ22" s="8">
        <v>9</v>
      </c>
      <c r="AR22" s="8">
        <v>9</v>
      </c>
      <c r="AS22" s="8">
        <v>10</v>
      </c>
      <c r="AT22" s="8">
        <v>9</v>
      </c>
      <c r="AU22" s="8">
        <v>8</v>
      </c>
      <c r="AV22" s="8">
        <v>7</v>
      </c>
      <c r="AW22" s="8">
        <v>8</v>
      </c>
      <c r="AX22" s="8">
        <v>8</v>
      </c>
      <c r="AY22" s="8">
        <v>8</v>
      </c>
    </row>
    <row r="23" spans="1:51">
      <c r="A23" s="7" t="s">
        <v>39</v>
      </c>
      <c r="B23" s="7" t="s">
        <v>40</v>
      </c>
      <c r="C23" s="7"/>
      <c r="D23" s="7"/>
      <c r="E23" s="7"/>
      <c r="F23" s="7"/>
      <c r="G23" s="7"/>
      <c r="H23" s="7"/>
      <c r="I23" s="7"/>
      <c r="J23" s="7"/>
      <c r="K23" s="7"/>
      <c r="L23" s="7"/>
      <c r="M23" s="7"/>
      <c r="N23" s="7"/>
      <c r="O23" s="7"/>
      <c r="P23" s="7"/>
      <c r="Q23" s="7"/>
      <c r="R23" s="7"/>
      <c r="S23" s="7"/>
      <c r="T23" s="7"/>
      <c r="U23" s="7"/>
      <c r="V23" s="7"/>
      <c r="W23" s="7"/>
      <c r="X23" s="7"/>
      <c r="Y23" s="7"/>
      <c r="Z23" s="7"/>
      <c r="AA23" s="7"/>
      <c r="AB23" s="7"/>
      <c r="AC23" s="8">
        <v>14</v>
      </c>
      <c r="AD23" s="8">
        <v>12</v>
      </c>
      <c r="AE23" s="8">
        <v>12</v>
      </c>
      <c r="AF23" s="8">
        <v>13</v>
      </c>
      <c r="AG23" s="8">
        <v>16</v>
      </c>
      <c r="AH23" s="8">
        <v>13</v>
      </c>
      <c r="AI23" s="8">
        <v>13</v>
      </c>
      <c r="AJ23" s="8">
        <v>13</v>
      </c>
      <c r="AK23" s="8">
        <v>13</v>
      </c>
      <c r="AL23" s="8">
        <v>13</v>
      </c>
      <c r="AM23" s="8">
        <v>13</v>
      </c>
      <c r="AN23" s="8">
        <v>13</v>
      </c>
      <c r="AO23" s="8">
        <v>14</v>
      </c>
      <c r="AP23" s="8">
        <v>13</v>
      </c>
      <c r="AQ23" s="8">
        <v>13</v>
      </c>
      <c r="AR23" s="8">
        <v>14</v>
      </c>
      <c r="AS23" s="8">
        <v>13</v>
      </c>
      <c r="AT23" s="8">
        <v>13</v>
      </c>
      <c r="AU23" s="8">
        <v>13</v>
      </c>
      <c r="AV23" s="8">
        <v>13</v>
      </c>
      <c r="AW23" s="8">
        <v>13</v>
      </c>
      <c r="AX23" s="8">
        <v>13</v>
      </c>
      <c r="AY23" s="8">
        <v>12</v>
      </c>
    </row>
    <row r="24" spans="1:51">
      <c r="A24" s="7" t="s">
        <v>41</v>
      </c>
      <c r="B24" s="7" t="s">
        <v>42</v>
      </c>
      <c r="C24" s="7"/>
      <c r="D24" s="7"/>
      <c r="E24" s="7"/>
      <c r="F24" s="7"/>
      <c r="G24" s="7"/>
      <c r="H24" s="7"/>
      <c r="I24" s="7"/>
      <c r="J24" s="7"/>
      <c r="K24" s="7"/>
      <c r="L24" s="7"/>
      <c r="M24" s="7"/>
      <c r="N24" s="7"/>
      <c r="O24" s="7"/>
      <c r="P24" s="7"/>
      <c r="Q24" s="7"/>
      <c r="R24" s="7"/>
      <c r="S24" s="7"/>
      <c r="T24" s="7"/>
      <c r="U24" s="7"/>
      <c r="V24" s="7"/>
      <c r="W24" s="7"/>
      <c r="X24" s="7"/>
      <c r="Y24" s="7"/>
      <c r="Z24" s="7"/>
      <c r="AA24" s="7"/>
      <c r="AB24" s="7"/>
      <c r="AC24" s="8">
        <v>32</v>
      </c>
      <c r="AD24" s="8">
        <v>32</v>
      </c>
      <c r="AE24" s="8">
        <v>33</v>
      </c>
      <c r="AF24" s="8">
        <v>32</v>
      </c>
      <c r="AG24" s="8">
        <v>35</v>
      </c>
      <c r="AH24" s="8">
        <v>36</v>
      </c>
      <c r="AI24" s="8">
        <v>33</v>
      </c>
      <c r="AJ24" s="8">
        <v>31</v>
      </c>
      <c r="AK24" s="8">
        <v>31</v>
      </c>
      <c r="AL24" s="8">
        <v>31</v>
      </c>
      <c r="AM24" s="8">
        <v>30</v>
      </c>
      <c r="AN24" s="8">
        <v>31</v>
      </c>
      <c r="AO24" s="8">
        <v>30</v>
      </c>
      <c r="AP24" s="8">
        <v>31</v>
      </c>
      <c r="AQ24" s="8">
        <v>32</v>
      </c>
      <c r="AR24" s="8">
        <v>33</v>
      </c>
      <c r="AS24" s="8">
        <v>31</v>
      </c>
      <c r="AT24" s="8">
        <v>30</v>
      </c>
      <c r="AU24" s="8">
        <v>30</v>
      </c>
      <c r="AV24" s="8">
        <v>29</v>
      </c>
      <c r="AW24" s="8">
        <v>29</v>
      </c>
      <c r="AX24" s="8">
        <v>28</v>
      </c>
      <c r="AY24" s="8">
        <v>28</v>
      </c>
    </row>
    <row r="25" spans="1:51">
      <c r="A25" s="7" t="s">
        <v>43</v>
      </c>
      <c r="B25" s="7" t="s">
        <v>44</v>
      </c>
      <c r="C25" s="7"/>
      <c r="D25" s="7"/>
      <c r="E25" s="7"/>
      <c r="F25" s="7"/>
      <c r="G25" s="7"/>
      <c r="H25" s="7"/>
      <c r="I25" s="7"/>
      <c r="J25" s="7"/>
      <c r="K25" s="7"/>
      <c r="L25" s="7"/>
      <c r="M25" s="7"/>
      <c r="N25" s="7"/>
      <c r="O25" s="7"/>
      <c r="P25" s="7"/>
      <c r="Q25" s="7"/>
      <c r="R25" s="7"/>
      <c r="S25" s="7"/>
      <c r="T25" s="7"/>
      <c r="U25" s="7"/>
      <c r="V25" s="7"/>
      <c r="W25" s="7"/>
      <c r="X25" s="7"/>
      <c r="Y25" s="7"/>
      <c r="Z25" s="7"/>
      <c r="AA25" s="7"/>
      <c r="AB25" s="7"/>
      <c r="AC25" s="8">
        <v>10</v>
      </c>
      <c r="AD25" s="8">
        <v>10</v>
      </c>
      <c r="AE25" s="8">
        <v>10</v>
      </c>
      <c r="AF25" s="8">
        <v>10</v>
      </c>
      <c r="AG25" s="8">
        <v>10</v>
      </c>
      <c r="AH25" s="8">
        <v>10</v>
      </c>
      <c r="AI25" s="8">
        <v>10</v>
      </c>
      <c r="AJ25" s="8">
        <v>10</v>
      </c>
      <c r="AK25" s="8">
        <v>9</v>
      </c>
      <c r="AL25" s="8">
        <v>9</v>
      </c>
      <c r="AM25" s="8">
        <v>9</v>
      </c>
      <c r="AN25" s="8">
        <v>9</v>
      </c>
      <c r="AO25" s="8">
        <v>7</v>
      </c>
      <c r="AP25" s="8">
        <v>9</v>
      </c>
      <c r="AQ25" s="8">
        <v>8</v>
      </c>
      <c r="AR25" s="8">
        <v>8</v>
      </c>
      <c r="AS25" s="8">
        <v>8</v>
      </c>
      <c r="AT25" s="8">
        <v>8</v>
      </c>
      <c r="AU25" s="8">
        <v>8</v>
      </c>
      <c r="AV25" s="8">
        <v>8</v>
      </c>
      <c r="AW25" s="8">
        <v>8</v>
      </c>
      <c r="AX25" s="8">
        <v>8</v>
      </c>
      <c r="AY25" s="8">
        <v>8</v>
      </c>
    </row>
    <row r="26" spans="1:51">
      <c r="A26" s="7" t="s">
        <v>45</v>
      </c>
      <c r="B26" s="7" t="s">
        <v>46</v>
      </c>
      <c r="C26" s="7"/>
      <c r="D26" s="7"/>
      <c r="E26" s="7"/>
      <c r="F26" s="7"/>
      <c r="G26" s="7"/>
      <c r="H26" s="7"/>
      <c r="I26" s="7"/>
      <c r="J26" s="7"/>
      <c r="K26" s="7"/>
      <c r="L26" s="7"/>
      <c r="M26" s="7"/>
      <c r="N26" s="7"/>
      <c r="O26" s="7"/>
      <c r="P26" s="7"/>
      <c r="Q26" s="7"/>
      <c r="R26" s="7"/>
      <c r="S26" s="7"/>
      <c r="T26" s="7"/>
      <c r="U26" s="7"/>
      <c r="V26" s="7"/>
      <c r="W26" s="7"/>
      <c r="X26" s="7"/>
      <c r="Y26" s="7"/>
      <c r="Z26" s="7"/>
      <c r="AA26" s="7"/>
      <c r="AB26" s="7"/>
      <c r="AC26" s="8">
        <v>12</v>
      </c>
      <c r="AD26" s="8">
        <v>11</v>
      </c>
      <c r="AE26" s="8">
        <v>11</v>
      </c>
      <c r="AF26" s="8">
        <v>11</v>
      </c>
      <c r="AG26" s="8">
        <v>11</v>
      </c>
      <c r="AH26" s="8">
        <v>11</v>
      </c>
      <c r="AI26" s="8">
        <v>11</v>
      </c>
      <c r="AJ26" s="8">
        <v>11</v>
      </c>
      <c r="AK26" s="8">
        <v>11</v>
      </c>
      <c r="AL26" s="8">
        <v>10</v>
      </c>
      <c r="AM26" s="8">
        <v>11</v>
      </c>
      <c r="AN26" s="8">
        <v>10</v>
      </c>
      <c r="AO26" s="8">
        <v>10</v>
      </c>
      <c r="AP26" s="8">
        <v>10</v>
      </c>
      <c r="AQ26" s="8">
        <v>10</v>
      </c>
      <c r="AR26" s="8">
        <v>10</v>
      </c>
      <c r="AS26" s="8">
        <v>10</v>
      </c>
      <c r="AT26" s="8">
        <v>10</v>
      </c>
      <c r="AU26" s="8">
        <v>10</v>
      </c>
      <c r="AV26" s="8">
        <v>10</v>
      </c>
      <c r="AW26" s="8">
        <v>10</v>
      </c>
      <c r="AX26" s="8">
        <v>10</v>
      </c>
      <c r="AY26" s="8">
        <v>10</v>
      </c>
    </row>
    <row r="27" spans="1:51">
      <c r="A27" s="7" t="s">
        <v>65</v>
      </c>
      <c r="B27" s="7" t="s">
        <v>66</v>
      </c>
      <c r="C27" s="7"/>
      <c r="D27" s="7"/>
      <c r="E27" s="7"/>
      <c r="F27" s="7"/>
      <c r="G27" s="7"/>
      <c r="H27" s="7"/>
      <c r="I27" s="7"/>
      <c r="J27" s="7"/>
      <c r="K27" s="7"/>
      <c r="L27" s="7"/>
      <c r="M27" s="7"/>
      <c r="N27" s="7"/>
      <c r="O27" s="7"/>
      <c r="P27" s="7"/>
      <c r="Q27" s="7"/>
      <c r="R27" s="7"/>
      <c r="S27" s="7"/>
      <c r="T27" s="7"/>
      <c r="U27" s="7"/>
      <c r="V27" s="7"/>
      <c r="W27" s="7"/>
      <c r="X27" s="7"/>
      <c r="Y27" s="7"/>
      <c r="Z27" s="7"/>
      <c r="AA27" s="7"/>
      <c r="AB27" s="7"/>
      <c r="AC27" s="8">
        <v>9</v>
      </c>
      <c r="AD27" s="8">
        <v>9</v>
      </c>
      <c r="AE27" s="8">
        <v>9</v>
      </c>
      <c r="AF27" s="8">
        <v>11</v>
      </c>
      <c r="AG27" s="8">
        <v>13</v>
      </c>
      <c r="AH27" s="8">
        <v>13</v>
      </c>
      <c r="AI27" s="8">
        <v>13</v>
      </c>
      <c r="AJ27" s="8">
        <v>14</v>
      </c>
      <c r="AK27" s="8">
        <v>14</v>
      </c>
      <c r="AL27" s="8">
        <v>13</v>
      </c>
      <c r="AM27" s="8">
        <v>12</v>
      </c>
      <c r="AN27" s="8">
        <v>13</v>
      </c>
      <c r="AO27" s="8">
        <v>12</v>
      </c>
      <c r="AP27" s="8">
        <v>11</v>
      </c>
      <c r="AQ27" s="8">
        <v>11</v>
      </c>
      <c r="AR27" s="8">
        <v>11</v>
      </c>
      <c r="AS27" s="8">
        <v>11</v>
      </c>
      <c r="AT27" s="8">
        <v>11</v>
      </c>
      <c r="AU27" s="8">
        <v>12</v>
      </c>
      <c r="AV27" s="8">
        <v>11</v>
      </c>
      <c r="AW27" s="8">
        <v>12</v>
      </c>
      <c r="AX27" s="8">
        <v>11</v>
      </c>
      <c r="AY27" s="8">
        <v>13</v>
      </c>
    </row>
    <row r="28" spans="1:51">
      <c r="A28" s="7" t="s">
        <v>67</v>
      </c>
      <c r="B28" s="7" t="s">
        <v>68</v>
      </c>
      <c r="C28" s="7"/>
      <c r="D28" s="7"/>
      <c r="E28" s="7"/>
      <c r="F28" s="7"/>
      <c r="G28" s="7"/>
      <c r="H28" s="7"/>
      <c r="I28" s="7"/>
      <c r="J28" s="7"/>
      <c r="K28" s="7"/>
      <c r="L28" s="7"/>
      <c r="M28" s="7"/>
      <c r="N28" s="7"/>
      <c r="O28" s="7"/>
      <c r="P28" s="7"/>
      <c r="Q28" s="7"/>
      <c r="R28" s="7"/>
      <c r="S28" s="7"/>
      <c r="T28" s="7"/>
      <c r="U28" s="7"/>
      <c r="V28" s="7"/>
      <c r="W28" s="7"/>
      <c r="X28" s="7"/>
      <c r="Y28" s="7"/>
      <c r="Z28" s="7"/>
      <c r="AA28" s="7"/>
      <c r="AB28" s="7"/>
      <c r="AC28" s="8">
        <v>12</v>
      </c>
      <c r="AD28" s="8">
        <v>11</v>
      </c>
      <c r="AE28" s="8">
        <v>11</v>
      </c>
      <c r="AF28" s="8">
        <v>11</v>
      </c>
      <c r="AG28" s="8">
        <v>10</v>
      </c>
      <c r="AH28" s="8">
        <v>12</v>
      </c>
      <c r="AI28" s="8">
        <v>11</v>
      </c>
      <c r="AJ28" s="8">
        <v>11</v>
      </c>
      <c r="AK28" s="8">
        <v>9</v>
      </c>
      <c r="AL28" s="8">
        <v>9</v>
      </c>
      <c r="AM28" s="8">
        <v>10</v>
      </c>
      <c r="AN28" s="8">
        <v>9</v>
      </c>
      <c r="AO28" s="8">
        <v>10</v>
      </c>
      <c r="AP28" s="8">
        <v>8</v>
      </c>
      <c r="AQ28" s="8">
        <v>8</v>
      </c>
      <c r="AR28" s="8">
        <v>9</v>
      </c>
      <c r="AS28" s="8">
        <v>9</v>
      </c>
      <c r="AT28" s="8">
        <v>9</v>
      </c>
      <c r="AU28" s="8">
        <v>9</v>
      </c>
      <c r="AV28" s="8">
        <v>9</v>
      </c>
      <c r="AW28" s="8">
        <v>7</v>
      </c>
      <c r="AX28" s="8">
        <v>7</v>
      </c>
      <c r="AY28" s="8">
        <v>7</v>
      </c>
    </row>
    <row r="29" spans="1:51">
      <c r="A29" s="7" t="s">
        <v>47</v>
      </c>
      <c r="B29" s="7" t="s">
        <v>48</v>
      </c>
      <c r="C29" s="7"/>
      <c r="D29" s="7"/>
      <c r="E29" s="7"/>
      <c r="F29" s="7"/>
      <c r="G29" s="7"/>
      <c r="H29" s="7"/>
      <c r="I29" s="7"/>
      <c r="J29" s="7"/>
      <c r="K29" s="7"/>
      <c r="L29" s="7"/>
      <c r="M29" s="7"/>
      <c r="N29" s="7"/>
      <c r="O29" s="7"/>
      <c r="P29" s="7"/>
      <c r="Q29" s="7"/>
      <c r="R29" s="7"/>
      <c r="S29" s="7"/>
      <c r="T29" s="7"/>
      <c r="U29" s="7"/>
      <c r="V29" s="7"/>
      <c r="W29" s="7"/>
      <c r="X29" s="7"/>
      <c r="Y29" s="7"/>
      <c r="Z29" s="7"/>
      <c r="AA29" s="7"/>
      <c r="AB29" s="7"/>
      <c r="AC29" s="8">
        <v>14</v>
      </c>
      <c r="AD29" s="8">
        <v>15</v>
      </c>
      <c r="AE29" s="8">
        <v>15</v>
      </c>
      <c r="AF29" s="8">
        <v>15</v>
      </c>
      <c r="AG29" s="8">
        <v>15</v>
      </c>
      <c r="AH29" s="8">
        <v>15</v>
      </c>
      <c r="AI29" s="8">
        <v>15</v>
      </c>
      <c r="AJ29" s="8">
        <v>16</v>
      </c>
      <c r="AK29" s="8">
        <v>16</v>
      </c>
      <c r="AL29" s="8">
        <v>15</v>
      </c>
      <c r="AM29" s="8">
        <v>15</v>
      </c>
      <c r="AN29" s="8">
        <v>14</v>
      </c>
      <c r="AO29" s="8">
        <v>14</v>
      </c>
      <c r="AP29" s="8">
        <v>14</v>
      </c>
      <c r="AQ29" s="8">
        <v>14</v>
      </c>
      <c r="AR29" s="8">
        <v>14</v>
      </c>
      <c r="AS29" s="8">
        <v>17</v>
      </c>
      <c r="AT29" s="8">
        <v>17</v>
      </c>
      <c r="AU29" s="8">
        <v>16</v>
      </c>
      <c r="AV29" s="8">
        <v>16</v>
      </c>
      <c r="AW29" s="8">
        <v>15</v>
      </c>
      <c r="AX29" s="8">
        <v>16</v>
      </c>
      <c r="AY29" s="8">
        <v>16</v>
      </c>
    </row>
    <row r="30" spans="1:51">
      <c r="A30" s="7" t="s">
        <v>49</v>
      </c>
      <c r="B30" s="7" t="s">
        <v>50</v>
      </c>
      <c r="C30" s="7"/>
      <c r="D30" s="7"/>
      <c r="E30" s="7"/>
      <c r="F30" s="7"/>
      <c r="G30" s="7"/>
      <c r="H30" s="7"/>
      <c r="I30" s="7"/>
      <c r="J30" s="7"/>
      <c r="K30" s="7"/>
      <c r="L30" s="7"/>
      <c r="M30" s="7"/>
      <c r="N30" s="7"/>
      <c r="O30" s="7"/>
      <c r="P30" s="7"/>
      <c r="Q30" s="7"/>
      <c r="R30" s="7"/>
      <c r="S30" s="7"/>
      <c r="T30" s="7"/>
      <c r="U30" s="7"/>
      <c r="V30" s="7"/>
      <c r="W30" s="7"/>
      <c r="X30" s="7"/>
      <c r="Y30" s="7"/>
      <c r="Z30" s="7"/>
      <c r="AA30" s="7"/>
      <c r="AB30" s="7"/>
      <c r="AC30" s="8">
        <v>25</v>
      </c>
      <c r="AD30" s="8">
        <v>24</v>
      </c>
      <c r="AE30" s="8">
        <v>24</v>
      </c>
      <c r="AF30" s="8">
        <v>24</v>
      </c>
      <c r="AG30" s="8">
        <v>25</v>
      </c>
      <c r="AH30" s="8">
        <v>24</v>
      </c>
      <c r="AI30" s="8">
        <v>24</v>
      </c>
      <c r="AJ30" s="8">
        <v>23</v>
      </c>
      <c r="AK30" s="8">
        <v>23</v>
      </c>
      <c r="AL30" s="8">
        <v>23</v>
      </c>
      <c r="AM30" s="8">
        <v>21</v>
      </c>
      <c r="AN30" s="8">
        <v>21</v>
      </c>
      <c r="AO30" s="8">
        <v>22</v>
      </c>
      <c r="AP30" s="8">
        <v>21</v>
      </c>
      <c r="AQ30" s="8">
        <v>19</v>
      </c>
      <c r="AR30" s="8">
        <v>20</v>
      </c>
      <c r="AS30" s="8">
        <v>20</v>
      </c>
      <c r="AT30" s="8">
        <v>20</v>
      </c>
      <c r="AU30" s="8">
        <v>20</v>
      </c>
      <c r="AV30" s="8">
        <v>21</v>
      </c>
      <c r="AW30" s="8">
        <v>21</v>
      </c>
      <c r="AX30" s="8">
        <v>21</v>
      </c>
      <c r="AY30" s="8">
        <v>20</v>
      </c>
    </row>
    <row r="31" spans="1:51">
      <c r="A31" s="7" t="s">
        <v>51</v>
      </c>
      <c r="B31" s="7" t="s">
        <v>52</v>
      </c>
      <c r="C31" s="7"/>
      <c r="D31" s="7"/>
      <c r="E31" s="7"/>
      <c r="F31" s="7"/>
      <c r="G31" s="7"/>
      <c r="H31" s="7"/>
      <c r="I31" s="7"/>
      <c r="J31" s="7"/>
      <c r="K31" s="7"/>
      <c r="L31" s="7"/>
      <c r="M31" s="7"/>
      <c r="N31" s="7"/>
      <c r="O31" s="7"/>
      <c r="P31" s="7"/>
      <c r="Q31" s="7"/>
      <c r="R31" s="7"/>
      <c r="S31" s="7"/>
      <c r="T31" s="7"/>
      <c r="U31" s="7"/>
      <c r="V31" s="7"/>
      <c r="W31" s="7"/>
      <c r="X31" s="7"/>
      <c r="Y31" s="7"/>
      <c r="Z31" s="7"/>
      <c r="AA31" s="7"/>
      <c r="AB31" s="7"/>
      <c r="AC31" s="8">
        <v>10</v>
      </c>
      <c r="AD31" s="8">
        <v>10</v>
      </c>
      <c r="AE31" s="8">
        <v>8</v>
      </c>
      <c r="AF31" s="8">
        <v>7</v>
      </c>
      <c r="AG31" s="8">
        <v>7</v>
      </c>
      <c r="AH31" s="8">
        <v>7</v>
      </c>
      <c r="AI31" s="8">
        <v>7</v>
      </c>
      <c r="AJ31" s="8">
        <v>7</v>
      </c>
      <c r="AK31" s="8">
        <v>7</v>
      </c>
      <c r="AL31" s="8">
        <v>7</v>
      </c>
      <c r="AM31" s="8">
        <v>7</v>
      </c>
      <c r="AN31" s="8">
        <v>7</v>
      </c>
      <c r="AO31" s="8">
        <v>7</v>
      </c>
      <c r="AP31" s="8">
        <v>7</v>
      </c>
      <c r="AQ31" s="8">
        <v>7</v>
      </c>
      <c r="AR31" s="8">
        <v>7</v>
      </c>
      <c r="AS31" s="8">
        <v>7</v>
      </c>
      <c r="AT31" s="8">
        <v>7</v>
      </c>
      <c r="AU31" s="8">
        <v>7</v>
      </c>
      <c r="AV31" s="8">
        <v>7</v>
      </c>
      <c r="AW31" s="8">
        <v>7</v>
      </c>
      <c r="AX31" s="8">
        <v>7</v>
      </c>
      <c r="AY31" s="8">
        <v>7</v>
      </c>
    </row>
    <row r="32" spans="1:51">
      <c r="A32" s="7" t="s">
        <v>53</v>
      </c>
      <c r="B32" s="7" t="s">
        <v>54</v>
      </c>
      <c r="C32" s="7"/>
      <c r="D32" s="7"/>
      <c r="E32" s="7"/>
      <c r="F32" s="7"/>
      <c r="G32" s="7"/>
      <c r="H32" s="7"/>
      <c r="I32" s="7"/>
      <c r="J32" s="7"/>
      <c r="K32" s="7"/>
      <c r="L32" s="7"/>
      <c r="M32" s="7"/>
      <c r="N32" s="7"/>
      <c r="O32" s="7"/>
      <c r="P32" s="7"/>
      <c r="Q32" s="7"/>
      <c r="R32" s="7"/>
      <c r="S32" s="7"/>
      <c r="T32" s="7"/>
      <c r="U32" s="7"/>
      <c r="V32" s="7"/>
      <c r="W32" s="7"/>
      <c r="X32" s="7"/>
      <c r="Y32" s="7"/>
      <c r="Z32" s="7"/>
      <c r="AA32" s="7"/>
      <c r="AB32" s="7"/>
      <c r="AC32" s="8">
        <v>9</v>
      </c>
      <c r="AD32" s="8">
        <v>9</v>
      </c>
      <c r="AE32" s="8">
        <v>9</v>
      </c>
      <c r="AF32" s="8">
        <v>9</v>
      </c>
      <c r="AG32" s="8">
        <v>9</v>
      </c>
      <c r="AH32" s="8">
        <v>11</v>
      </c>
      <c r="AI32" s="8">
        <v>12</v>
      </c>
      <c r="AJ32" s="8">
        <v>13</v>
      </c>
      <c r="AK32" s="8">
        <v>13</v>
      </c>
      <c r="AL32" s="8">
        <v>14</v>
      </c>
      <c r="AM32" s="8">
        <v>14</v>
      </c>
      <c r="AN32" s="8">
        <v>15</v>
      </c>
      <c r="AO32" s="8">
        <v>15</v>
      </c>
      <c r="AP32" s="8">
        <v>15</v>
      </c>
      <c r="AQ32" s="8">
        <v>15</v>
      </c>
      <c r="AR32" s="8">
        <v>15</v>
      </c>
      <c r="AS32" s="8">
        <v>15</v>
      </c>
      <c r="AT32" s="8">
        <v>15</v>
      </c>
      <c r="AU32" s="8">
        <v>15</v>
      </c>
      <c r="AV32" s="8">
        <v>15</v>
      </c>
      <c r="AW32" s="8">
        <v>15</v>
      </c>
      <c r="AX32" s="8">
        <v>15</v>
      </c>
      <c r="AY32" s="8">
        <v>15</v>
      </c>
    </row>
    <row r="33" spans="1:51">
      <c r="A33" s="7" t="s">
        <v>55</v>
      </c>
      <c r="B33" s="7" t="s">
        <v>56</v>
      </c>
      <c r="C33" s="7"/>
      <c r="D33" s="7"/>
      <c r="E33" s="7"/>
      <c r="F33" s="7"/>
      <c r="G33" s="7"/>
      <c r="H33" s="7"/>
      <c r="I33" s="7"/>
      <c r="J33" s="7"/>
      <c r="K33" s="7"/>
      <c r="L33" s="7"/>
      <c r="M33" s="7"/>
      <c r="N33" s="7"/>
      <c r="O33" s="7"/>
      <c r="P33" s="7"/>
      <c r="Q33" s="7"/>
      <c r="R33" s="7"/>
      <c r="S33" s="7"/>
      <c r="T33" s="7"/>
      <c r="U33" s="7"/>
      <c r="V33" s="7"/>
      <c r="W33" s="7"/>
      <c r="X33" s="7"/>
      <c r="Y33" s="7"/>
      <c r="Z33" s="7"/>
      <c r="AA33" s="7"/>
      <c r="AB33" s="7"/>
      <c r="AC33" s="8">
        <v>20</v>
      </c>
      <c r="AD33" s="8">
        <v>20</v>
      </c>
      <c r="AE33" s="8">
        <v>20</v>
      </c>
      <c r="AF33" s="8">
        <v>20</v>
      </c>
      <c r="AG33" s="8">
        <v>20</v>
      </c>
      <c r="AH33" s="8">
        <v>19</v>
      </c>
      <c r="AI33" s="8">
        <v>19</v>
      </c>
      <c r="AJ33" s="8">
        <v>19</v>
      </c>
      <c r="AK33" s="8">
        <v>20</v>
      </c>
      <c r="AL33" s="8">
        <v>20</v>
      </c>
      <c r="AM33" s="8">
        <v>20</v>
      </c>
      <c r="AN33" s="8">
        <v>20</v>
      </c>
      <c r="AO33" s="8">
        <v>19</v>
      </c>
      <c r="AP33" s="8">
        <v>19</v>
      </c>
      <c r="AQ33" s="8">
        <v>17</v>
      </c>
      <c r="AR33" s="8">
        <v>17</v>
      </c>
      <c r="AS33" s="8">
        <v>17</v>
      </c>
      <c r="AT33" s="8">
        <v>17</v>
      </c>
      <c r="AU33" s="8">
        <v>17</v>
      </c>
      <c r="AV33" s="8">
        <v>17</v>
      </c>
      <c r="AW33" s="8">
        <v>17</v>
      </c>
      <c r="AX33" s="8">
        <v>17</v>
      </c>
      <c r="AY33" s="8">
        <v>17</v>
      </c>
    </row>
    <row r="34" spans="1:51">
      <c r="A34" s="7" t="s">
        <v>57</v>
      </c>
      <c r="B34" s="7" t="s">
        <v>58</v>
      </c>
      <c r="C34" s="7"/>
      <c r="D34" s="7"/>
      <c r="E34" s="7"/>
      <c r="F34" s="7"/>
      <c r="G34" s="7"/>
      <c r="H34" s="7"/>
      <c r="I34" s="7"/>
      <c r="J34" s="7"/>
      <c r="K34" s="7"/>
      <c r="L34" s="7"/>
      <c r="M34" s="7"/>
      <c r="N34" s="7"/>
      <c r="O34" s="7"/>
      <c r="P34" s="7"/>
      <c r="Q34" s="7"/>
      <c r="R34" s="7"/>
      <c r="S34" s="7"/>
      <c r="T34" s="7"/>
      <c r="U34" s="7"/>
      <c r="V34" s="7"/>
      <c r="W34" s="7"/>
      <c r="X34" s="7"/>
      <c r="Y34" s="7"/>
      <c r="Z34" s="7"/>
      <c r="AA34" s="7"/>
      <c r="AB34" s="7"/>
      <c r="AC34" s="8">
        <v>18</v>
      </c>
      <c r="AD34" s="8">
        <v>18</v>
      </c>
      <c r="AE34" s="8">
        <v>18</v>
      </c>
      <c r="AF34" s="8">
        <v>20</v>
      </c>
      <c r="AG34" s="8">
        <v>20</v>
      </c>
      <c r="AH34" s="8">
        <v>20</v>
      </c>
      <c r="AI34" s="8">
        <v>21</v>
      </c>
      <c r="AJ34" s="8">
        <v>19</v>
      </c>
      <c r="AK34" s="8">
        <v>20</v>
      </c>
      <c r="AL34" s="8">
        <v>20</v>
      </c>
      <c r="AM34" s="8">
        <v>21</v>
      </c>
      <c r="AN34" s="8">
        <v>22</v>
      </c>
      <c r="AO34" s="8">
        <v>23</v>
      </c>
      <c r="AP34" s="8">
        <v>22</v>
      </c>
      <c r="AQ34" s="8">
        <v>21</v>
      </c>
      <c r="AR34" s="8">
        <v>21</v>
      </c>
      <c r="AS34" s="8">
        <v>21</v>
      </c>
      <c r="AT34" s="8">
        <v>21</v>
      </c>
      <c r="AU34" s="8">
        <v>21</v>
      </c>
      <c r="AV34" s="8">
        <v>21</v>
      </c>
      <c r="AW34" s="8">
        <v>21</v>
      </c>
      <c r="AX34" s="8">
        <v>21</v>
      </c>
      <c r="AY34" s="8">
        <v>21</v>
      </c>
    </row>
    <row r="35" spans="1:51">
      <c r="A35" s="7" t="s">
        <v>59</v>
      </c>
      <c r="B35" s="7" t="s">
        <v>60</v>
      </c>
      <c r="C35" s="7"/>
      <c r="D35" s="7"/>
      <c r="E35" s="7"/>
      <c r="F35" s="7"/>
      <c r="G35" s="7"/>
      <c r="H35" s="7"/>
      <c r="I35" s="7"/>
      <c r="J35" s="7"/>
      <c r="K35" s="7"/>
      <c r="L35" s="7"/>
      <c r="M35" s="7"/>
      <c r="N35" s="7"/>
      <c r="O35" s="7"/>
      <c r="P35" s="7"/>
      <c r="Q35" s="7"/>
      <c r="R35" s="7"/>
      <c r="S35" s="7"/>
      <c r="T35" s="7"/>
      <c r="U35" s="7"/>
      <c r="V35" s="7"/>
      <c r="W35" s="7"/>
      <c r="X35" s="7"/>
      <c r="Y35" s="7"/>
      <c r="Z35" s="7"/>
      <c r="AA35" s="7"/>
      <c r="AB35" s="7"/>
      <c r="AC35" s="8">
        <v>12</v>
      </c>
      <c r="AD35" s="8">
        <v>12</v>
      </c>
      <c r="AE35" s="8">
        <v>12</v>
      </c>
      <c r="AF35" s="8">
        <v>12</v>
      </c>
      <c r="AG35" s="8">
        <v>13</v>
      </c>
      <c r="AH35" s="8">
        <v>13</v>
      </c>
      <c r="AI35" s="8">
        <v>13</v>
      </c>
      <c r="AJ35" s="8">
        <v>13</v>
      </c>
      <c r="AK35" s="8">
        <v>13</v>
      </c>
      <c r="AL35" s="8">
        <v>12</v>
      </c>
      <c r="AM35" s="8">
        <v>12</v>
      </c>
      <c r="AN35" s="8">
        <v>12</v>
      </c>
      <c r="AO35" s="8">
        <v>12</v>
      </c>
      <c r="AP35" s="8">
        <v>12</v>
      </c>
      <c r="AQ35" s="8">
        <v>12</v>
      </c>
      <c r="AR35" s="8">
        <v>12</v>
      </c>
      <c r="AS35" s="8">
        <v>12</v>
      </c>
      <c r="AT35" s="8">
        <v>12</v>
      </c>
      <c r="AU35" s="8">
        <v>12</v>
      </c>
      <c r="AV35" s="8">
        <v>11</v>
      </c>
      <c r="AW35" s="8">
        <v>11</v>
      </c>
      <c r="AX35" s="8">
        <v>11</v>
      </c>
      <c r="AY35" s="8">
        <v>11</v>
      </c>
    </row>
    <row r="36" spans="1:51">
      <c r="A36" s="7" t="s">
        <v>61</v>
      </c>
      <c r="B36" s="7" t="s">
        <v>62</v>
      </c>
      <c r="C36" s="7"/>
      <c r="D36" s="7"/>
      <c r="E36" s="7"/>
      <c r="F36" s="7"/>
      <c r="G36" s="7"/>
      <c r="H36" s="7"/>
      <c r="I36" s="7"/>
      <c r="J36" s="7"/>
      <c r="K36" s="7"/>
      <c r="L36" s="7"/>
      <c r="M36" s="7"/>
      <c r="N36" s="7"/>
      <c r="O36" s="7"/>
      <c r="P36" s="7"/>
      <c r="Q36" s="7"/>
      <c r="R36" s="7"/>
      <c r="S36" s="7"/>
      <c r="T36" s="7"/>
      <c r="U36" s="7"/>
      <c r="V36" s="7"/>
      <c r="W36" s="7"/>
      <c r="X36" s="7"/>
      <c r="Y36" s="7"/>
      <c r="Z36" s="7"/>
      <c r="AA36" s="7"/>
      <c r="AB36" s="7"/>
      <c r="AC36" s="8">
        <v>9</v>
      </c>
      <c r="AD36" s="8">
        <v>9</v>
      </c>
      <c r="AE36" s="8">
        <v>9</v>
      </c>
      <c r="AF36" s="8">
        <v>9</v>
      </c>
      <c r="AG36" s="8">
        <v>9</v>
      </c>
      <c r="AH36" s="8">
        <v>9</v>
      </c>
      <c r="AI36" s="8">
        <v>9</v>
      </c>
      <c r="AJ36" s="8">
        <v>9</v>
      </c>
      <c r="AK36" s="8">
        <v>9</v>
      </c>
      <c r="AL36" s="8">
        <v>9</v>
      </c>
      <c r="AM36" s="8">
        <v>9</v>
      </c>
      <c r="AN36" s="8">
        <v>9</v>
      </c>
      <c r="AO36" s="8">
        <v>10</v>
      </c>
      <c r="AP36" s="8">
        <v>10</v>
      </c>
      <c r="AQ36" s="8">
        <v>9</v>
      </c>
      <c r="AR36" s="8">
        <v>9</v>
      </c>
      <c r="AS36" s="8">
        <v>10</v>
      </c>
      <c r="AT36" s="8">
        <v>8</v>
      </c>
      <c r="AU36" s="8">
        <v>8</v>
      </c>
      <c r="AV36" s="8">
        <v>8</v>
      </c>
      <c r="AW36" s="8">
        <v>8</v>
      </c>
      <c r="AX36" s="8">
        <v>8</v>
      </c>
      <c r="AY36" s="8">
        <v>7</v>
      </c>
    </row>
    <row r="37" spans="1:51">
      <c r="A37" s="7" t="s">
        <v>63</v>
      </c>
      <c r="B37" s="7" t="s">
        <v>64</v>
      </c>
      <c r="C37" s="7"/>
      <c r="D37" s="7"/>
      <c r="E37" s="7"/>
      <c r="F37" s="7"/>
      <c r="G37" s="7"/>
      <c r="H37" s="7"/>
      <c r="I37" s="7"/>
      <c r="J37" s="7"/>
      <c r="K37" s="7"/>
      <c r="L37" s="7"/>
      <c r="M37" s="7"/>
      <c r="N37" s="7"/>
      <c r="O37" s="7"/>
      <c r="P37" s="7"/>
      <c r="Q37" s="7"/>
      <c r="R37" s="7"/>
      <c r="S37" s="7"/>
      <c r="T37" s="7"/>
      <c r="U37" s="7"/>
      <c r="V37" s="7"/>
      <c r="W37" s="7"/>
      <c r="X37" s="7"/>
      <c r="Y37" s="7"/>
      <c r="Z37" s="7"/>
      <c r="AA37" s="7"/>
      <c r="AB37" s="7"/>
      <c r="AC37" s="8">
        <v>36</v>
      </c>
      <c r="AD37" s="8">
        <v>35</v>
      </c>
      <c r="AE37" s="8">
        <v>36</v>
      </c>
      <c r="AF37" s="8">
        <v>37</v>
      </c>
      <c r="AG37" s="8">
        <v>37</v>
      </c>
      <c r="AH37" s="8">
        <v>37</v>
      </c>
      <c r="AI37" s="8">
        <v>37</v>
      </c>
      <c r="AJ37" s="8">
        <v>37</v>
      </c>
      <c r="AK37" s="8">
        <v>37</v>
      </c>
      <c r="AL37" s="8">
        <v>37</v>
      </c>
      <c r="AM37" s="8">
        <v>35</v>
      </c>
      <c r="AN37" s="8">
        <v>35</v>
      </c>
      <c r="AO37" s="8">
        <v>36</v>
      </c>
      <c r="AP37" s="8">
        <v>37</v>
      </c>
      <c r="AQ37" s="8">
        <v>37</v>
      </c>
      <c r="AR37" s="8">
        <v>37</v>
      </c>
      <c r="AS37" s="8">
        <v>37</v>
      </c>
      <c r="AT37" s="8">
        <v>35</v>
      </c>
      <c r="AU37" s="8">
        <v>33</v>
      </c>
      <c r="AV37" s="8">
        <v>33</v>
      </c>
      <c r="AW37" s="8">
        <v>33</v>
      </c>
      <c r="AX37" s="8">
        <v>33</v>
      </c>
      <c r="AY37" s="8">
        <v>33</v>
      </c>
    </row>
    <row r="38" spans="1:51">
      <c r="A38" s="7" t="s">
        <v>69</v>
      </c>
      <c r="B38" s="7" t="s">
        <v>70</v>
      </c>
      <c r="C38" s="7"/>
      <c r="D38" s="7"/>
      <c r="E38" s="7"/>
      <c r="F38" s="7"/>
      <c r="G38" s="7"/>
      <c r="H38" s="7"/>
      <c r="I38" s="7"/>
      <c r="J38" s="7"/>
      <c r="K38" s="7"/>
      <c r="L38" s="7"/>
      <c r="M38" s="7"/>
      <c r="N38" s="7"/>
      <c r="O38" s="7"/>
      <c r="P38" s="7"/>
      <c r="Q38" s="7"/>
      <c r="R38" s="7"/>
      <c r="S38" s="7"/>
      <c r="T38" s="7"/>
      <c r="U38" s="7"/>
      <c r="V38" s="7"/>
      <c r="W38" s="7"/>
      <c r="X38" s="7"/>
      <c r="Y38" s="7"/>
      <c r="Z38" s="7"/>
      <c r="AA38" s="7"/>
      <c r="AB38" s="7"/>
      <c r="AC38" s="8">
        <v>19</v>
      </c>
      <c r="AD38" s="8">
        <v>18</v>
      </c>
      <c r="AE38" s="8">
        <v>21</v>
      </c>
      <c r="AF38" s="8">
        <v>20</v>
      </c>
      <c r="AG38" s="8">
        <v>17</v>
      </c>
      <c r="AH38" s="8">
        <v>17</v>
      </c>
      <c r="AI38" s="8">
        <v>17</v>
      </c>
      <c r="AJ38" s="8">
        <v>17</v>
      </c>
      <c r="AK38" s="8">
        <v>19</v>
      </c>
      <c r="AL38" s="8">
        <v>20</v>
      </c>
      <c r="AM38" s="8">
        <v>19</v>
      </c>
      <c r="AN38" s="8">
        <v>17</v>
      </c>
      <c r="AO38" s="8">
        <v>16</v>
      </c>
      <c r="AP38" s="8">
        <v>15</v>
      </c>
      <c r="AQ38" s="8">
        <v>14</v>
      </c>
      <c r="AR38" s="8">
        <v>15</v>
      </c>
      <c r="AS38" s="8">
        <v>15</v>
      </c>
      <c r="AT38" s="8">
        <v>15</v>
      </c>
      <c r="AU38" s="8">
        <v>15</v>
      </c>
      <c r="AV38" s="8">
        <v>15</v>
      </c>
      <c r="AW38" s="8">
        <v>15</v>
      </c>
      <c r="AX38" s="8">
        <v>15</v>
      </c>
      <c r="AY38" s="8">
        <v>15</v>
      </c>
    </row>
    <row r="39" spans="1:51">
      <c r="A39" s="7" t="s">
        <v>71</v>
      </c>
      <c r="B39" s="7" t="s">
        <v>72</v>
      </c>
      <c r="C39" s="7"/>
      <c r="D39" s="7"/>
      <c r="E39" s="7"/>
      <c r="F39" s="7"/>
      <c r="G39" s="7"/>
      <c r="H39" s="7"/>
      <c r="I39" s="7"/>
      <c r="J39" s="7"/>
      <c r="K39" s="7"/>
      <c r="L39" s="7"/>
      <c r="M39" s="7"/>
      <c r="N39" s="7"/>
      <c r="O39" s="7"/>
      <c r="P39" s="7"/>
      <c r="Q39" s="7"/>
      <c r="R39" s="7"/>
      <c r="S39" s="7"/>
      <c r="T39" s="7"/>
      <c r="U39" s="7"/>
      <c r="V39" s="7"/>
      <c r="W39" s="7"/>
      <c r="X39" s="7"/>
      <c r="Y39" s="7"/>
      <c r="Z39" s="7"/>
      <c r="AA39" s="7"/>
      <c r="AB39" s="7"/>
      <c r="AC39" s="8">
        <v>27</v>
      </c>
      <c r="AD39" s="8">
        <v>28</v>
      </c>
      <c r="AE39" s="8">
        <v>31</v>
      </c>
      <c r="AF39" s="8">
        <v>31</v>
      </c>
      <c r="AG39" s="8">
        <v>32</v>
      </c>
      <c r="AH39" s="8">
        <v>34</v>
      </c>
      <c r="AI39" s="8">
        <v>32</v>
      </c>
      <c r="AJ39" s="8">
        <v>32</v>
      </c>
      <c r="AK39" s="8">
        <v>33</v>
      </c>
      <c r="AL39" s="8">
        <v>34</v>
      </c>
      <c r="AM39" s="8">
        <v>32</v>
      </c>
      <c r="AN39" s="8">
        <v>34</v>
      </c>
      <c r="AO39" s="8">
        <v>34</v>
      </c>
      <c r="AP39" s="8">
        <v>34</v>
      </c>
      <c r="AQ39" s="8">
        <v>35</v>
      </c>
      <c r="AR39" s="8">
        <v>35</v>
      </c>
      <c r="AS39" s="8">
        <v>36</v>
      </c>
      <c r="AT39" s="8">
        <v>36</v>
      </c>
      <c r="AU39" s="8">
        <v>37</v>
      </c>
      <c r="AV39" s="8">
        <v>37</v>
      </c>
      <c r="AW39" s="8">
        <v>37</v>
      </c>
      <c r="AX39" s="8">
        <v>37</v>
      </c>
      <c r="AY39" s="8">
        <v>36</v>
      </c>
    </row>
    <row r="40" spans="1:51">
      <c r="A40" s="7" t="s">
        <v>73</v>
      </c>
      <c r="B40" s="7" t="s">
        <v>74</v>
      </c>
      <c r="C40" s="7"/>
      <c r="D40" s="7"/>
      <c r="E40" s="7"/>
      <c r="F40" s="7"/>
      <c r="G40" s="7"/>
      <c r="H40" s="7"/>
      <c r="I40" s="7"/>
      <c r="J40" s="7"/>
      <c r="K40" s="7"/>
      <c r="L40" s="7"/>
      <c r="M40" s="7"/>
      <c r="N40" s="7"/>
      <c r="O40" s="7"/>
      <c r="P40" s="7"/>
      <c r="Q40" s="7"/>
      <c r="R40" s="7"/>
      <c r="S40" s="7"/>
      <c r="T40" s="7"/>
      <c r="U40" s="7"/>
      <c r="V40" s="7"/>
      <c r="W40" s="7"/>
      <c r="X40" s="7"/>
      <c r="Y40" s="7"/>
      <c r="Z40" s="7"/>
      <c r="AA40" s="7"/>
      <c r="AB40" s="7"/>
      <c r="AC40" s="8">
        <v>18</v>
      </c>
      <c r="AD40" s="8">
        <v>18</v>
      </c>
      <c r="AE40" s="8">
        <v>18</v>
      </c>
      <c r="AF40" s="8">
        <v>18</v>
      </c>
      <c r="AG40" s="8">
        <v>18</v>
      </c>
      <c r="AH40" s="8">
        <v>18</v>
      </c>
      <c r="AI40" s="8">
        <v>17</v>
      </c>
      <c r="AJ40" s="8">
        <v>17</v>
      </c>
      <c r="AK40" s="8">
        <v>17</v>
      </c>
      <c r="AL40" s="8">
        <v>17</v>
      </c>
      <c r="AM40" s="8">
        <v>17</v>
      </c>
      <c r="AN40" s="8">
        <v>17</v>
      </c>
      <c r="AO40" s="8">
        <v>17</v>
      </c>
      <c r="AP40" s="8">
        <v>16</v>
      </c>
      <c r="AQ40" s="8">
        <v>16</v>
      </c>
      <c r="AR40" s="8">
        <v>16</v>
      </c>
      <c r="AS40" s="8">
        <v>16</v>
      </c>
      <c r="AT40" s="8">
        <v>16</v>
      </c>
      <c r="AU40" s="8">
        <v>16</v>
      </c>
      <c r="AV40" s="8">
        <v>17</v>
      </c>
      <c r="AW40" s="8">
        <v>16</v>
      </c>
      <c r="AX40" s="8">
        <v>16</v>
      </c>
      <c r="AY40" s="8">
        <v>16</v>
      </c>
    </row>
    <row r="41" spans="1:51">
      <c r="A41" s="7" t="s">
        <v>75</v>
      </c>
      <c r="B41" s="7" t="s">
        <v>76</v>
      </c>
      <c r="C41" s="7"/>
      <c r="D41" s="7"/>
      <c r="E41" s="7"/>
      <c r="F41" s="7"/>
      <c r="G41" s="7"/>
      <c r="H41" s="7"/>
      <c r="I41" s="7"/>
      <c r="J41" s="7"/>
      <c r="K41" s="7"/>
      <c r="L41" s="7"/>
      <c r="M41" s="7"/>
      <c r="N41" s="7"/>
      <c r="O41" s="7"/>
      <c r="P41" s="7"/>
      <c r="Q41" s="7"/>
      <c r="R41" s="7"/>
      <c r="S41" s="7"/>
      <c r="T41" s="7"/>
      <c r="U41" s="7"/>
      <c r="V41" s="7"/>
      <c r="W41" s="7"/>
      <c r="X41" s="7"/>
      <c r="Y41" s="7"/>
      <c r="Z41" s="7"/>
      <c r="AA41" s="7"/>
      <c r="AB41" s="7"/>
      <c r="AC41" s="8">
        <v>53</v>
      </c>
      <c r="AD41" s="8">
        <v>48</v>
      </c>
      <c r="AE41" s="8">
        <v>48</v>
      </c>
      <c r="AF41" s="8">
        <v>49</v>
      </c>
      <c r="AG41" s="8">
        <v>50</v>
      </c>
      <c r="AH41" s="8">
        <v>49</v>
      </c>
      <c r="AI41" s="8">
        <v>51</v>
      </c>
      <c r="AJ41" s="8">
        <v>51</v>
      </c>
      <c r="AK41" s="8">
        <v>52</v>
      </c>
      <c r="AL41" s="8">
        <v>51</v>
      </c>
      <c r="AM41" s="8">
        <v>52</v>
      </c>
      <c r="AN41" s="8">
        <v>51</v>
      </c>
      <c r="AO41" s="8">
        <v>52</v>
      </c>
      <c r="AP41" s="8">
        <v>51</v>
      </c>
      <c r="AQ41" s="8">
        <v>49</v>
      </c>
      <c r="AR41" s="8">
        <v>48</v>
      </c>
      <c r="AS41" s="8">
        <v>47</v>
      </c>
      <c r="AT41" s="8">
        <v>45</v>
      </c>
      <c r="AU41" s="8">
        <v>47</v>
      </c>
      <c r="AV41" s="8">
        <v>45</v>
      </c>
      <c r="AW41" s="8">
        <v>45</v>
      </c>
      <c r="AX41" s="8">
        <v>44</v>
      </c>
      <c r="AY41" s="8">
        <v>44</v>
      </c>
    </row>
    <row r="42" spans="1:51">
      <c r="A42" s="7" t="s">
        <v>77</v>
      </c>
      <c r="B42" s="7" t="s">
        <v>78</v>
      </c>
      <c r="C42" s="7"/>
      <c r="D42" s="7"/>
      <c r="E42" s="7"/>
      <c r="F42" s="7"/>
      <c r="G42" s="7"/>
      <c r="H42" s="7"/>
      <c r="I42" s="7"/>
      <c r="J42" s="7"/>
      <c r="K42" s="7"/>
      <c r="L42" s="7"/>
      <c r="M42" s="7"/>
      <c r="N42" s="7"/>
      <c r="O42" s="7"/>
      <c r="P42" s="7"/>
      <c r="Q42" s="7"/>
      <c r="R42" s="7"/>
      <c r="S42" s="7"/>
      <c r="T42" s="7"/>
      <c r="U42" s="7"/>
      <c r="V42" s="7"/>
      <c r="W42" s="7"/>
      <c r="X42" s="7"/>
      <c r="Y42" s="7"/>
      <c r="Z42" s="7"/>
      <c r="AA42" s="7"/>
      <c r="AB42" s="7"/>
      <c r="AC42" s="8">
        <v>34</v>
      </c>
      <c r="AD42" s="8">
        <v>36</v>
      </c>
      <c r="AE42" s="8">
        <v>35</v>
      </c>
      <c r="AF42" s="8">
        <v>36</v>
      </c>
      <c r="AG42" s="8">
        <v>37</v>
      </c>
      <c r="AH42" s="8">
        <v>37</v>
      </c>
      <c r="AI42" s="8">
        <v>36</v>
      </c>
      <c r="AJ42" s="8">
        <v>36</v>
      </c>
      <c r="AK42" s="8">
        <v>33</v>
      </c>
      <c r="AL42" s="8">
        <v>33</v>
      </c>
      <c r="AM42" s="8">
        <v>34</v>
      </c>
      <c r="AN42" s="8">
        <v>33</v>
      </c>
      <c r="AO42" s="8">
        <v>32</v>
      </c>
      <c r="AP42" s="8">
        <v>31</v>
      </c>
      <c r="AQ42" s="8">
        <v>31</v>
      </c>
      <c r="AR42" s="8">
        <v>30</v>
      </c>
      <c r="AS42" s="8">
        <v>28</v>
      </c>
      <c r="AT42" s="8">
        <v>27</v>
      </c>
      <c r="AU42" s="8">
        <v>27</v>
      </c>
      <c r="AV42" s="8">
        <v>28</v>
      </c>
      <c r="AW42" s="8">
        <v>27</v>
      </c>
      <c r="AX42" s="8">
        <v>27</v>
      </c>
      <c r="AY42" s="8">
        <v>25</v>
      </c>
    </row>
    <row r="43" spans="1:51">
      <c r="A43" s="7" t="s">
        <v>79</v>
      </c>
      <c r="B43" s="7" t="s">
        <v>80</v>
      </c>
      <c r="C43" s="7"/>
      <c r="D43" s="7"/>
      <c r="E43" s="7"/>
      <c r="F43" s="7"/>
      <c r="G43" s="7"/>
      <c r="H43" s="7"/>
      <c r="I43" s="7"/>
      <c r="J43" s="7"/>
      <c r="K43" s="7"/>
      <c r="L43" s="7"/>
      <c r="M43" s="7"/>
      <c r="N43" s="7"/>
      <c r="O43" s="7"/>
      <c r="P43" s="7"/>
      <c r="Q43" s="7"/>
      <c r="R43" s="7"/>
      <c r="S43" s="7"/>
      <c r="T43" s="7"/>
      <c r="U43" s="7"/>
      <c r="V43" s="7"/>
      <c r="W43" s="7"/>
      <c r="X43" s="7"/>
      <c r="Y43" s="7"/>
      <c r="Z43" s="7"/>
      <c r="AA43" s="7"/>
      <c r="AB43" s="7"/>
      <c r="AC43" s="8">
        <v>44</v>
      </c>
      <c r="AD43" s="8">
        <v>44</v>
      </c>
      <c r="AE43" s="8">
        <v>44</v>
      </c>
      <c r="AF43" s="8">
        <v>44</v>
      </c>
      <c r="AG43" s="8">
        <v>43</v>
      </c>
      <c r="AH43" s="8">
        <v>41</v>
      </c>
      <c r="AI43" s="8">
        <v>39</v>
      </c>
      <c r="AJ43" s="8">
        <v>41</v>
      </c>
      <c r="AK43" s="8">
        <v>43</v>
      </c>
      <c r="AL43" s="8">
        <v>43</v>
      </c>
      <c r="AM43" s="8">
        <v>43</v>
      </c>
      <c r="AN43" s="8">
        <v>42</v>
      </c>
      <c r="AO43" s="8">
        <v>42</v>
      </c>
      <c r="AP43" s="8">
        <v>44</v>
      </c>
      <c r="AQ43" s="8">
        <v>42</v>
      </c>
      <c r="AR43" s="8">
        <v>41</v>
      </c>
      <c r="AS43" s="8">
        <v>41</v>
      </c>
      <c r="AT43" s="8">
        <v>41</v>
      </c>
      <c r="AU43" s="8">
        <v>41</v>
      </c>
      <c r="AV43" s="8">
        <v>42</v>
      </c>
      <c r="AW43" s="8">
        <v>41</v>
      </c>
      <c r="AX43" s="8">
        <v>41</v>
      </c>
      <c r="AY43" s="8">
        <v>41</v>
      </c>
    </row>
    <row r="44" spans="1:51">
      <c r="A44" s="7" t="s">
        <v>81</v>
      </c>
      <c r="B44" s="7" t="s">
        <v>82</v>
      </c>
      <c r="C44" s="7"/>
      <c r="D44" s="7"/>
      <c r="E44" s="7"/>
      <c r="F44" s="7"/>
      <c r="G44" s="7"/>
      <c r="H44" s="7"/>
      <c r="I44" s="7"/>
      <c r="J44" s="7"/>
      <c r="K44" s="7"/>
      <c r="L44" s="7"/>
      <c r="M44" s="7"/>
      <c r="N44" s="7"/>
      <c r="O44" s="7"/>
      <c r="P44" s="7"/>
      <c r="Q44" s="7"/>
      <c r="R44" s="7"/>
      <c r="S44" s="7"/>
      <c r="T44" s="7"/>
      <c r="U44" s="7"/>
      <c r="V44" s="7"/>
      <c r="W44" s="7"/>
      <c r="X44" s="7"/>
      <c r="Y44" s="7"/>
      <c r="Z44" s="7"/>
      <c r="AA44" s="7"/>
      <c r="AB44" s="7"/>
      <c r="AC44" s="8">
        <v>7</v>
      </c>
      <c r="AD44" s="8">
        <v>7</v>
      </c>
      <c r="AE44" s="8">
        <v>7</v>
      </c>
      <c r="AF44" s="8">
        <v>7</v>
      </c>
      <c r="AG44" s="8">
        <v>8</v>
      </c>
      <c r="AH44" s="8">
        <v>8</v>
      </c>
      <c r="AI44" s="8">
        <v>9</v>
      </c>
      <c r="AJ44" s="8">
        <v>8</v>
      </c>
      <c r="AK44" s="8">
        <v>6</v>
      </c>
      <c r="AL44" s="8">
        <v>7</v>
      </c>
      <c r="AM44" s="8">
        <v>7</v>
      </c>
      <c r="AN44" s="8">
        <v>7</v>
      </c>
      <c r="AO44" s="8">
        <v>7</v>
      </c>
      <c r="AP44" s="8">
        <v>8</v>
      </c>
      <c r="AQ44" s="8">
        <v>9</v>
      </c>
      <c r="AR44" s="8">
        <v>9</v>
      </c>
      <c r="AS44" s="8">
        <v>9</v>
      </c>
      <c r="AT44" s="8">
        <v>9</v>
      </c>
      <c r="AU44" s="8">
        <v>9</v>
      </c>
      <c r="AV44" s="8">
        <v>9</v>
      </c>
      <c r="AW44" s="8">
        <v>9</v>
      </c>
      <c r="AX44" s="8">
        <v>9</v>
      </c>
      <c r="AY44" s="8">
        <v>8</v>
      </c>
    </row>
    <row r="45" spans="1:51">
      <c r="A45" s="7" t="s">
        <v>83</v>
      </c>
      <c r="B45" s="7" t="s">
        <v>84</v>
      </c>
      <c r="C45" s="7"/>
      <c r="D45" s="7"/>
      <c r="E45" s="7"/>
      <c r="F45" s="7"/>
      <c r="G45" s="7"/>
      <c r="H45" s="7"/>
      <c r="I45" s="7"/>
      <c r="J45" s="7"/>
      <c r="K45" s="7"/>
      <c r="L45" s="7"/>
      <c r="M45" s="7"/>
      <c r="N45" s="7"/>
      <c r="O45" s="7"/>
      <c r="P45" s="7"/>
      <c r="Q45" s="7"/>
      <c r="R45" s="7"/>
      <c r="S45" s="7"/>
      <c r="T45" s="7"/>
      <c r="U45" s="7"/>
      <c r="V45" s="7"/>
      <c r="W45" s="7"/>
      <c r="X45" s="7"/>
      <c r="Y45" s="7"/>
      <c r="Z45" s="7"/>
      <c r="AA45" s="7"/>
      <c r="AB45" s="7"/>
      <c r="AC45" s="8">
        <v>14</v>
      </c>
      <c r="AD45" s="8">
        <v>14</v>
      </c>
      <c r="AE45" s="8">
        <v>14</v>
      </c>
      <c r="AF45" s="8">
        <v>13</v>
      </c>
      <c r="AG45" s="8">
        <v>15</v>
      </c>
      <c r="AH45" s="8">
        <v>14</v>
      </c>
      <c r="AI45" s="8">
        <v>18</v>
      </c>
      <c r="AJ45" s="8">
        <v>16</v>
      </c>
      <c r="AK45" s="8">
        <v>16</v>
      </c>
      <c r="AL45" s="8">
        <v>16</v>
      </c>
      <c r="AM45" s="8">
        <v>16</v>
      </c>
      <c r="AN45" s="8">
        <v>16</v>
      </c>
      <c r="AO45" s="8">
        <v>15</v>
      </c>
      <c r="AP45" s="8">
        <v>15</v>
      </c>
      <c r="AQ45" s="8">
        <v>17</v>
      </c>
      <c r="AR45" s="8">
        <v>17</v>
      </c>
      <c r="AS45" s="8">
        <v>18</v>
      </c>
      <c r="AT45" s="8">
        <v>19</v>
      </c>
      <c r="AU45" s="8">
        <v>20</v>
      </c>
      <c r="AV45" s="8">
        <v>21</v>
      </c>
      <c r="AW45" s="8">
        <v>21</v>
      </c>
      <c r="AX45" s="8">
        <v>21</v>
      </c>
      <c r="AY45" s="8">
        <v>21</v>
      </c>
    </row>
    <row r="46" spans="1:51">
      <c r="A46" s="7" t="s">
        <v>85</v>
      </c>
      <c r="B46" s="7" t="s">
        <v>86</v>
      </c>
      <c r="C46" s="7"/>
      <c r="D46" s="7"/>
      <c r="E46" s="7"/>
      <c r="F46" s="7"/>
      <c r="G46" s="7"/>
      <c r="H46" s="7"/>
      <c r="I46" s="7"/>
      <c r="J46" s="7"/>
      <c r="K46" s="7"/>
      <c r="L46" s="7"/>
      <c r="M46" s="7"/>
      <c r="N46" s="7"/>
      <c r="O46" s="7"/>
      <c r="P46" s="7"/>
      <c r="Q46" s="7"/>
      <c r="R46" s="7"/>
      <c r="S46" s="7"/>
      <c r="T46" s="7"/>
      <c r="U46" s="7"/>
      <c r="V46" s="7"/>
      <c r="W46" s="7"/>
      <c r="X46" s="7"/>
      <c r="Y46" s="7"/>
      <c r="Z46" s="7"/>
      <c r="AA46" s="7"/>
      <c r="AB46" s="7"/>
      <c r="AC46" s="8">
        <v>50</v>
      </c>
      <c r="AD46" s="8">
        <v>47</v>
      </c>
      <c r="AE46" s="8">
        <v>49</v>
      </c>
      <c r="AF46" s="8">
        <v>50</v>
      </c>
      <c r="AG46" s="8">
        <v>47</v>
      </c>
      <c r="AH46" s="8">
        <v>49</v>
      </c>
      <c r="AI46" s="8">
        <v>48</v>
      </c>
      <c r="AJ46" s="8">
        <v>48</v>
      </c>
      <c r="AK46" s="8">
        <v>48</v>
      </c>
      <c r="AL46" s="8">
        <v>49</v>
      </c>
      <c r="AM46" s="8">
        <v>47</v>
      </c>
      <c r="AN46" s="8">
        <v>47</v>
      </c>
      <c r="AO46" s="8">
        <v>46</v>
      </c>
      <c r="AP46" s="8">
        <v>46</v>
      </c>
      <c r="AQ46" s="8">
        <v>48</v>
      </c>
      <c r="AR46" s="8">
        <v>50</v>
      </c>
      <c r="AS46" s="8">
        <v>51</v>
      </c>
      <c r="AT46" s="8">
        <v>50</v>
      </c>
      <c r="AU46" s="8">
        <v>51</v>
      </c>
      <c r="AV46" s="8">
        <v>51</v>
      </c>
      <c r="AW46" s="8">
        <v>51</v>
      </c>
      <c r="AX46" s="8">
        <v>46</v>
      </c>
      <c r="AY46" s="8">
        <v>45</v>
      </c>
    </row>
    <row r="47" spans="1:51">
      <c r="A47" s="7" t="s">
        <v>87</v>
      </c>
      <c r="B47" s="7" t="s">
        <v>88</v>
      </c>
      <c r="C47" s="7"/>
      <c r="D47" s="7"/>
      <c r="E47" s="7"/>
      <c r="F47" s="7"/>
      <c r="G47" s="7"/>
      <c r="H47" s="7"/>
      <c r="I47" s="7"/>
      <c r="J47" s="7"/>
      <c r="K47" s="7"/>
      <c r="L47" s="7"/>
      <c r="M47" s="7"/>
      <c r="N47" s="7"/>
      <c r="O47" s="7"/>
      <c r="P47" s="7"/>
      <c r="Q47" s="7"/>
      <c r="R47" s="7"/>
      <c r="S47" s="7"/>
      <c r="T47" s="7"/>
      <c r="U47" s="7"/>
      <c r="V47" s="7"/>
      <c r="W47" s="7"/>
      <c r="X47" s="7"/>
      <c r="Y47" s="7"/>
      <c r="Z47" s="7"/>
      <c r="AA47" s="7"/>
      <c r="AB47" s="7"/>
      <c r="AC47" s="8">
        <v>12</v>
      </c>
      <c r="AD47" s="8">
        <v>12</v>
      </c>
      <c r="AE47" s="8">
        <v>13</v>
      </c>
      <c r="AF47" s="8">
        <v>13</v>
      </c>
      <c r="AG47" s="8">
        <v>13</v>
      </c>
      <c r="AH47" s="8">
        <v>13</v>
      </c>
      <c r="AI47" s="8">
        <v>13</v>
      </c>
      <c r="AJ47" s="8">
        <v>13</v>
      </c>
      <c r="AK47" s="8">
        <v>13</v>
      </c>
      <c r="AL47" s="8">
        <v>13</v>
      </c>
      <c r="AM47" s="8">
        <v>13</v>
      </c>
      <c r="AN47" s="8">
        <v>13</v>
      </c>
      <c r="AO47" s="8">
        <v>13</v>
      </c>
      <c r="AP47" s="8">
        <v>13</v>
      </c>
      <c r="AQ47" s="8">
        <v>13</v>
      </c>
      <c r="AR47" s="8">
        <v>13</v>
      </c>
      <c r="AS47" s="8">
        <v>13</v>
      </c>
      <c r="AT47" s="8">
        <v>13</v>
      </c>
      <c r="AU47" s="8">
        <v>14</v>
      </c>
      <c r="AV47" s="8">
        <v>13</v>
      </c>
      <c r="AW47" s="8">
        <v>13</v>
      </c>
      <c r="AX47" s="8">
        <v>13</v>
      </c>
      <c r="AY47" s="8">
        <v>12</v>
      </c>
    </row>
    <row r="48" spans="1:51">
      <c r="A48" s="7" t="s">
        <v>89</v>
      </c>
      <c r="B48" s="7" t="s">
        <v>90</v>
      </c>
      <c r="C48" s="7"/>
      <c r="D48" s="7"/>
      <c r="E48" s="7"/>
      <c r="F48" s="7"/>
      <c r="G48" s="7"/>
      <c r="H48" s="7"/>
      <c r="I48" s="7"/>
      <c r="J48" s="7"/>
      <c r="K48" s="7"/>
      <c r="L48" s="7"/>
      <c r="M48" s="7"/>
      <c r="N48" s="7"/>
      <c r="O48" s="7"/>
      <c r="P48" s="7"/>
      <c r="Q48" s="7"/>
      <c r="R48" s="7"/>
      <c r="S48" s="7"/>
      <c r="T48" s="7"/>
      <c r="U48" s="7"/>
      <c r="V48" s="7"/>
      <c r="W48" s="7"/>
      <c r="X48" s="7"/>
      <c r="Y48" s="7"/>
      <c r="Z48" s="7"/>
      <c r="AA48" s="7"/>
      <c r="AB48" s="7"/>
      <c r="AC48" s="8">
        <v>31</v>
      </c>
      <c r="AD48" s="8">
        <v>30</v>
      </c>
      <c r="AE48" s="8">
        <v>30</v>
      </c>
      <c r="AF48" s="8">
        <v>29</v>
      </c>
      <c r="AG48" s="8">
        <v>29</v>
      </c>
      <c r="AH48" s="8">
        <v>27</v>
      </c>
      <c r="AI48" s="8">
        <v>27</v>
      </c>
      <c r="AJ48" s="8">
        <v>31</v>
      </c>
      <c r="AK48" s="8">
        <v>31</v>
      </c>
      <c r="AL48" s="8">
        <v>31</v>
      </c>
      <c r="AM48" s="8">
        <v>32</v>
      </c>
      <c r="AN48" s="8">
        <v>30</v>
      </c>
      <c r="AO48" s="8">
        <v>27</v>
      </c>
      <c r="AP48" s="8">
        <v>27</v>
      </c>
      <c r="AQ48" s="8">
        <v>26</v>
      </c>
      <c r="AR48" s="8">
        <v>26</v>
      </c>
      <c r="AS48" s="8">
        <v>26</v>
      </c>
      <c r="AT48" s="8">
        <v>26</v>
      </c>
      <c r="AU48" s="8">
        <v>26</v>
      </c>
      <c r="AV48" s="8">
        <v>25</v>
      </c>
      <c r="AW48" s="8">
        <v>26</v>
      </c>
      <c r="AX48" s="8">
        <v>24</v>
      </c>
      <c r="AY48" s="8">
        <v>27</v>
      </c>
    </row>
    <row r="49" spans="1:51">
      <c r="A49" s="7" t="s">
        <v>91</v>
      </c>
      <c r="B49" s="7" t="s">
        <v>92</v>
      </c>
      <c r="C49" s="7"/>
      <c r="D49" s="7"/>
      <c r="E49" s="7"/>
      <c r="F49" s="7"/>
      <c r="G49" s="7"/>
      <c r="H49" s="7"/>
      <c r="I49" s="7"/>
      <c r="J49" s="7"/>
      <c r="K49" s="7"/>
      <c r="L49" s="7"/>
      <c r="M49" s="7"/>
      <c r="N49" s="7"/>
      <c r="O49" s="7"/>
      <c r="P49" s="7"/>
      <c r="Q49" s="7"/>
      <c r="R49" s="7"/>
      <c r="S49" s="7"/>
      <c r="T49" s="7"/>
      <c r="U49" s="7"/>
      <c r="V49" s="7"/>
      <c r="W49" s="7"/>
      <c r="X49" s="7"/>
      <c r="Y49" s="7"/>
      <c r="Z49" s="7"/>
      <c r="AA49" s="7"/>
      <c r="AB49" s="7"/>
      <c r="AC49" s="8">
        <v>11</v>
      </c>
      <c r="AD49" s="8">
        <v>11</v>
      </c>
      <c r="AE49" s="8">
        <v>12</v>
      </c>
      <c r="AF49" s="8">
        <v>11</v>
      </c>
      <c r="AG49" s="8">
        <v>12</v>
      </c>
      <c r="AH49" s="8">
        <v>12</v>
      </c>
      <c r="AI49" s="8">
        <v>12</v>
      </c>
      <c r="AJ49" s="8">
        <v>12</v>
      </c>
      <c r="AK49" s="8">
        <v>13</v>
      </c>
      <c r="AL49" s="8">
        <v>13</v>
      </c>
      <c r="AM49" s="8">
        <v>12</v>
      </c>
      <c r="AN49" s="8">
        <v>11</v>
      </c>
      <c r="AO49" s="8">
        <v>11</v>
      </c>
      <c r="AP49" s="8">
        <v>11</v>
      </c>
      <c r="AQ49" s="8">
        <v>11</v>
      </c>
      <c r="AR49" s="8">
        <v>11</v>
      </c>
      <c r="AS49" s="8">
        <v>11</v>
      </c>
      <c r="AT49" s="8">
        <v>10</v>
      </c>
      <c r="AU49" s="8">
        <v>10</v>
      </c>
      <c r="AV49" s="8">
        <v>10</v>
      </c>
      <c r="AW49" s="8">
        <v>10</v>
      </c>
      <c r="AX49" s="8">
        <v>10</v>
      </c>
      <c r="AY49" s="8">
        <v>10</v>
      </c>
    </row>
    <row r="50" spans="1:51">
      <c r="A50" s="7" t="s">
        <v>93</v>
      </c>
      <c r="B50" s="7" t="s">
        <v>94</v>
      </c>
      <c r="C50" s="7"/>
      <c r="D50" s="7"/>
      <c r="E50" s="7"/>
      <c r="F50" s="7"/>
      <c r="G50" s="7"/>
      <c r="H50" s="7"/>
      <c r="I50" s="7"/>
      <c r="J50" s="7"/>
      <c r="K50" s="7"/>
      <c r="L50" s="7"/>
      <c r="M50" s="7"/>
      <c r="N50" s="7"/>
      <c r="O50" s="7"/>
      <c r="P50" s="7"/>
      <c r="Q50" s="7"/>
      <c r="R50" s="7"/>
      <c r="S50" s="7"/>
      <c r="T50" s="7"/>
      <c r="U50" s="7"/>
      <c r="V50" s="7"/>
      <c r="W50" s="7"/>
      <c r="X50" s="7"/>
      <c r="Y50" s="7"/>
      <c r="Z50" s="7"/>
      <c r="AA50" s="7"/>
      <c r="AB50" s="7"/>
      <c r="AC50" s="8">
        <v>26</v>
      </c>
      <c r="AD50" s="8">
        <v>27</v>
      </c>
      <c r="AE50" s="8">
        <v>27</v>
      </c>
      <c r="AF50" s="8">
        <v>27</v>
      </c>
      <c r="AG50" s="8">
        <v>27</v>
      </c>
      <c r="AH50" s="8">
        <v>26</v>
      </c>
      <c r="AI50" s="8">
        <v>26</v>
      </c>
      <c r="AJ50" s="8">
        <v>27</v>
      </c>
      <c r="AK50" s="8">
        <v>25</v>
      </c>
      <c r="AL50" s="8">
        <v>26</v>
      </c>
      <c r="AM50" s="8">
        <v>27</v>
      </c>
      <c r="AN50" s="8">
        <v>27</v>
      </c>
      <c r="AO50" s="8">
        <v>26</v>
      </c>
      <c r="AP50" s="8">
        <v>26</v>
      </c>
      <c r="AQ50" s="8">
        <v>28</v>
      </c>
      <c r="AR50" s="8">
        <v>31</v>
      </c>
      <c r="AS50" s="8">
        <v>30</v>
      </c>
      <c r="AT50" s="8">
        <v>30</v>
      </c>
      <c r="AU50" s="8">
        <v>30</v>
      </c>
      <c r="AV50" s="8">
        <v>30</v>
      </c>
      <c r="AW50" s="8">
        <v>30</v>
      </c>
      <c r="AX50" s="8">
        <v>30</v>
      </c>
      <c r="AY50" s="8">
        <v>29</v>
      </c>
    </row>
    <row r="51" spans="1:51">
      <c r="A51" s="7" t="s">
        <v>95</v>
      </c>
      <c r="B51" s="7" t="s">
        <v>96</v>
      </c>
      <c r="C51" s="7"/>
      <c r="D51" s="7"/>
      <c r="E51" s="7"/>
      <c r="F51" s="7"/>
      <c r="G51" s="7"/>
      <c r="H51" s="7"/>
      <c r="I51" s="7"/>
      <c r="J51" s="7"/>
      <c r="K51" s="7"/>
      <c r="L51" s="7"/>
      <c r="M51" s="7"/>
      <c r="N51" s="7"/>
      <c r="O51" s="7"/>
      <c r="P51" s="7"/>
      <c r="Q51" s="7"/>
      <c r="R51" s="7"/>
      <c r="S51" s="7"/>
      <c r="T51" s="7"/>
      <c r="U51" s="7"/>
      <c r="V51" s="7"/>
      <c r="W51" s="7"/>
      <c r="X51" s="7"/>
      <c r="Y51" s="7"/>
      <c r="Z51" s="7"/>
      <c r="AA51" s="7"/>
      <c r="AB51" s="7"/>
      <c r="AC51" s="8">
        <v>11</v>
      </c>
      <c r="AD51" s="8">
        <v>11</v>
      </c>
      <c r="AE51" s="8">
        <v>11</v>
      </c>
      <c r="AF51" s="8">
        <v>11</v>
      </c>
      <c r="AG51" s="8">
        <v>11</v>
      </c>
      <c r="AH51" s="8">
        <v>11</v>
      </c>
      <c r="AI51" s="8">
        <v>11</v>
      </c>
      <c r="AJ51" s="8">
        <v>11</v>
      </c>
      <c r="AK51" s="8">
        <v>11</v>
      </c>
      <c r="AL51" s="8">
        <v>11</v>
      </c>
      <c r="AM51" s="8">
        <v>11</v>
      </c>
      <c r="AN51" s="8">
        <v>11</v>
      </c>
      <c r="AO51" s="8">
        <v>11</v>
      </c>
      <c r="AP51" s="8">
        <v>11</v>
      </c>
      <c r="AQ51" s="8">
        <v>10</v>
      </c>
      <c r="AR51" s="8">
        <v>10</v>
      </c>
      <c r="AS51" s="8">
        <v>10</v>
      </c>
      <c r="AT51" s="8">
        <v>10</v>
      </c>
      <c r="AU51" s="8">
        <v>10</v>
      </c>
      <c r="AV51" s="8">
        <v>10</v>
      </c>
      <c r="AW51" s="8">
        <v>10</v>
      </c>
      <c r="AX51" s="8">
        <v>10</v>
      </c>
      <c r="AY51" s="8">
        <v>10</v>
      </c>
    </row>
    <row r="52" spans="1:51">
      <c r="A52" s="7" t="s">
        <v>97</v>
      </c>
      <c r="B52" s="7" t="s">
        <v>98</v>
      </c>
      <c r="C52" s="7"/>
      <c r="D52" s="7"/>
      <c r="E52" s="7"/>
      <c r="F52" s="7"/>
      <c r="G52" s="7"/>
      <c r="H52" s="7"/>
      <c r="I52" s="7"/>
      <c r="J52" s="7"/>
      <c r="K52" s="7"/>
      <c r="L52" s="7"/>
      <c r="M52" s="7"/>
      <c r="N52" s="7"/>
      <c r="O52" s="7"/>
      <c r="P52" s="7"/>
      <c r="Q52" s="7"/>
      <c r="R52" s="7"/>
      <c r="S52" s="7"/>
      <c r="T52" s="7"/>
      <c r="U52" s="7"/>
      <c r="V52" s="7"/>
      <c r="W52" s="7"/>
      <c r="X52" s="7"/>
      <c r="Y52" s="7"/>
      <c r="Z52" s="7"/>
      <c r="AA52" s="7"/>
      <c r="AB52" s="7"/>
      <c r="AC52" s="8">
        <v>52</v>
      </c>
      <c r="AD52" s="8">
        <v>53</v>
      </c>
      <c r="AE52" s="8">
        <v>53</v>
      </c>
      <c r="AF52" s="8">
        <v>54</v>
      </c>
      <c r="AG52" s="8">
        <v>56</v>
      </c>
      <c r="AH52" s="8">
        <v>56</v>
      </c>
      <c r="AI52" s="8">
        <v>55</v>
      </c>
      <c r="AJ52" s="8">
        <v>53</v>
      </c>
      <c r="AK52" s="8">
        <v>53</v>
      </c>
      <c r="AL52" s="8">
        <v>53</v>
      </c>
      <c r="AM52" s="8">
        <v>53</v>
      </c>
      <c r="AN52" s="8">
        <v>53</v>
      </c>
      <c r="AO52" s="8">
        <v>52</v>
      </c>
      <c r="AP52" s="8">
        <v>51</v>
      </c>
      <c r="AQ52" s="8">
        <v>52</v>
      </c>
      <c r="AR52" s="8">
        <v>53</v>
      </c>
      <c r="AS52" s="8">
        <v>52</v>
      </c>
      <c r="AT52" s="8">
        <v>52</v>
      </c>
      <c r="AU52" s="8">
        <v>50</v>
      </c>
      <c r="AV52" s="8">
        <v>50</v>
      </c>
      <c r="AW52" s="8">
        <v>49</v>
      </c>
      <c r="AX52" s="8">
        <v>49</v>
      </c>
      <c r="AY52" s="8">
        <v>49</v>
      </c>
    </row>
    <row r="53" spans="1:51">
      <c r="A53" s="7" t="s">
        <v>99</v>
      </c>
      <c r="B53" s="7" t="s">
        <v>100</v>
      </c>
      <c r="C53" s="7"/>
      <c r="D53" s="7"/>
      <c r="E53" s="7"/>
      <c r="F53" s="7"/>
      <c r="G53" s="7"/>
      <c r="H53" s="7"/>
      <c r="I53" s="7"/>
      <c r="J53" s="7"/>
      <c r="K53" s="7"/>
      <c r="L53" s="7"/>
      <c r="M53" s="7"/>
      <c r="N53" s="7"/>
      <c r="O53" s="7"/>
      <c r="P53" s="7"/>
      <c r="Q53" s="7"/>
      <c r="R53" s="7"/>
      <c r="S53" s="7"/>
      <c r="T53" s="7"/>
      <c r="U53" s="7"/>
      <c r="V53" s="7"/>
      <c r="W53" s="7"/>
      <c r="X53" s="7"/>
      <c r="Y53" s="7"/>
      <c r="Z53" s="7"/>
      <c r="AA53" s="7"/>
      <c r="AB53" s="7"/>
      <c r="AC53" s="8">
        <v>13</v>
      </c>
      <c r="AD53" s="8">
        <v>13</v>
      </c>
      <c r="AE53" s="8">
        <v>12</v>
      </c>
      <c r="AF53" s="8">
        <v>14</v>
      </c>
      <c r="AG53" s="8">
        <v>13</v>
      </c>
      <c r="AH53" s="8">
        <v>13</v>
      </c>
      <c r="AI53" s="8">
        <v>12</v>
      </c>
      <c r="AJ53" s="8">
        <v>13</v>
      </c>
      <c r="AK53" s="8">
        <v>14</v>
      </c>
      <c r="AL53" s="8">
        <v>15</v>
      </c>
      <c r="AM53" s="8">
        <v>14</v>
      </c>
      <c r="AN53" s="8">
        <v>15</v>
      </c>
      <c r="AO53" s="8">
        <v>14</v>
      </c>
      <c r="AP53" s="8">
        <v>14</v>
      </c>
      <c r="AQ53" s="8">
        <v>14</v>
      </c>
      <c r="AR53" s="8">
        <v>13</v>
      </c>
      <c r="AS53" s="8">
        <v>14</v>
      </c>
      <c r="AT53" s="8">
        <v>13</v>
      </c>
      <c r="AU53" s="8">
        <v>13</v>
      </c>
      <c r="AV53" s="8">
        <v>13</v>
      </c>
      <c r="AW53" s="8">
        <v>13</v>
      </c>
      <c r="AX53" s="8">
        <v>13</v>
      </c>
      <c r="AY53" s="8">
        <v>13</v>
      </c>
    </row>
    <row r="54" spans="1:51">
      <c r="A54" s="7" t="s">
        <v>101</v>
      </c>
      <c r="B54" s="7" t="s">
        <v>102</v>
      </c>
      <c r="C54" s="7"/>
      <c r="D54" s="7"/>
      <c r="E54" s="7"/>
      <c r="F54" s="7"/>
      <c r="G54" s="7"/>
      <c r="H54" s="7"/>
      <c r="I54" s="7"/>
      <c r="J54" s="7"/>
      <c r="K54" s="7"/>
      <c r="L54" s="7"/>
      <c r="M54" s="7"/>
      <c r="N54" s="7"/>
      <c r="O54" s="7"/>
      <c r="P54" s="7"/>
      <c r="Q54" s="7"/>
      <c r="R54" s="7"/>
      <c r="S54" s="7"/>
      <c r="T54" s="7"/>
      <c r="U54" s="7"/>
      <c r="V54" s="7"/>
      <c r="W54" s="7"/>
      <c r="X54" s="7"/>
      <c r="Y54" s="7"/>
      <c r="Z54" s="7"/>
      <c r="AA54" s="7"/>
      <c r="AB54" s="7"/>
      <c r="AC54" s="8">
        <v>11</v>
      </c>
      <c r="AD54" s="8">
        <v>11</v>
      </c>
      <c r="AE54" s="8">
        <v>10</v>
      </c>
      <c r="AF54" s="8">
        <v>9</v>
      </c>
      <c r="AG54" s="8">
        <v>9</v>
      </c>
      <c r="AH54" s="8">
        <v>9</v>
      </c>
      <c r="AI54" s="8">
        <v>10</v>
      </c>
      <c r="AJ54" s="8">
        <v>12</v>
      </c>
      <c r="AK54" s="8">
        <v>13</v>
      </c>
      <c r="AL54" s="8">
        <v>13</v>
      </c>
      <c r="AM54" s="8">
        <v>13</v>
      </c>
      <c r="AN54" s="8">
        <v>13</v>
      </c>
      <c r="AO54" s="8">
        <v>13</v>
      </c>
      <c r="AP54" s="8">
        <v>13</v>
      </c>
      <c r="AQ54" s="8">
        <v>12</v>
      </c>
      <c r="AR54" s="8">
        <v>12</v>
      </c>
      <c r="AS54" s="8">
        <v>12</v>
      </c>
      <c r="AT54" s="8">
        <v>12</v>
      </c>
      <c r="AU54" s="8">
        <v>11</v>
      </c>
      <c r="AV54" s="8">
        <v>11</v>
      </c>
      <c r="AW54" s="8">
        <v>11</v>
      </c>
      <c r="AX54" s="8">
        <v>11</v>
      </c>
      <c r="AY54" s="8">
        <v>11</v>
      </c>
    </row>
    <row r="55" spans="1:51">
      <c r="A55" s="7" t="s">
        <v>103</v>
      </c>
      <c r="B55" s="7" t="s">
        <v>104</v>
      </c>
      <c r="C55" s="7"/>
      <c r="D55" s="7"/>
      <c r="E55" s="7"/>
      <c r="F55" s="7"/>
      <c r="G55" s="7"/>
      <c r="H55" s="7"/>
      <c r="I55" s="7"/>
      <c r="J55" s="7"/>
      <c r="K55" s="7"/>
      <c r="L55" s="7"/>
      <c r="M55" s="7"/>
      <c r="N55" s="7"/>
      <c r="O55" s="7"/>
      <c r="P55" s="7"/>
      <c r="Q55" s="7"/>
      <c r="R55" s="7"/>
      <c r="S55" s="7"/>
      <c r="T55" s="7"/>
      <c r="U55" s="7"/>
      <c r="V55" s="7"/>
      <c r="W55" s="7"/>
      <c r="X55" s="7"/>
      <c r="Y55" s="7"/>
      <c r="Z55" s="7"/>
      <c r="AA55" s="7"/>
      <c r="AB55" s="7"/>
      <c r="AC55" s="8">
        <v>11</v>
      </c>
      <c r="AD55" s="8">
        <v>12</v>
      </c>
      <c r="AE55" s="8">
        <v>12</v>
      </c>
      <c r="AF55" s="8">
        <v>11</v>
      </c>
      <c r="AG55" s="8">
        <v>11</v>
      </c>
      <c r="AH55" s="8">
        <v>12</v>
      </c>
      <c r="AI55" s="8">
        <v>12</v>
      </c>
      <c r="AJ55" s="8">
        <v>12</v>
      </c>
      <c r="AK55" s="8">
        <v>12</v>
      </c>
      <c r="AL55" s="8">
        <v>12</v>
      </c>
      <c r="AM55" s="8">
        <v>12</v>
      </c>
      <c r="AN55" s="8">
        <v>13</v>
      </c>
      <c r="AO55" s="8">
        <v>14</v>
      </c>
      <c r="AP55" s="8">
        <v>14</v>
      </c>
      <c r="AQ55" s="8">
        <v>14</v>
      </c>
      <c r="AR55" s="8">
        <v>13</v>
      </c>
      <c r="AS55" s="8">
        <v>13</v>
      </c>
      <c r="AT55" s="8">
        <v>13</v>
      </c>
      <c r="AU55" s="8">
        <v>13</v>
      </c>
      <c r="AV55" s="8">
        <v>13</v>
      </c>
      <c r="AW55" s="8">
        <v>13</v>
      </c>
      <c r="AX55" s="8">
        <v>13</v>
      </c>
      <c r="AY55" s="8">
        <v>13</v>
      </c>
    </row>
    <row r="56" spans="1:51">
      <c r="A56" s="7" t="s">
        <v>105</v>
      </c>
      <c r="B56" s="7" t="s">
        <v>106</v>
      </c>
      <c r="C56" s="7"/>
      <c r="D56" s="7"/>
      <c r="E56" s="7"/>
      <c r="F56" s="7"/>
      <c r="G56" s="7"/>
      <c r="H56" s="7"/>
      <c r="I56" s="7"/>
      <c r="J56" s="7"/>
      <c r="K56" s="7"/>
      <c r="L56" s="7"/>
      <c r="M56" s="7"/>
      <c r="N56" s="7"/>
      <c r="O56" s="7"/>
      <c r="P56" s="7"/>
      <c r="Q56" s="7"/>
      <c r="R56" s="7"/>
      <c r="S56" s="7"/>
      <c r="T56" s="7"/>
      <c r="U56" s="7"/>
      <c r="V56" s="7"/>
      <c r="W56" s="7"/>
      <c r="X56" s="7"/>
      <c r="Y56" s="7"/>
      <c r="Z56" s="7"/>
      <c r="AA56" s="7"/>
      <c r="AB56" s="7"/>
      <c r="AC56" s="8">
        <v>5</v>
      </c>
      <c r="AD56" s="8">
        <v>6</v>
      </c>
      <c r="AE56" s="8">
        <v>5</v>
      </c>
      <c r="AF56" s="8">
        <v>5</v>
      </c>
      <c r="AG56" s="8">
        <v>5</v>
      </c>
      <c r="AH56" s="8">
        <v>7</v>
      </c>
      <c r="AI56" s="8">
        <v>6</v>
      </c>
      <c r="AJ56" s="8">
        <v>6</v>
      </c>
      <c r="AK56" s="8">
        <v>6</v>
      </c>
      <c r="AL56" s="8">
        <v>6</v>
      </c>
      <c r="AM56" s="8">
        <v>6</v>
      </c>
      <c r="AN56" s="8">
        <v>6</v>
      </c>
      <c r="AO56" s="8">
        <v>6</v>
      </c>
      <c r="AP56" s="8">
        <v>6</v>
      </c>
      <c r="AQ56" s="8">
        <v>6</v>
      </c>
      <c r="AR56" s="8">
        <v>6</v>
      </c>
      <c r="AS56" s="8">
        <v>6</v>
      </c>
      <c r="AT56" s="8">
        <v>5</v>
      </c>
      <c r="AU56" s="8">
        <v>5</v>
      </c>
      <c r="AV56" s="8">
        <v>4</v>
      </c>
      <c r="AW56" s="8">
        <v>4</v>
      </c>
      <c r="AX56" s="8">
        <v>5</v>
      </c>
      <c r="AY56" s="8">
        <v>5</v>
      </c>
    </row>
    <row r="57" spans="1:51">
      <c r="A57" s="7" t="s">
        <v>107</v>
      </c>
      <c r="B57" s="7" t="s">
        <v>108</v>
      </c>
      <c r="C57" s="7"/>
      <c r="D57" s="7"/>
      <c r="E57" s="7"/>
      <c r="F57" s="7"/>
      <c r="G57" s="7"/>
      <c r="H57" s="7"/>
      <c r="I57" s="7"/>
      <c r="J57" s="7"/>
      <c r="K57" s="7"/>
      <c r="L57" s="7"/>
      <c r="M57" s="7"/>
      <c r="N57" s="7"/>
      <c r="O57" s="7"/>
      <c r="P57" s="7"/>
      <c r="Q57" s="7"/>
      <c r="R57" s="7"/>
      <c r="S57" s="7"/>
      <c r="T57" s="7"/>
      <c r="U57" s="7"/>
      <c r="V57" s="7"/>
      <c r="W57" s="7"/>
      <c r="X57" s="7"/>
      <c r="Y57" s="7"/>
      <c r="Z57" s="7"/>
      <c r="AA57" s="7"/>
      <c r="AB57" s="7"/>
      <c r="AC57" s="8">
        <v>24</v>
      </c>
      <c r="AD57" s="8">
        <v>24</v>
      </c>
      <c r="AE57" s="8">
        <v>23</v>
      </c>
      <c r="AF57" s="8">
        <v>24</v>
      </c>
      <c r="AG57" s="8">
        <v>23</v>
      </c>
      <c r="AH57" s="8">
        <v>25</v>
      </c>
      <c r="AI57" s="8">
        <v>25</v>
      </c>
      <c r="AJ57" s="8">
        <v>25</v>
      </c>
      <c r="AK57" s="8">
        <v>25</v>
      </c>
      <c r="AL57" s="8">
        <v>24</v>
      </c>
      <c r="AM57" s="8">
        <v>23</v>
      </c>
      <c r="AN57" s="8">
        <v>23</v>
      </c>
      <c r="AO57" s="8">
        <v>21</v>
      </c>
      <c r="AP57" s="8">
        <v>21</v>
      </c>
      <c r="AQ57" s="8">
        <v>22</v>
      </c>
      <c r="AR57" s="8">
        <v>21</v>
      </c>
      <c r="AS57" s="8">
        <v>22</v>
      </c>
      <c r="AT57" s="8">
        <v>23</v>
      </c>
      <c r="AU57" s="8">
        <v>23</v>
      </c>
      <c r="AV57" s="8">
        <v>23</v>
      </c>
      <c r="AW57" s="8">
        <v>22</v>
      </c>
      <c r="AX57" s="8">
        <v>22</v>
      </c>
      <c r="AY57" s="8">
        <v>21</v>
      </c>
    </row>
    <row r="58" spans="1:51">
      <c r="A58" s="7" t="s">
        <v>109</v>
      </c>
      <c r="B58" s="7" t="s">
        <v>110</v>
      </c>
      <c r="C58" s="7"/>
      <c r="D58" s="7"/>
      <c r="E58" s="7"/>
      <c r="F58" s="7"/>
      <c r="G58" s="7"/>
      <c r="H58" s="7"/>
      <c r="I58" s="7"/>
      <c r="J58" s="7"/>
      <c r="K58" s="7"/>
      <c r="L58" s="7"/>
      <c r="M58" s="7"/>
      <c r="N58" s="7"/>
      <c r="O58" s="7"/>
      <c r="P58" s="7"/>
      <c r="Q58" s="7"/>
      <c r="R58" s="7"/>
      <c r="S58" s="7"/>
      <c r="T58" s="7"/>
      <c r="U58" s="7"/>
      <c r="V58" s="7"/>
      <c r="W58" s="7"/>
      <c r="X58" s="7"/>
      <c r="Y58" s="7"/>
      <c r="Z58" s="7"/>
      <c r="AA58" s="7"/>
      <c r="AB58" s="7"/>
      <c r="AC58" s="8">
        <v>20</v>
      </c>
      <c r="AD58" s="8">
        <v>20</v>
      </c>
      <c r="AE58" s="8">
        <v>20</v>
      </c>
      <c r="AF58" s="8">
        <v>18</v>
      </c>
      <c r="AG58" s="8">
        <v>19</v>
      </c>
      <c r="AH58" s="8">
        <v>19</v>
      </c>
      <c r="AI58" s="8">
        <v>19</v>
      </c>
      <c r="AJ58" s="8">
        <v>18</v>
      </c>
      <c r="AK58" s="8">
        <v>20</v>
      </c>
      <c r="AL58" s="8">
        <v>20</v>
      </c>
      <c r="AM58" s="8">
        <v>20</v>
      </c>
      <c r="AN58" s="8">
        <v>21</v>
      </c>
      <c r="AO58" s="8">
        <v>21</v>
      </c>
      <c r="AP58" s="8">
        <v>20</v>
      </c>
      <c r="AQ58" s="8">
        <v>20</v>
      </c>
      <c r="AR58" s="8">
        <v>19</v>
      </c>
      <c r="AS58" s="8">
        <v>19</v>
      </c>
      <c r="AT58" s="8">
        <v>20</v>
      </c>
      <c r="AU58" s="8">
        <v>19</v>
      </c>
      <c r="AV58" s="8">
        <v>19</v>
      </c>
      <c r="AW58" s="8">
        <v>19</v>
      </c>
      <c r="AX58" s="8">
        <v>19</v>
      </c>
      <c r="AY58" s="8">
        <v>19</v>
      </c>
    </row>
    <row r="59" spans="1:51">
      <c r="A59" s="7" t="s">
        <v>111</v>
      </c>
      <c r="B59" s="7" t="s">
        <v>112</v>
      </c>
      <c r="C59" s="7"/>
      <c r="D59" s="7"/>
      <c r="E59" s="7"/>
      <c r="F59" s="7"/>
      <c r="G59" s="7"/>
      <c r="H59" s="7"/>
      <c r="I59" s="7"/>
      <c r="J59" s="7"/>
      <c r="K59" s="7"/>
      <c r="L59" s="7"/>
      <c r="M59" s="7"/>
      <c r="N59" s="7"/>
      <c r="O59" s="7"/>
      <c r="P59" s="7"/>
      <c r="Q59" s="7"/>
      <c r="R59" s="7"/>
      <c r="S59" s="7"/>
      <c r="T59" s="7"/>
      <c r="U59" s="7"/>
      <c r="V59" s="7"/>
      <c r="W59" s="7"/>
      <c r="X59" s="7"/>
      <c r="Y59" s="7"/>
      <c r="Z59" s="7"/>
      <c r="AA59" s="7"/>
      <c r="AB59" s="7"/>
      <c r="AC59" s="8">
        <v>12</v>
      </c>
      <c r="AD59" s="8">
        <v>9</v>
      </c>
      <c r="AE59" s="8">
        <v>8</v>
      </c>
      <c r="AF59" s="8">
        <v>8</v>
      </c>
      <c r="AG59" s="8">
        <v>8</v>
      </c>
      <c r="AH59" s="8">
        <v>8</v>
      </c>
      <c r="AI59" s="8">
        <v>8</v>
      </c>
      <c r="AJ59" s="8">
        <v>8</v>
      </c>
      <c r="AK59" s="8">
        <v>9</v>
      </c>
      <c r="AL59" s="8">
        <v>9</v>
      </c>
      <c r="AM59" s="8">
        <v>9</v>
      </c>
      <c r="AN59" s="8">
        <v>9</v>
      </c>
      <c r="AO59" s="8">
        <v>10</v>
      </c>
      <c r="AP59" s="8">
        <v>10</v>
      </c>
      <c r="AQ59" s="8">
        <v>10</v>
      </c>
      <c r="AR59" s="8">
        <v>10</v>
      </c>
      <c r="AS59" s="8">
        <v>10</v>
      </c>
      <c r="AT59" s="8">
        <v>10</v>
      </c>
      <c r="AU59" s="8">
        <v>10</v>
      </c>
      <c r="AV59" s="8">
        <v>10</v>
      </c>
      <c r="AW59" s="8">
        <v>10</v>
      </c>
      <c r="AX59" s="8">
        <v>9</v>
      </c>
      <c r="AY59" s="8">
        <v>9</v>
      </c>
    </row>
    <row r="60" spans="1:51">
      <c r="A60" s="7" t="s">
        <v>113</v>
      </c>
      <c r="B60" s="7" t="s">
        <v>114</v>
      </c>
      <c r="C60" s="7"/>
      <c r="D60" s="7"/>
      <c r="E60" s="7"/>
      <c r="F60" s="7"/>
      <c r="G60" s="7"/>
      <c r="H60" s="7"/>
      <c r="I60" s="7"/>
      <c r="J60" s="7"/>
      <c r="K60" s="7"/>
      <c r="L60" s="7"/>
      <c r="M60" s="7"/>
      <c r="N60" s="7"/>
      <c r="O60" s="7"/>
      <c r="P60" s="7"/>
      <c r="Q60" s="7"/>
      <c r="R60" s="7"/>
      <c r="S60" s="7"/>
      <c r="T60" s="7"/>
      <c r="U60" s="7"/>
      <c r="V60" s="7"/>
      <c r="W60" s="7"/>
      <c r="X60" s="7"/>
      <c r="Y60" s="7"/>
      <c r="Z60" s="7"/>
      <c r="AA60" s="7"/>
      <c r="AB60" s="7"/>
      <c r="AC60" s="8">
        <v>6</v>
      </c>
      <c r="AD60" s="8">
        <v>6</v>
      </c>
      <c r="AE60" s="8">
        <v>6</v>
      </c>
      <c r="AF60" s="8">
        <v>5</v>
      </c>
      <c r="AG60" s="8">
        <v>5</v>
      </c>
      <c r="AH60" s="8">
        <v>5</v>
      </c>
      <c r="AI60" s="8">
        <v>5</v>
      </c>
      <c r="AJ60" s="8">
        <v>5</v>
      </c>
      <c r="AK60" s="8">
        <v>5</v>
      </c>
      <c r="AL60" s="8">
        <v>5</v>
      </c>
      <c r="AM60" s="8">
        <v>5</v>
      </c>
      <c r="AN60" s="8">
        <v>5</v>
      </c>
      <c r="AO60" s="8">
        <v>5</v>
      </c>
      <c r="AP60" s="8">
        <v>5</v>
      </c>
      <c r="AQ60" s="8">
        <v>6</v>
      </c>
      <c r="AR60" s="8">
        <v>6</v>
      </c>
      <c r="AS60" s="8">
        <v>6</v>
      </c>
      <c r="AT60" s="8">
        <v>6</v>
      </c>
      <c r="AU60" s="8">
        <v>6</v>
      </c>
      <c r="AV60" s="8">
        <v>6</v>
      </c>
      <c r="AW60" s="8">
        <v>7</v>
      </c>
      <c r="AX60" s="8">
        <v>5</v>
      </c>
      <c r="AY60" s="8">
        <v>5</v>
      </c>
    </row>
    <row r="61" spans="1:51">
      <c r="A61" s="7" t="s">
        <v>115</v>
      </c>
      <c r="B61" s="7" t="s">
        <v>116</v>
      </c>
      <c r="C61" s="7"/>
      <c r="D61" s="7"/>
      <c r="E61" s="7"/>
      <c r="F61" s="7"/>
      <c r="G61" s="7"/>
      <c r="H61" s="7"/>
      <c r="I61" s="7"/>
      <c r="J61" s="7"/>
      <c r="K61" s="7"/>
      <c r="L61" s="7"/>
      <c r="M61" s="7"/>
      <c r="N61" s="7"/>
      <c r="O61" s="7"/>
      <c r="P61" s="7"/>
      <c r="Q61" s="7"/>
      <c r="R61" s="7"/>
      <c r="S61" s="7"/>
      <c r="T61" s="7"/>
      <c r="U61" s="7"/>
      <c r="V61" s="7"/>
      <c r="W61" s="7"/>
      <c r="X61" s="7"/>
      <c r="Y61" s="7"/>
      <c r="Z61" s="7"/>
      <c r="AA61" s="7"/>
      <c r="AB61" s="7"/>
      <c r="AC61" s="8">
        <v>14</v>
      </c>
      <c r="AD61" s="8">
        <v>14</v>
      </c>
      <c r="AE61" s="8">
        <v>14</v>
      </c>
      <c r="AF61" s="8">
        <v>13</v>
      </c>
      <c r="AG61" s="8">
        <v>13</v>
      </c>
      <c r="AH61" s="8">
        <v>13</v>
      </c>
      <c r="AI61" s="8">
        <v>12</v>
      </c>
      <c r="AJ61" s="8">
        <v>12</v>
      </c>
      <c r="AK61" s="8">
        <v>12</v>
      </c>
      <c r="AL61" s="8">
        <v>12</v>
      </c>
      <c r="AM61" s="8">
        <v>13</v>
      </c>
      <c r="AN61" s="8">
        <v>11</v>
      </c>
      <c r="AO61" s="8">
        <v>11</v>
      </c>
      <c r="AP61" s="8">
        <v>11</v>
      </c>
      <c r="AQ61" s="8">
        <v>11</v>
      </c>
      <c r="AR61" s="8">
        <v>11</v>
      </c>
      <c r="AS61" s="8">
        <v>11</v>
      </c>
      <c r="AT61" s="8">
        <v>11</v>
      </c>
      <c r="AU61" s="8">
        <v>11</v>
      </c>
      <c r="AV61" s="8">
        <v>11</v>
      </c>
      <c r="AW61" s="8">
        <v>11</v>
      </c>
      <c r="AX61" s="8">
        <v>10</v>
      </c>
      <c r="AY61" s="8">
        <v>10</v>
      </c>
    </row>
    <row r="62" spans="1:51">
      <c r="A62" s="7" t="s">
        <v>117</v>
      </c>
      <c r="B62" s="7" t="s">
        <v>118</v>
      </c>
      <c r="C62" s="7"/>
      <c r="D62" s="7"/>
      <c r="E62" s="7"/>
      <c r="F62" s="7"/>
      <c r="G62" s="7"/>
      <c r="H62" s="7"/>
      <c r="I62" s="7"/>
      <c r="J62" s="7"/>
      <c r="K62" s="7"/>
      <c r="L62" s="7"/>
      <c r="M62" s="7"/>
      <c r="N62" s="7"/>
      <c r="O62" s="7"/>
      <c r="P62" s="7"/>
      <c r="Q62" s="7"/>
      <c r="R62" s="7"/>
      <c r="S62" s="7"/>
      <c r="T62" s="7"/>
      <c r="U62" s="7"/>
      <c r="V62" s="7"/>
      <c r="W62" s="7"/>
      <c r="X62" s="7"/>
      <c r="Y62" s="7"/>
      <c r="Z62" s="7"/>
      <c r="AA62" s="7"/>
      <c r="AB62" s="7"/>
      <c r="AC62" s="8">
        <v>25</v>
      </c>
      <c r="AD62" s="8">
        <v>22</v>
      </c>
      <c r="AE62" s="8">
        <v>23</v>
      </c>
      <c r="AF62" s="8">
        <v>23</v>
      </c>
      <c r="AG62" s="8">
        <v>24</v>
      </c>
      <c r="AH62" s="8">
        <v>25</v>
      </c>
      <c r="AI62" s="8">
        <v>25</v>
      </c>
      <c r="AJ62" s="8">
        <v>25</v>
      </c>
      <c r="AK62" s="8">
        <v>24</v>
      </c>
      <c r="AL62" s="8">
        <v>24</v>
      </c>
      <c r="AM62" s="8">
        <v>22</v>
      </c>
      <c r="AN62" s="8">
        <v>21</v>
      </c>
      <c r="AO62" s="8">
        <v>21</v>
      </c>
      <c r="AP62" s="8">
        <v>21</v>
      </c>
      <c r="AQ62" s="8">
        <v>20</v>
      </c>
      <c r="AR62" s="8">
        <v>20</v>
      </c>
      <c r="AS62" s="8">
        <v>21</v>
      </c>
      <c r="AT62" s="8">
        <v>20</v>
      </c>
      <c r="AU62" s="8">
        <v>21</v>
      </c>
      <c r="AV62" s="8">
        <v>20</v>
      </c>
      <c r="AW62" s="8">
        <v>20</v>
      </c>
      <c r="AX62" s="8">
        <v>21</v>
      </c>
      <c r="AY62" s="8">
        <v>21</v>
      </c>
    </row>
    <row r="63" spans="1:51">
      <c r="A63" s="7" t="s">
        <v>119</v>
      </c>
      <c r="B63" s="7" t="s">
        <v>120</v>
      </c>
      <c r="C63" s="7"/>
      <c r="D63" s="7"/>
      <c r="E63" s="7"/>
      <c r="F63" s="7"/>
      <c r="G63" s="7"/>
      <c r="H63" s="7"/>
      <c r="I63" s="7"/>
      <c r="J63" s="7"/>
      <c r="K63" s="7"/>
      <c r="L63" s="7"/>
      <c r="M63" s="7"/>
      <c r="N63" s="7"/>
      <c r="O63" s="7"/>
      <c r="P63" s="7"/>
      <c r="Q63" s="7"/>
      <c r="R63" s="7"/>
      <c r="S63" s="7"/>
      <c r="T63" s="7"/>
      <c r="U63" s="7"/>
      <c r="V63" s="7"/>
      <c r="W63" s="7"/>
      <c r="X63" s="7"/>
      <c r="Y63" s="7"/>
      <c r="Z63" s="7"/>
      <c r="AA63" s="7"/>
      <c r="AB63" s="7"/>
      <c r="AC63" s="8">
        <v>4</v>
      </c>
      <c r="AD63" s="8">
        <v>4</v>
      </c>
      <c r="AE63" s="8">
        <v>4</v>
      </c>
      <c r="AF63" s="8">
        <v>4</v>
      </c>
      <c r="AG63" s="8">
        <v>4</v>
      </c>
      <c r="AH63" s="8">
        <v>5</v>
      </c>
      <c r="AI63" s="8">
        <v>5</v>
      </c>
      <c r="AJ63" s="8">
        <v>5</v>
      </c>
      <c r="AK63" s="8">
        <v>5</v>
      </c>
      <c r="AL63" s="8">
        <v>5</v>
      </c>
      <c r="AM63" s="8">
        <v>5</v>
      </c>
      <c r="AN63" s="8">
        <v>5</v>
      </c>
      <c r="AO63" s="8">
        <v>5</v>
      </c>
      <c r="AP63" s="8">
        <v>4</v>
      </c>
      <c r="AQ63" s="8">
        <v>4</v>
      </c>
      <c r="AR63" s="8">
        <v>4</v>
      </c>
      <c r="AS63" s="8">
        <v>4</v>
      </c>
      <c r="AT63" s="8">
        <v>4</v>
      </c>
      <c r="AU63" s="8">
        <v>4</v>
      </c>
      <c r="AV63" s="8">
        <v>4</v>
      </c>
      <c r="AW63" s="8">
        <v>4</v>
      </c>
      <c r="AX63" s="8">
        <v>4</v>
      </c>
      <c r="AY63" s="8">
        <v>4</v>
      </c>
    </row>
    <row r="64" spans="1:51">
      <c r="A64" s="7" t="s">
        <v>121</v>
      </c>
      <c r="B64" s="7" t="s">
        <v>122</v>
      </c>
      <c r="C64" s="7"/>
      <c r="D64" s="7"/>
      <c r="E64" s="7"/>
      <c r="F64" s="7"/>
      <c r="G64" s="7"/>
      <c r="H64" s="7"/>
      <c r="I64" s="7"/>
      <c r="J64" s="7"/>
      <c r="K64" s="7"/>
      <c r="L64" s="7"/>
      <c r="M64" s="7"/>
      <c r="N64" s="7"/>
      <c r="O64" s="7"/>
      <c r="P64" s="7"/>
      <c r="Q64" s="7"/>
      <c r="R64" s="7"/>
      <c r="S64" s="7"/>
      <c r="T64" s="7"/>
      <c r="U64" s="7"/>
      <c r="V64" s="7"/>
      <c r="W64" s="7"/>
      <c r="X64" s="7"/>
      <c r="Y64" s="7"/>
      <c r="Z64" s="7"/>
      <c r="AA64" s="7"/>
      <c r="AB64" s="7"/>
      <c r="AC64" s="8">
        <v>31</v>
      </c>
      <c r="AD64" s="8">
        <v>32</v>
      </c>
      <c r="AE64" s="8">
        <v>33</v>
      </c>
      <c r="AF64" s="8">
        <v>31</v>
      </c>
      <c r="AG64" s="8">
        <v>32</v>
      </c>
      <c r="AH64" s="8">
        <v>32</v>
      </c>
      <c r="AI64" s="8">
        <v>31</v>
      </c>
      <c r="AJ64" s="8">
        <v>34</v>
      </c>
      <c r="AK64" s="8">
        <v>32</v>
      </c>
      <c r="AL64" s="8">
        <v>31</v>
      </c>
      <c r="AM64" s="8">
        <v>29</v>
      </c>
      <c r="AN64" s="8">
        <v>29</v>
      </c>
      <c r="AO64" s="8">
        <v>27</v>
      </c>
      <c r="AP64" s="8">
        <v>28</v>
      </c>
      <c r="AQ64" s="8">
        <v>29</v>
      </c>
      <c r="AR64" s="8">
        <v>27</v>
      </c>
      <c r="AS64" s="8">
        <v>29</v>
      </c>
      <c r="AT64" s="8">
        <v>30</v>
      </c>
      <c r="AU64" s="8">
        <v>30</v>
      </c>
      <c r="AV64" s="8">
        <v>29</v>
      </c>
      <c r="AW64" s="8">
        <v>28</v>
      </c>
      <c r="AX64" s="8">
        <v>28</v>
      </c>
      <c r="AY64" s="8">
        <v>28</v>
      </c>
    </row>
    <row r="65" spans="1:51">
      <c r="A65" s="7" t="s">
        <v>123</v>
      </c>
      <c r="B65" s="7" t="s">
        <v>124</v>
      </c>
      <c r="C65" s="7"/>
      <c r="D65" s="7"/>
      <c r="E65" s="7"/>
      <c r="F65" s="7"/>
      <c r="G65" s="7"/>
      <c r="H65" s="7"/>
      <c r="I65" s="7"/>
      <c r="J65" s="7"/>
      <c r="K65" s="7"/>
      <c r="L65" s="7"/>
      <c r="M65" s="7"/>
      <c r="N65" s="7"/>
      <c r="O65" s="7"/>
      <c r="P65" s="7"/>
      <c r="Q65" s="7"/>
      <c r="R65" s="7"/>
      <c r="S65" s="7"/>
      <c r="T65" s="7"/>
      <c r="U65" s="7"/>
      <c r="V65" s="7"/>
      <c r="W65" s="7"/>
      <c r="X65" s="7"/>
      <c r="Y65" s="7"/>
      <c r="Z65" s="7"/>
      <c r="AA65" s="7"/>
      <c r="AB65" s="7"/>
      <c r="AC65" s="8">
        <v>27</v>
      </c>
      <c r="AD65" s="8">
        <v>25</v>
      </c>
      <c r="AE65" s="8">
        <v>24</v>
      </c>
      <c r="AF65" s="8">
        <v>26</v>
      </c>
      <c r="AG65" s="8">
        <v>26</v>
      </c>
      <c r="AH65" s="8">
        <v>26</v>
      </c>
      <c r="AI65" s="8">
        <v>26</v>
      </c>
      <c r="AJ65" s="8">
        <v>26</v>
      </c>
      <c r="AK65" s="8">
        <v>24</v>
      </c>
      <c r="AL65" s="8">
        <v>22</v>
      </c>
      <c r="AM65" s="8">
        <v>22</v>
      </c>
      <c r="AN65" s="8">
        <v>23</v>
      </c>
      <c r="AO65" s="8">
        <v>21</v>
      </c>
      <c r="AP65" s="8">
        <v>22</v>
      </c>
      <c r="AQ65" s="8">
        <v>19</v>
      </c>
      <c r="AR65" s="8">
        <v>19</v>
      </c>
      <c r="AS65" s="8">
        <v>19</v>
      </c>
      <c r="AT65" s="8">
        <v>19</v>
      </c>
      <c r="AU65" s="8">
        <v>19</v>
      </c>
      <c r="AV65" s="8">
        <v>19</v>
      </c>
      <c r="AW65" s="8">
        <v>19</v>
      </c>
      <c r="AX65" s="8">
        <v>20</v>
      </c>
      <c r="AY65" s="8">
        <v>20</v>
      </c>
    </row>
    <row r="66" spans="1:51">
      <c r="A66" s="7" t="s">
        <v>125</v>
      </c>
      <c r="B66" s="7" t="s">
        <v>126</v>
      </c>
      <c r="C66" s="7"/>
      <c r="D66" s="7"/>
      <c r="E66" s="7"/>
      <c r="F66" s="7"/>
      <c r="G66" s="7"/>
      <c r="H66" s="7"/>
      <c r="I66" s="7"/>
      <c r="J66" s="7"/>
      <c r="K66" s="7"/>
      <c r="L66" s="7"/>
      <c r="M66" s="7"/>
      <c r="N66" s="7"/>
      <c r="O66" s="7"/>
      <c r="P66" s="7"/>
      <c r="Q66" s="7"/>
      <c r="R66" s="7"/>
      <c r="S66" s="7"/>
      <c r="T66" s="7"/>
      <c r="U66" s="7"/>
      <c r="V66" s="7"/>
      <c r="W66" s="7"/>
      <c r="X66" s="7"/>
      <c r="Y66" s="7"/>
      <c r="Z66" s="7"/>
      <c r="AA66" s="7"/>
      <c r="AB66" s="7"/>
      <c r="AC66" s="8">
        <v>9</v>
      </c>
      <c r="AD66" s="8">
        <v>9</v>
      </c>
      <c r="AE66" s="8">
        <v>9</v>
      </c>
      <c r="AF66" s="8">
        <v>9</v>
      </c>
      <c r="AG66" s="8">
        <v>9</v>
      </c>
      <c r="AH66" s="8">
        <v>9</v>
      </c>
      <c r="AI66" s="8">
        <v>9</v>
      </c>
      <c r="AJ66" s="8">
        <v>9</v>
      </c>
      <c r="AK66" s="8">
        <v>10</v>
      </c>
      <c r="AL66" s="8">
        <v>10</v>
      </c>
      <c r="AM66" s="8">
        <v>10</v>
      </c>
      <c r="AN66" s="8">
        <v>10</v>
      </c>
      <c r="AO66" s="8">
        <v>9</v>
      </c>
      <c r="AP66" s="8">
        <v>10</v>
      </c>
      <c r="AQ66" s="8">
        <v>9</v>
      </c>
      <c r="AR66" s="8">
        <v>9</v>
      </c>
      <c r="AS66" s="8">
        <v>9</v>
      </c>
      <c r="AT66" s="8">
        <v>9</v>
      </c>
      <c r="AU66" s="8">
        <v>9</v>
      </c>
      <c r="AV66" s="8">
        <v>9</v>
      </c>
      <c r="AW66" s="8">
        <v>9</v>
      </c>
      <c r="AX66" s="8">
        <v>9</v>
      </c>
      <c r="AY66" s="8">
        <v>9</v>
      </c>
    </row>
    <row r="67" spans="1:51">
      <c r="A67" s="7" t="s">
        <v>127</v>
      </c>
      <c r="B67" s="7" t="s">
        <v>128</v>
      </c>
      <c r="C67" s="7"/>
      <c r="D67" s="7"/>
      <c r="E67" s="7"/>
      <c r="F67" s="7"/>
      <c r="G67" s="7"/>
      <c r="H67" s="7"/>
      <c r="I67" s="7"/>
      <c r="J67" s="7"/>
      <c r="K67" s="7"/>
      <c r="L67" s="7"/>
      <c r="M67" s="7"/>
      <c r="N67" s="7"/>
      <c r="O67" s="7"/>
      <c r="P67" s="7"/>
      <c r="Q67" s="7"/>
      <c r="R67" s="7"/>
      <c r="S67" s="7"/>
      <c r="T67" s="7"/>
      <c r="U67" s="7"/>
      <c r="V67" s="7"/>
      <c r="W67" s="7"/>
      <c r="X67" s="7"/>
      <c r="Y67" s="7"/>
      <c r="Z67" s="7"/>
      <c r="AA67" s="7"/>
      <c r="AB67" s="7"/>
      <c r="AC67" s="8">
        <v>51</v>
      </c>
      <c r="AD67" s="8">
        <v>50</v>
      </c>
      <c r="AE67" s="8">
        <v>50</v>
      </c>
      <c r="AF67" s="8">
        <v>50</v>
      </c>
      <c r="AG67" s="8">
        <v>52</v>
      </c>
      <c r="AH67" s="8">
        <v>53</v>
      </c>
      <c r="AI67" s="8">
        <v>53</v>
      </c>
      <c r="AJ67" s="8">
        <v>49</v>
      </c>
      <c r="AK67" s="8">
        <v>48</v>
      </c>
      <c r="AL67" s="8">
        <v>47</v>
      </c>
      <c r="AM67" s="8">
        <v>47</v>
      </c>
      <c r="AN67" s="8">
        <v>47</v>
      </c>
      <c r="AO67" s="8">
        <v>47</v>
      </c>
      <c r="AP67" s="8">
        <v>46</v>
      </c>
      <c r="AQ67" s="8">
        <v>45</v>
      </c>
      <c r="AR67" s="8">
        <v>44</v>
      </c>
      <c r="AS67" s="8">
        <v>43</v>
      </c>
      <c r="AT67" s="8">
        <v>44</v>
      </c>
      <c r="AU67" s="8">
        <v>42</v>
      </c>
      <c r="AV67" s="8">
        <v>43</v>
      </c>
      <c r="AW67" s="8">
        <v>43</v>
      </c>
      <c r="AX67" s="8">
        <v>44</v>
      </c>
      <c r="AY67" s="8">
        <v>45</v>
      </c>
    </row>
    <row r="68" spans="1:51">
      <c r="A68" s="7" t="s">
        <v>129</v>
      </c>
      <c r="B68" s="7" t="s">
        <v>130</v>
      </c>
      <c r="C68" s="7"/>
      <c r="D68" s="7"/>
      <c r="E68" s="7"/>
      <c r="F68" s="7"/>
      <c r="G68" s="7"/>
      <c r="H68" s="7"/>
      <c r="I68" s="7"/>
      <c r="J68" s="7"/>
      <c r="K68" s="7"/>
      <c r="L68" s="7"/>
      <c r="M68" s="7"/>
      <c r="N68" s="7"/>
      <c r="O68" s="7"/>
      <c r="P68" s="7"/>
      <c r="Q68" s="7"/>
      <c r="R68" s="7"/>
      <c r="S68" s="7"/>
      <c r="T68" s="7"/>
      <c r="U68" s="7"/>
      <c r="V68" s="7"/>
      <c r="W68" s="7"/>
      <c r="X68" s="7"/>
      <c r="Y68" s="7"/>
      <c r="Z68" s="7"/>
      <c r="AA68" s="7"/>
      <c r="AB68" s="7"/>
      <c r="AC68" s="8">
        <v>17</v>
      </c>
      <c r="AD68" s="8">
        <v>18</v>
      </c>
      <c r="AE68" s="8">
        <v>19</v>
      </c>
      <c r="AF68" s="8">
        <v>18</v>
      </c>
      <c r="AG68" s="8">
        <v>18</v>
      </c>
      <c r="AH68" s="8">
        <v>18</v>
      </c>
      <c r="AI68" s="8">
        <v>18</v>
      </c>
      <c r="AJ68" s="8">
        <v>18</v>
      </c>
      <c r="AK68" s="8">
        <v>18</v>
      </c>
      <c r="AL68" s="8">
        <v>19</v>
      </c>
      <c r="AM68" s="8">
        <v>21</v>
      </c>
      <c r="AN68" s="8">
        <v>19</v>
      </c>
      <c r="AO68" s="8">
        <v>16</v>
      </c>
      <c r="AP68" s="8">
        <v>16</v>
      </c>
      <c r="AQ68" s="8">
        <v>15</v>
      </c>
      <c r="AR68" s="8">
        <v>15</v>
      </c>
      <c r="AS68" s="8">
        <v>15</v>
      </c>
      <c r="AT68" s="8">
        <v>15</v>
      </c>
      <c r="AU68" s="8">
        <v>15</v>
      </c>
      <c r="AV68" s="8">
        <v>15</v>
      </c>
      <c r="AW68" s="8">
        <v>14</v>
      </c>
      <c r="AX68" s="8">
        <v>15</v>
      </c>
      <c r="AY68" s="8">
        <v>15</v>
      </c>
    </row>
    <row r="69" spans="1:51">
      <c r="A69" s="7" t="s">
        <v>131</v>
      </c>
      <c r="B69" s="7" t="s">
        <v>132</v>
      </c>
      <c r="C69" s="7"/>
      <c r="D69" s="7"/>
      <c r="E69" s="7"/>
      <c r="F69" s="7"/>
      <c r="G69" s="7"/>
      <c r="H69" s="7"/>
      <c r="I69" s="7"/>
      <c r="J69" s="7"/>
      <c r="K69" s="7"/>
      <c r="L69" s="7"/>
      <c r="M69" s="7"/>
      <c r="N69" s="7"/>
      <c r="O69" s="7"/>
      <c r="P69" s="7"/>
      <c r="Q69" s="7"/>
      <c r="R69" s="7"/>
      <c r="S69" s="7"/>
      <c r="T69" s="7"/>
      <c r="U69" s="7"/>
      <c r="V69" s="7"/>
      <c r="W69" s="7"/>
      <c r="X69" s="7"/>
      <c r="Y69" s="7"/>
      <c r="Z69" s="7"/>
      <c r="AA69" s="7"/>
      <c r="AB69" s="7"/>
      <c r="AC69" s="8">
        <v>9</v>
      </c>
      <c r="AD69" s="8">
        <v>9</v>
      </c>
      <c r="AE69" s="8">
        <v>10</v>
      </c>
      <c r="AF69" s="8">
        <v>10</v>
      </c>
      <c r="AG69" s="8">
        <v>9</v>
      </c>
      <c r="AH69" s="8">
        <v>10</v>
      </c>
      <c r="AI69" s="8">
        <v>10</v>
      </c>
      <c r="AJ69" s="8">
        <v>11</v>
      </c>
      <c r="AK69" s="8">
        <v>11</v>
      </c>
      <c r="AL69" s="8">
        <v>11</v>
      </c>
      <c r="AM69" s="8">
        <v>11</v>
      </c>
      <c r="AN69" s="8">
        <v>11</v>
      </c>
      <c r="AO69" s="8">
        <v>11</v>
      </c>
      <c r="AP69" s="8">
        <v>11</v>
      </c>
      <c r="AQ69" s="8">
        <v>11</v>
      </c>
      <c r="AR69" s="8">
        <v>11</v>
      </c>
      <c r="AS69" s="8">
        <v>11</v>
      </c>
      <c r="AT69" s="8">
        <v>11</v>
      </c>
      <c r="AU69" s="8">
        <v>11</v>
      </c>
      <c r="AV69" s="8">
        <v>11</v>
      </c>
      <c r="AW69" s="8">
        <v>11</v>
      </c>
      <c r="AX69" s="8">
        <v>11</v>
      </c>
      <c r="AY69" s="8">
        <v>11</v>
      </c>
    </row>
    <row r="70" spans="1:51">
      <c r="A70" s="7" t="s">
        <v>133</v>
      </c>
      <c r="B70" s="7" t="s">
        <v>134</v>
      </c>
      <c r="C70" s="7"/>
      <c r="D70" s="7"/>
      <c r="E70" s="7"/>
      <c r="F70" s="7"/>
      <c r="G70" s="7"/>
      <c r="H70" s="7"/>
      <c r="I70" s="7"/>
      <c r="J70" s="7"/>
      <c r="K70" s="7"/>
      <c r="L70" s="7"/>
      <c r="M70" s="7"/>
      <c r="N70" s="7"/>
      <c r="O70" s="7"/>
      <c r="P70" s="7"/>
      <c r="Q70" s="7"/>
      <c r="R70" s="7"/>
      <c r="S70" s="7"/>
      <c r="T70" s="7"/>
      <c r="U70" s="7"/>
      <c r="V70" s="7"/>
      <c r="W70" s="7"/>
      <c r="X70" s="7"/>
      <c r="Y70" s="7"/>
      <c r="Z70" s="7"/>
      <c r="AA70" s="7"/>
      <c r="AB70" s="7"/>
      <c r="AC70" s="8">
        <v>29</v>
      </c>
      <c r="AD70" s="8">
        <v>27</v>
      </c>
      <c r="AE70" s="8">
        <v>27</v>
      </c>
      <c r="AF70" s="8">
        <v>29</v>
      </c>
      <c r="AG70" s="8">
        <v>30</v>
      </c>
      <c r="AH70" s="8">
        <v>28</v>
      </c>
      <c r="AI70" s="8">
        <v>30</v>
      </c>
      <c r="AJ70" s="8">
        <v>31</v>
      </c>
      <c r="AK70" s="8">
        <v>31</v>
      </c>
      <c r="AL70" s="8">
        <v>29</v>
      </c>
      <c r="AM70" s="8">
        <v>28</v>
      </c>
      <c r="AN70" s="8">
        <v>27</v>
      </c>
      <c r="AO70" s="8">
        <v>26</v>
      </c>
      <c r="AP70" s="8">
        <v>25</v>
      </c>
      <c r="AQ70" s="8">
        <v>25</v>
      </c>
      <c r="AR70" s="8">
        <v>23</v>
      </c>
      <c r="AS70" s="8">
        <v>24</v>
      </c>
      <c r="AT70" s="8">
        <v>23</v>
      </c>
      <c r="AU70" s="8">
        <v>22</v>
      </c>
      <c r="AV70" s="8">
        <v>22</v>
      </c>
      <c r="AW70" s="8">
        <v>22</v>
      </c>
      <c r="AX70" s="8">
        <v>22</v>
      </c>
      <c r="AY70" s="8">
        <v>21</v>
      </c>
    </row>
    <row r="71" spans="1:51">
      <c r="A71" s="7" t="s">
        <v>135</v>
      </c>
      <c r="B71" s="7" t="s">
        <v>136</v>
      </c>
      <c r="C71" s="7"/>
      <c r="D71" s="7"/>
      <c r="E71" s="7"/>
      <c r="F71" s="7"/>
      <c r="G71" s="7"/>
      <c r="H71" s="7"/>
      <c r="I71" s="7"/>
      <c r="J71" s="7"/>
      <c r="K71" s="7"/>
      <c r="L71" s="7"/>
      <c r="M71" s="7"/>
      <c r="N71" s="7"/>
      <c r="O71" s="7"/>
      <c r="P71" s="7"/>
      <c r="Q71" s="7"/>
      <c r="R71" s="7"/>
      <c r="S71" s="7"/>
      <c r="T71" s="7"/>
      <c r="U71" s="7"/>
      <c r="V71" s="7"/>
      <c r="W71" s="7"/>
      <c r="X71" s="7"/>
      <c r="Y71" s="7"/>
      <c r="Z71" s="7"/>
      <c r="AA71" s="7"/>
      <c r="AB71" s="7"/>
      <c r="AC71" s="8">
        <v>20</v>
      </c>
      <c r="AD71" s="8">
        <v>18</v>
      </c>
      <c r="AE71" s="8">
        <v>18</v>
      </c>
      <c r="AF71" s="8">
        <v>19</v>
      </c>
      <c r="AG71" s="8">
        <v>19</v>
      </c>
      <c r="AH71" s="8">
        <v>19</v>
      </c>
      <c r="AI71" s="8">
        <v>19</v>
      </c>
      <c r="AJ71" s="8">
        <v>20</v>
      </c>
      <c r="AK71" s="8">
        <v>19</v>
      </c>
      <c r="AL71" s="8">
        <v>18</v>
      </c>
      <c r="AM71" s="8">
        <v>18</v>
      </c>
      <c r="AN71" s="8">
        <v>18</v>
      </c>
      <c r="AO71" s="8">
        <v>18</v>
      </c>
      <c r="AP71" s="8">
        <v>18</v>
      </c>
      <c r="AQ71" s="8">
        <v>17</v>
      </c>
      <c r="AR71" s="8">
        <v>18</v>
      </c>
      <c r="AS71" s="8">
        <v>17</v>
      </c>
      <c r="AT71" s="8">
        <v>17</v>
      </c>
      <c r="AU71" s="8">
        <v>17</v>
      </c>
      <c r="AV71" s="8">
        <v>17</v>
      </c>
      <c r="AW71" s="8">
        <v>17</v>
      </c>
      <c r="AX71" s="8">
        <v>18</v>
      </c>
      <c r="AY71" s="8">
        <v>18</v>
      </c>
    </row>
    <row r="72" spans="1:51">
      <c r="A72" s="7" t="s">
        <v>137</v>
      </c>
      <c r="B72" s="7" t="s">
        <v>138</v>
      </c>
      <c r="C72" s="7"/>
      <c r="D72" s="7"/>
      <c r="E72" s="7"/>
      <c r="F72" s="7"/>
      <c r="G72" s="7"/>
      <c r="H72" s="7"/>
      <c r="I72" s="7"/>
      <c r="J72" s="7"/>
      <c r="K72" s="7"/>
      <c r="L72" s="7"/>
      <c r="M72" s="7"/>
      <c r="N72" s="7"/>
      <c r="O72" s="7"/>
      <c r="P72" s="7"/>
      <c r="Q72" s="7"/>
      <c r="R72" s="7"/>
      <c r="S72" s="7"/>
      <c r="T72" s="7"/>
      <c r="U72" s="7"/>
      <c r="V72" s="7"/>
      <c r="W72" s="7"/>
      <c r="X72" s="7"/>
      <c r="Y72" s="7"/>
      <c r="Z72" s="7"/>
      <c r="AA72" s="7"/>
      <c r="AB72" s="7"/>
      <c r="AC72" s="8">
        <v>32</v>
      </c>
      <c r="AD72" s="8">
        <v>30</v>
      </c>
      <c r="AE72" s="8">
        <v>30</v>
      </c>
      <c r="AF72" s="8">
        <v>30</v>
      </c>
      <c r="AG72" s="8">
        <v>30</v>
      </c>
      <c r="AH72" s="8">
        <v>29</v>
      </c>
      <c r="AI72" s="8">
        <v>30</v>
      </c>
      <c r="AJ72" s="8">
        <v>30</v>
      </c>
      <c r="AK72" s="8">
        <v>30</v>
      </c>
      <c r="AL72" s="8">
        <v>30</v>
      </c>
      <c r="AM72" s="8">
        <v>26</v>
      </c>
      <c r="AN72" s="8">
        <v>28</v>
      </c>
      <c r="AO72" s="8">
        <v>28</v>
      </c>
      <c r="AP72" s="8">
        <v>29</v>
      </c>
      <c r="AQ72" s="8">
        <v>28</v>
      </c>
      <c r="AR72" s="8">
        <v>28</v>
      </c>
      <c r="AS72" s="8">
        <v>28</v>
      </c>
      <c r="AT72" s="8">
        <v>29</v>
      </c>
      <c r="AU72" s="8">
        <v>29</v>
      </c>
      <c r="AV72" s="8">
        <v>28</v>
      </c>
      <c r="AW72" s="8">
        <v>26</v>
      </c>
      <c r="AX72" s="8">
        <v>26</v>
      </c>
      <c r="AY72" s="8">
        <v>26</v>
      </c>
    </row>
    <row r="73" spans="1:51">
      <c r="A73" s="7" t="s">
        <v>139</v>
      </c>
      <c r="B73" s="7" t="s">
        <v>140</v>
      </c>
      <c r="C73" s="7"/>
      <c r="D73" s="7"/>
      <c r="E73" s="7"/>
      <c r="F73" s="7"/>
      <c r="G73" s="7"/>
      <c r="H73" s="7"/>
      <c r="I73" s="7"/>
      <c r="J73" s="7"/>
      <c r="K73" s="7"/>
      <c r="L73" s="7"/>
      <c r="M73" s="7"/>
      <c r="N73" s="7"/>
      <c r="O73" s="7"/>
      <c r="P73" s="7"/>
      <c r="Q73" s="7"/>
      <c r="R73" s="7"/>
      <c r="S73" s="7"/>
      <c r="T73" s="7"/>
      <c r="U73" s="7"/>
      <c r="V73" s="7"/>
      <c r="W73" s="7"/>
      <c r="X73" s="7"/>
      <c r="Y73" s="7"/>
      <c r="Z73" s="7"/>
      <c r="AA73" s="7"/>
      <c r="AB73" s="7"/>
      <c r="AC73" s="8">
        <v>16</v>
      </c>
      <c r="AD73" s="8">
        <v>15</v>
      </c>
      <c r="AE73" s="8">
        <v>15</v>
      </c>
      <c r="AF73" s="8">
        <v>16</v>
      </c>
      <c r="AG73" s="8">
        <v>18</v>
      </c>
      <c r="AH73" s="8">
        <v>19</v>
      </c>
      <c r="AI73" s="8">
        <v>20</v>
      </c>
      <c r="AJ73" s="8">
        <v>19</v>
      </c>
      <c r="AK73" s="8">
        <v>19</v>
      </c>
      <c r="AL73" s="8">
        <v>18</v>
      </c>
      <c r="AM73" s="8">
        <v>18</v>
      </c>
      <c r="AN73" s="8">
        <v>18</v>
      </c>
      <c r="AO73" s="8">
        <v>17</v>
      </c>
      <c r="AP73" s="8">
        <v>17</v>
      </c>
      <c r="AQ73" s="8">
        <v>17</v>
      </c>
      <c r="AR73" s="8">
        <v>18</v>
      </c>
      <c r="AS73" s="8">
        <v>18</v>
      </c>
      <c r="AT73" s="8">
        <v>18</v>
      </c>
      <c r="AU73" s="8">
        <v>18</v>
      </c>
      <c r="AV73" s="8">
        <v>18</v>
      </c>
      <c r="AW73" s="8">
        <v>20</v>
      </c>
      <c r="AX73" s="8">
        <v>20</v>
      </c>
      <c r="AY73" s="8">
        <v>20</v>
      </c>
    </row>
    <row r="74" spans="1:51">
      <c r="A74" s="7" t="s">
        <v>141</v>
      </c>
      <c r="B74" s="7" t="s">
        <v>142</v>
      </c>
      <c r="C74" s="7"/>
      <c r="D74" s="7"/>
      <c r="E74" s="7"/>
      <c r="F74" s="7"/>
      <c r="G74" s="7"/>
      <c r="H74" s="7"/>
      <c r="I74" s="7"/>
      <c r="J74" s="7"/>
      <c r="K74" s="7"/>
      <c r="L74" s="7"/>
      <c r="M74" s="7"/>
      <c r="N74" s="7"/>
      <c r="O74" s="7"/>
      <c r="P74" s="7"/>
      <c r="Q74" s="7"/>
      <c r="R74" s="7"/>
      <c r="S74" s="7"/>
      <c r="T74" s="7"/>
      <c r="U74" s="7"/>
      <c r="V74" s="7"/>
      <c r="W74" s="7"/>
      <c r="X74" s="7"/>
      <c r="Y74" s="7"/>
      <c r="Z74" s="7"/>
      <c r="AA74" s="7"/>
      <c r="AB74" s="7"/>
      <c r="AC74" s="8">
        <v>29</v>
      </c>
      <c r="AD74" s="8">
        <v>27</v>
      </c>
      <c r="AE74" s="8">
        <v>26</v>
      </c>
      <c r="AF74" s="8">
        <v>26</v>
      </c>
      <c r="AG74" s="8">
        <v>27</v>
      </c>
      <c r="AH74" s="8">
        <v>33</v>
      </c>
      <c r="AI74" s="8">
        <v>31</v>
      </c>
      <c r="AJ74" s="8">
        <v>28</v>
      </c>
      <c r="AK74" s="8">
        <v>26</v>
      </c>
      <c r="AL74" s="8">
        <v>28</v>
      </c>
      <c r="AM74" s="8">
        <v>26</v>
      </c>
      <c r="AN74" s="8">
        <v>27</v>
      </c>
      <c r="AO74" s="8">
        <v>21</v>
      </c>
      <c r="AP74" s="8">
        <v>22</v>
      </c>
      <c r="AQ74" s="8">
        <v>26</v>
      </c>
      <c r="AR74" s="8">
        <v>25</v>
      </c>
      <c r="AS74" s="8">
        <v>26</v>
      </c>
      <c r="AT74" s="8">
        <v>25</v>
      </c>
      <c r="AU74" s="8">
        <v>25</v>
      </c>
      <c r="AV74" s="8">
        <v>22</v>
      </c>
      <c r="AW74" s="8">
        <v>24</v>
      </c>
      <c r="AX74" s="8">
        <v>22</v>
      </c>
      <c r="AY74" s="8">
        <v>20</v>
      </c>
    </row>
    <row r="75" spans="1:51">
      <c r="A75" s="7" t="s">
        <v>143</v>
      </c>
      <c r="B75" s="7" t="s">
        <v>144</v>
      </c>
      <c r="C75" s="7"/>
      <c r="D75" s="7"/>
      <c r="E75" s="7"/>
      <c r="F75" s="7"/>
      <c r="G75" s="7"/>
      <c r="H75" s="7"/>
      <c r="I75" s="7"/>
      <c r="J75" s="7"/>
      <c r="K75" s="7"/>
      <c r="L75" s="7"/>
      <c r="M75" s="7"/>
      <c r="N75" s="7"/>
      <c r="O75" s="7"/>
      <c r="P75" s="7"/>
      <c r="Q75" s="7"/>
      <c r="R75" s="7"/>
      <c r="S75" s="7"/>
      <c r="T75" s="7"/>
      <c r="U75" s="7"/>
      <c r="V75" s="7"/>
      <c r="W75" s="7"/>
      <c r="X75" s="7"/>
      <c r="Y75" s="7"/>
      <c r="Z75" s="7"/>
      <c r="AA75" s="7"/>
      <c r="AB75" s="7"/>
      <c r="AC75" s="8">
        <v>19</v>
      </c>
      <c r="AD75" s="8">
        <v>20</v>
      </c>
      <c r="AE75" s="8">
        <v>19</v>
      </c>
      <c r="AF75" s="8">
        <v>20</v>
      </c>
      <c r="AG75" s="8">
        <v>20</v>
      </c>
      <c r="AH75" s="8">
        <v>20</v>
      </c>
      <c r="AI75" s="8">
        <v>18</v>
      </c>
      <c r="AJ75" s="8">
        <v>18</v>
      </c>
      <c r="AK75" s="8">
        <v>19</v>
      </c>
      <c r="AL75" s="8">
        <v>18</v>
      </c>
      <c r="AM75" s="8">
        <v>18</v>
      </c>
      <c r="AN75" s="8">
        <v>19</v>
      </c>
      <c r="AO75" s="8">
        <v>17</v>
      </c>
      <c r="AP75" s="8">
        <v>17</v>
      </c>
      <c r="AQ75" s="8">
        <v>17</v>
      </c>
      <c r="AR75" s="8">
        <v>17</v>
      </c>
      <c r="AS75" s="8">
        <v>17</v>
      </c>
      <c r="AT75" s="8">
        <v>18</v>
      </c>
      <c r="AU75" s="8">
        <v>17</v>
      </c>
      <c r="AV75" s="8">
        <v>18</v>
      </c>
      <c r="AW75" s="8">
        <v>17</v>
      </c>
      <c r="AX75" s="8">
        <v>18</v>
      </c>
      <c r="AY75" s="8">
        <v>20</v>
      </c>
    </row>
    <row r="76" spans="1:51">
      <c r="A76" s="7" t="s">
        <v>145</v>
      </c>
      <c r="B76" s="7" t="s">
        <v>146</v>
      </c>
      <c r="C76" s="7"/>
      <c r="D76" s="7"/>
      <c r="E76" s="7"/>
      <c r="F76" s="7"/>
      <c r="G76" s="7"/>
      <c r="H76" s="7"/>
      <c r="I76" s="7"/>
      <c r="J76" s="7"/>
      <c r="K76" s="7"/>
      <c r="L76" s="7"/>
      <c r="M76" s="7"/>
      <c r="N76" s="7"/>
      <c r="O76" s="7"/>
      <c r="P76" s="7"/>
      <c r="Q76" s="7"/>
      <c r="R76" s="7"/>
      <c r="S76" s="7"/>
      <c r="T76" s="7"/>
      <c r="U76" s="7"/>
      <c r="V76" s="7"/>
      <c r="W76" s="7"/>
      <c r="X76" s="7"/>
      <c r="Y76" s="7"/>
      <c r="Z76" s="7"/>
      <c r="AA76" s="7"/>
      <c r="AB76" s="7"/>
      <c r="AC76" s="8">
        <v>16</v>
      </c>
      <c r="AD76" s="8">
        <v>14</v>
      </c>
      <c r="AE76" s="8">
        <v>16</v>
      </c>
      <c r="AF76" s="8">
        <v>16</v>
      </c>
      <c r="AG76" s="8">
        <v>16</v>
      </c>
      <c r="AH76" s="8">
        <v>16</v>
      </c>
      <c r="AI76" s="8">
        <v>14</v>
      </c>
      <c r="AJ76" s="8">
        <v>16</v>
      </c>
      <c r="AK76" s="8">
        <v>15</v>
      </c>
      <c r="AL76" s="8">
        <v>15</v>
      </c>
      <c r="AM76" s="8">
        <v>15</v>
      </c>
      <c r="AN76" s="8">
        <v>14</v>
      </c>
      <c r="AO76" s="8">
        <v>14</v>
      </c>
      <c r="AP76" s="8">
        <v>14</v>
      </c>
      <c r="AQ76" s="8">
        <v>15</v>
      </c>
      <c r="AR76" s="8">
        <v>16</v>
      </c>
      <c r="AS76" s="8">
        <v>15</v>
      </c>
      <c r="AT76" s="8">
        <v>15</v>
      </c>
      <c r="AU76" s="8">
        <v>15</v>
      </c>
      <c r="AV76" s="8">
        <v>15</v>
      </c>
      <c r="AW76" s="8">
        <v>15</v>
      </c>
      <c r="AX76" s="8">
        <v>17</v>
      </c>
      <c r="AY76" s="8">
        <v>17</v>
      </c>
    </row>
    <row r="77" spans="1:51">
      <c r="A77" s="7" t="s">
        <v>147</v>
      </c>
      <c r="B77" s="7" t="s">
        <v>148</v>
      </c>
      <c r="C77" s="7"/>
      <c r="D77" s="7"/>
      <c r="E77" s="7"/>
      <c r="F77" s="7"/>
      <c r="G77" s="7"/>
      <c r="H77" s="7"/>
      <c r="I77" s="7"/>
      <c r="J77" s="7"/>
      <c r="K77" s="7"/>
      <c r="L77" s="7"/>
      <c r="M77" s="7"/>
      <c r="N77" s="7"/>
      <c r="O77" s="7"/>
      <c r="P77" s="7"/>
      <c r="Q77" s="7"/>
      <c r="R77" s="7"/>
      <c r="S77" s="7"/>
      <c r="T77" s="7"/>
      <c r="U77" s="7"/>
      <c r="V77" s="7"/>
      <c r="W77" s="7"/>
      <c r="X77" s="7"/>
      <c r="Y77" s="7"/>
      <c r="Z77" s="7"/>
      <c r="AA77" s="7"/>
      <c r="AB77" s="7"/>
      <c r="AC77" s="8">
        <v>47</v>
      </c>
      <c r="AD77" s="8">
        <v>47</v>
      </c>
      <c r="AE77" s="8">
        <v>47</v>
      </c>
      <c r="AF77" s="8">
        <v>47</v>
      </c>
      <c r="AG77" s="8">
        <v>50</v>
      </c>
      <c r="AH77" s="8">
        <v>52</v>
      </c>
      <c r="AI77" s="8">
        <v>53</v>
      </c>
      <c r="AJ77" s="8">
        <v>55</v>
      </c>
      <c r="AK77" s="8">
        <v>55</v>
      </c>
      <c r="AL77" s="8">
        <v>55</v>
      </c>
      <c r="AM77" s="8">
        <v>54</v>
      </c>
      <c r="AN77" s="8">
        <v>54</v>
      </c>
      <c r="AO77" s="8">
        <v>52</v>
      </c>
      <c r="AP77" s="8">
        <v>52</v>
      </c>
      <c r="AQ77" s="8">
        <v>52</v>
      </c>
      <c r="AR77" s="8">
        <v>50</v>
      </c>
      <c r="AS77" s="8">
        <v>52</v>
      </c>
      <c r="AT77" s="8">
        <v>54</v>
      </c>
      <c r="AU77" s="8">
        <v>53</v>
      </c>
      <c r="AV77" s="8">
        <v>53</v>
      </c>
      <c r="AW77" s="8">
        <v>54</v>
      </c>
      <c r="AX77" s="8">
        <v>51</v>
      </c>
      <c r="AY77" s="8">
        <v>52</v>
      </c>
    </row>
    <row r="78" spans="1:51">
      <c r="A78" s="7" t="s">
        <v>149</v>
      </c>
      <c r="B78" s="7" t="s">
        <v>150</v>
      </c>
      <c r="C78" s="7"/>
      <c r="D78" s="7"/>
      <c r="E78" s="7"/>
      <c r="F78" s="7"/>
      <c r="G78" s="7"/>
      <c r="H78" s="7"/>
      <c r="I78" s="7"/>
      <c r="J78" s="7"/>
      <c r="K78" s="7"/>
      <c r="L78" s="7"/>
      <c r="M78" s="7"/>
      <c r="N78" s="7"/>
      <c r="O78" s="7"/>
      <c r="P78" s="7"/>
      <c r="Q78" s="7"/>
      <c r="R78" s="7"/>
      <c r="S78" s="7"/>
      <c r="T78" s="7"/>
      <c r="U78" s="7"/>
      <c r="V78" s="7"/>
      <c r="W78" s="7"/>
      <c r="X78" s="7"/>
      <c r="Y78" s="7"/>
      <c r="Z78" s="7"/>
      <c r="AA78" s="7"/>
      <c r="AB78" s="7"/>
      <c r="AC78" s="8">
        <v>10</v>
      </c>
      <c r="AD78" s="8">
        <v>10</v>
      </c>
      <c r="AE78" s="8">
        <v>8</v>
      </c>
      <c r="AF78" s="8">
        <v>8</v>
      </c>
      <c r="AG78" s="8">
        <v>8</v>
      </c>
      <c r="AH78" s="8">
        <v>8</v>
      </c>
      <c r="AI78" s="8">
        <v>9</v>
      </c>
      <c r="AJ78" s="8">
        <v>9</v>
      </c>
      <c r="AK78" s="8">
        <v>9</v>
      </c>
      <c r="AL78" s="8">
        <v>10</v>
      </c>
      <c r="AM78" s="8">
        <v>10</v>
      </c>
      <c r="AN78" s="8">
        <v>10</v>
      </c>
      <c r="AO78" s="8">
        <v>11</v>
      </c>
      <c r="AP78" s="8">
        <v>10</v>
      </c>
      <c r="AQ78" s="8">
        <v>10</v>
      </c>
      <c r="AR78" s="8">
        <v>10</v>
      </c>
      <c r="AS78" s="8">
        <v>10</v>
      </c>
      <c r="AT78" s="8">
        <v>10</v>
      </c>
      <c r="AU78" s="8">
        <v>9</v>
      </c>
      <c r="AV78" s="8">
        <v>9</v>
      </c>
      <c r="AW78" s="8">
        <v>9</v>
      </c>
      <c r="AX78" s="8">
        <v>9</v>
      </c>
      <c r="AY78" s="8">
        <v>8</v>
      </c>
    </row>
    <row r="79" spans="1:51">
      <c r="A79" s="7" t="s">
        <v>151</v>
      </c>
      <c r="B79" s="7" t="s">
        <v>152</v>
      </c>
      <c r="C79" s="7"/>
      <c r="D79" s="7"/>
      <c r="E79" s="7"/>
      <c r="F79" s="7"/>
      <c r="G79" s="7"/>
      <c r="H79" s="7"/>
      <c r="I79" s="7"/>
      <c r="J79" s="7"/>
      <c r="K79" s="7"/>
      <c r="L79" s="7"/>
      <c r="M79" s="7"/>
      <c r="N79" s="7"/>
      <c r="O79" s="7"/>
      <c r="P79" s="7"/>
      <c r="Q79" s="7"/>
      <c r="R79" s="7"/>
      <c r="S79" s="7"/>
      <c r="T79" s="7"/>
      <c r="U79" s="7"/>
      <c r="V79" s="7"/>
      <c r="W79" s="7"/>
      <c r="X79" s="7"/>
      <c r="Y79" s="7"/>
      <c r="Z79" s="7"/>
      <c r="AA79" s="7"/>
      <c r="AB79" s="7"/>
      <c r="AC79" s="8">
        <v>26</v>
      </c>
      <c r="AD79" s="8">
        <v>26</v>
      </c>
      <c r="AE79" s="8">
        <v>25</v>
      </c>
      <c r="AF79" s="8">
        <v>26</v>
      </c>
      <c r="AG79" s="8">
        <v>25</v>
      </c>
      <c r="AH79" s="8">
        <v>24</v>
      </c>
      <c r="AI79" s="8">
        <v>24</v>
      </c>
      <c r="AJ79" s="8">
        <v>25</v>
      </c>
      <c r="AK79" s="8">
        <v>25</v>
      </c>
      <c r="AL79" s="8">
        <v>24</v>
      </c>
      <c r="AM79" s="8">
        <v>24</v>
      </c>
      <c r="AN79" s="8">
        <v>22</v>
      </c>
      <c r="AO79" s="8">
        <v>23</v>
      </c>
      <c r="AP79" s="8">
        <v>23</v>
      </c>
      <c r="AQ79" s="8">
        <v>22</v>
      </c>
      <c r="AR79" s="8">
        <v>23</v>
      </c>
      <c r="AS79" s="8">
        <v>23</v>
      </c>
      <c r="AT79" s="8">
        <v>23</v>
      </c>
      <c r="AU79" s="8">
        <v>22</v>
      </c>
      <c r="AV79" s="8">
        <v>23</v>
      </c>
      <c r="AW79" s="8">
        <v>23</v>
      </c>
      <c r="AX79" s="8">
        <v>23</v>
      </c>
      <c r="AY79" s="8">
        <v>21</v>
      </c>
    </row>
    <row r="80" spans="1:51">
      <c r="A80" s="7" t="s">
        <v>153</v>
      </c>
      <c r="B80" s="7" t="s">
        <v>154</v>
      </c>
      <c r="C80" s="7"/>
      <c r="D80" s="7"/>
      <c r="E80" s="7"/>
      <c r="F80" s="7"/>
      <c r="G80" s="7"/>
      <c r="H80" s="7"/>
      <c r="I80" s="7"/>
      <c r="J80" s="7"/>
      <c r="K80" s="7"/>
      <c r="L80" s="7"/>
      <c r="M80" s="7"/>
      <c r="N80" s="7"/>
      <c r="O80" s="7"/>
      <c r="P80" s="7"/>
      <c r="Q80" s="7"/>
      <c r="R80" s="7"/>
      <c r="S80" s="7"/>
      <c r="T80" s="7"/>
      <c r="U80" s="7"/>
      <c r="V80" s="7"/>
      <c r="W80" s="7"/>
      <c r="X80" s="7"/>
      <c r="Y80" s="7"/>
      <c r="Z80" s="7"/>
      <c r="AA80" s="7"/>
      <c r="AB80" s="7"/>
      <c r="AC80" s="8">
        <v>16</v>
      </c>
      <c r="AD80" s="8">
        <v>14</v>
      </c>
      <c r="AE80" s="8">
        <v>15</v>
      </c>
      <c r="AF80" s="8">
        <v>14</v>
      </c>
      <c r="AG80" s="8">
        <v>16</v>
      </c>
      <c r="AH80" s="8">
        <v>16</v>
      </c>
      <c r="AI80" s="8">
        <v>15</v>
      </c>
      <c r="AJ80" s="8">
        <v>16</v>
      </c>
      <c r="AK80" s="8">
        <v>16</v>
      </c>
      <c r="AL80" s="8">
        <v>16</v>
      </c>
      <c r="AM80" s="8">
        <v>15</v>
      </c>
      <c r="AN80" s="8">
        <v>16</v>
      </c>
      <c r="AO80" s="8">
        <v>16</v>
      </c>
      <c r="AP80" s="8">
        <v>16</v>
      </c>
      <c r="AQ80" s="8">
        <v>16</v>
      </c>
      <c r="AR80" s="8">
        <v>15</v>
      </c>
      <c r="AS80" s="8">
        <v>15</v>
      </c>
      <c r="AT80" s="8">
        <v>15</v>
      </c>
      <c r="AU80" s="8">
        <v>16</v>
      </c>
      <c r="AV80" s="8">
        <v>16</v>
      </c>
      <c r="AW80" s="8">
        <v>16</v>
      </c>
      <c r="AX80" s="8">
        <v>16</v>
      </c>
      <c r="AY80" s="8">
        <v>17</v>
      </c>
    </row>
    <row r="81" spans="1:51">
      <c r="A81" s="7" t="s">
        <v>155</v>
      </c>
      <c r="B81" s="7" t="s">
        <v>156</v>
      </c>
      <c r="C81" s="7"/>
      <c r="D81" s="7"/>
      <c r="E81" s="7"/>
      <c r="F81" s="7"/>
      <c r="G81" s="7"/>
      <c r="H81" s="7"/>
      <c r="I81" s="7"/>
      <c r="J81" s="7"/>
      <c r="K81" s="7"/>
      <c r="L81" s="7"/>
      <c r="M81" s="7"/>
      <c r="N81" s="7"/>
      <c r="O81" s="7"/>
      <c r="P81" s="7"/>
      <c r="Q81" s="7"/>
      <c r="R81" s="7"/>
      <c r="S81" s="7"/>
      <c r="T81" s="7"/>
      <c r="U81" s="7"/>
      <c r="V81" s="7"/>
      <c r="W81" s="7"/>
      <c r="X81" s="7"/>
      <c r="Y81" s="7"/>
      <c r="Z81" s="7"/>
      <c r="AA81" s="7"/>
      <c r="AB81" s="7"/>
      <c r="AC81" s="8">
        <v>54</v>
      </c>
      <c r="AD81" s="8">
        <v>54</v>
      </c>
      <c r="AE81" s="8">
        <v>55</v>
      </c>
      <c r="AF81" s="8">
        <v>56</v>
      </c>
      <c r="AG81" s="8">
        <v>56</v>
      </c>
      <c r="AH81" s="8">
        <v>56</v>
      </c>
      <c r="AI81" s="8">
        <v>55</v>
      </c>
      <c r="AJ81" s="8">
        <v>58</v>
      </c>
      <c r="AK81" s="8">
        <v>59</v>
      </c>
      <c r="AL81" s="8">
        <v>59</v>
      </c>
      <c r="AM81" s="8">
        <v>59</v>
      </c>
      <c r="AN81" s="8">
        <v>59</v>
      </c>
      <c r="AO81" s="8">
        <v>58</v>
      </c>
      <c r="AP81" s="8">
        <v>56</v>
      </c>
      <c r="AQ81" s="8">
        <v>57</v>
      </c>
      <c r="AR81" s="8">
        <v>56</v>
      </c>
      <c r="AS81" s="8">
        <v>56</v>
      </c>
      <c r="AT81" s="8">
        <v>57</v>
      </c>
      <c r="AU81" s="8">
        <v>56</v>
      </c>
      <c r="AV81" s="8">
        <v>56</v>
      </c>
      <c r="AW81" s="8">
        <v>52</v>
      </c>
      <c r="AX81" s="8">
        <v>49</v>
      </c>
      <c r="AY81" s="8">
        <v>47</v>
      </c>
    </row>
    <row r="82" spans="1:51">
      <c r="A82" s="7" t="s">
        <v>157</v>
      </c>
      <c r="B82" s="7" t="s">
        <v>158</v>
      </c>
      <c r="C82" s="7"/>
      <c r="D82" s="7"/>
      <c r="E82" s="7"/>
      <c r="F82" s="7"/>
      <c r="G82" s="7"/>
      <c r="H82" s="7"/>
      <c r="I82" s="7"/>
      <c r="J82" s="7"/>
      <c r="K82" s="7"/>
      <c r="L82" s="7"/>
      <c r="M82" s="7"/>
      <c r="N82" s="7"/>
      <c r="O82" s="7"/>
      <c r="P82" s="7"/>
      <c r="Q82" s="7"/>
      <c r="R82" s="7"/>
      <c r="S82" s="7"/>
      <c r="T82" s="7"/>
      <c r="U82" s="7"/>
      <c r="V82" s="7"/>
      <c r="W82" s="7"/>
      <c r="X82" s="7"/>
      <c r="Y82" s="7"/>
      <c r="Z82" s="7"/>
      <c r="AA82" s="7"/>
      <c r="AB82" s="7"/>
      <c r="AC82" s="8">
        <v>53</v>
      </c>
      <c r="AD82" s="8">
        <v>53</v>
      </c>
      <c r="AE82" s="8">
        <v>52</v>
      </c>
      <c r="AF82" s="8">
        <v>53</v>
      </c>
      <c r="AG82" s="8">
        <v>53</v>
      </c>
      <c r="AH82" s="8">
        <v>54</v>
      </c>
      <c r="AI82" s="8">
        <v>56</v>
      </c>
      <c r="AJ82" s="8">
        <v>56</v>
      </c>
      <c r="AK82" s="8">
        <v>54</v>
      </c>
      <c r="AL82" s="8">
        <v>52</v>
      </c>
      <c r="AM82" s="8">
        <v>50</v>
      </c>
      <c r="AN82" s="8">
        <v>48</v>
      </c>
      <c r="AO82" s="8">
        <v>47</v>
      </c>
      <c r="AP82" s="8">
        <v>47</v>
      </c>
      <c r="AQ82" s="8">
        <v>48</v>
      </c>
      <c r="AR82" s="8">
        <v>47</v>
      </c>
      <c r="AS82" s="8">
        <v>47</v>
      </c>
      <c r="AT82" s="8">
        <v>46</v>
      </c>
      <c r="AU82" s="8">
        <v>45</v>
      </c>
      <c r="AV82" s="8">
        <v>46</v>
      </c>
      <c r="AW82" s="8">
        <v>44</v>
      </c>
      <c r="AX82" s="8">
        <v>41</v>
      </c>
      <c r="AY82" s="8">
        <v>41</v>
      </c>
    </row>
    <row r="83" spans="1:51">
      <c r="A83" s="7" t="s">
        <v>159</v>
      </c>
      <c r="B83" s="7" t="s">
        <v>160</v>
      </c>
      <c r="C83" s="7"/>
      <c r="D83" s="7"/>
      <c r="E83" s="7"/>
      <c r="F83" s="7"/>
      <c r="G83" s="7"/>
      <c r="H83" s="7"/>
      <c r="I83" s="7"/>
      <c r="J83" s="7"/>
      <c r="K83" s="7"/>
      <c r="L83" s="7"/>
      <c r="M83" s="7"/>
      <c r="N83" s="7"/>
      <c r="O83" s="7"/>
      <c r="P83" s="7"/>
      <c r="Q83" s="7"/>
      <c r="R83" s="7"/>
      <c r="S83" s="7"/>
      <c r="T83" s="7"/>
      <c r="U83" s="7"/>
      <c r="V83" s="7"/>
      <c r="W83" s="7"/>
      <c r="X83" s="7"/>
      <c r="Y83" s="7"/>
      <c r="Z83" s="7"/>
      <c r="AA83" s="7"/>
      <c r="AB83" s="7"/>
      <c r="AC83" s="8">
        <v>108</v>
      </c>
      <c r="AD83" s="8">
        <v>104</v>
      </c>
      <c r="AE83" s="8">
        <v>102</v>
      </c>
      <c r="AF83" s="8">
        <v>97</v>
      </c>
      <c r="AG83" s="8">
        <v>97</v>
      </c>
      <c r="AH83" s="8">
        <v>96</v>
      </c>
      <c r="AI83" s="8">
        <v>96</v>
      </c>
      <c r="AJ83" s="8">
        <v>94</v>
      </c>
      <c r="AK83" s="8">
        <v>93</v>
      </c>
      <c r="AL83" s="8">
        <v>93</v>
      </c>
      <c r="AM83" s="8">
        <v>91</v>
      </c>
      <c r="AN83" s="8">
        <v>90</v>
      </c>
      <c r="AO83" s="8">
        <v>89</v>
      </c>
      <c r="AP83" s="8">
        <v>89</v>
      </c>
      <c r="AQ83" s="8">
        <v>88</v>
      </c>
      <c r="AR83" s="8">
        <v>87</v>
      </c>
      <c r="AS83" s="8">
        <v>84</v>
      </c>
      <c r="AT83" s="8">
        <v>84</v>
      </c>
      <c r="AU83" s="8">
        <v>84</v>
      </c>
      <c r="AV83" s="8">
        <v>83</v>
      </c>
      <c r="AW83" s="8">
        <v>86</v>
      </c>
      <c r="AX83" s="8">
        <v>88</v>
      </c>
      <c r="AY83" s="8">
        <v>87</v>
      </c>
    </row>
    <row r="84" spans="1:51">
      <c r="A84" s="7" t="s">
        <v>161</v>
      </c>
      <c r="B84" s="7" t="s">
        <v>162</v>
      </c>
      <c r="C84" s="7"/>
      <c r="D84" s="7"/>
      <c r="E84" s="7"/>
      <c r="F84" s="7"/>
      <c r="G84" s="7"/>
      <c r="H84" s="7"/>
      <c r="I84" s="7"/>
      <c r="J84" s="7"/>
      <c r="K84" s="7"/>
      <c r="L84" s="7"/>
      <c r="M84" s="7"/>
      <c r="N84" s="7"/>
      <c r="O84" s="7"/>
      <c r="P84" s="7"/>
      <c r="Q84" s="7"/>
      <c r="R84" s="7"/>
      <c r="S84" s="7"/>
      <c r="T84" s="7"/>
      <c r="U84" s="7"/>
      <c r="V84" s="7"/>
      <c r="W84" s="7"/>
      <c r="X84" s="7"/>
      <c r="Y84" s="7"/>
      <c r="Z84" s="7"/>
      <c r="AA84" s="7"/>
      <c r="AB84" s="7"/>
      <c r="AC84" s="8">
        <v>33</v>
      </c>
      <c r="AD84" s="8">
        <v>32</v>
      </c>
      <c r="AE84" s="8">
        <v>30</v>
      </c>
      <c r="AF84" s="8">
        <v>29</v>
      </c>
      <c r="AG84" s="8">
        <v>29</v>
      </c>
      <c r="AH84" s="8">
        <v>28</v>
      </c>
      <c r="AI84" s="8">
        <v>29</v>
      </c>
      <c r="AJ84" s="8">
        <v>32</v>
      </c>
      <c r="AK84" s="8">
        <v>33</v>
      </c>
      <c r="AL84" s="8">
        <v>31</v>
      </c>
      <c r="AM84" s="8">
        <v>30</v>
      </c>
      <c r="AN84" s="8">
        <v>29</v>
      </c>
      <c r="AO84" s="8">
        <v>29</v>
      </c>
      <c r="AP84" s="8">
        <v>29</v>
      </c>
      <c r="AQ84" s="8">
        <v>29</v>
      </c>
      <c r="AR84" s="8">
        <v>29</v>
      </c>
      <c r="AS84" s="8">
        <v>29</v>
      </c>
      <c r="AT84" s="8">
        <v>32</v>
      </c>
      <c r="AU84" s="8">
        <v>30</v>
      </c>
      <c r="AV84" s="8">
        <v>31</v>
      </c>
      <c r="AW84" s="8">
        <v>32</v>
      </c>
      <c r="AX84" s="8">
        <v>30</v>
      </c>
      <c r="AY84" s="8">
        <v>30</v>
      </c>
    </row>
    <row r="85" spans="1:51">
      <c r="A85" s="7" t="s">
        <v>163</v>
      </c>
      <c r="B85" s="7" t="s">
        <v>164</v>
      </c>
      <c r="C85" s="7"/>
      <c r="D85" s="7"/>
      <c r="E85" s="7"/>
      <c r="F85" s="7"/>
      <c r="G85" s="7"/>
      <c r="H85" s="7"/>
      <c r="I85" s="7"/>
      <c r="J85" s="7"/>
      <c r="K85" s="7"/>
      <c r="L85" s="7"/>
      <c r="M85" s="7"/>
      <c r="N85" s="7"/>
      <c r="O85" s="7"/>
      <c r="P85" s="7"/>
      <c r="Q85" s="7"/>
      <c r="R85" s="7"/>
      <c r="S85" s="7"/>
      <c r="T85" s="7"/>
      <c r="U85" s="7"/>
      <c r="V85" s="7"/>
      <c r="W85" s="7"/>
      <c r="X85" s="7"/>
      <c r="Y85" s="7"/>
      <c r="Z85" s="7"/>
      <c r="AA85" s="7"/>
      <c r="AB85" s="7"/>
      <c r="AC85" s="8">
        <v>25</v>
      </c>
      <c r="AD85" s="8">
        <v>27</v>
      </c>
      <c r="AE85" s="8">
        <v>27</v>
      </c>
      <c r="AF85" s="8">
        <v>29</v>
      </c>
      <c r="AG85" s="8">
        <v>28</v>
      </c>
      <c r="AH85" s="8">
        <v>29</v>
      </c>
      <c r="AI85" s="8">
        <v>30</v>
      </c>
      <c r="AJ85" s="8">
        <v>31</v>
      </c>
      <c r="AK85" s="8">
        <v>31</v>
      </c>
      <c r="AL85" s="8">
        <v>30</v>
      </c>
      <c r="AM85" s="8">
        <v>33</v>
      </c>
      <c r="AN85" s="8">
        <v>33</v>
      </c>
      <c r="AO85" s="8">
        <v>32</v>
      </c>
      <c r="AP85" s="8">
        <v>31</v>
      </c>
      <c r="AQ85" s="8">
        <v>29</v>
      </c>
      <c r="AR85" s="8">
        <v>27</v>
      </c>
      <c r="AS85" s="8">
        <v>29</v>
      </c>
      <c r="AT85" s="8">
        <v>30</v>
      </c>
      <c r="AU85" s="8">
        <v>30</v>
      </c>
      <c r="AV85" s="8">
        <v>31</v>
      </c>
      <c r="AW85" s="8">
        <v>30</v>
      </c>
      <c r="AX85" s="8">
        <v>30</v>
      </c>
      <c r="AY85" s="8">
        <v>29</v>
      </c>
    </row>
    <row r="86" spans="1:51">
      <c r="A86" s="7" t="s">
        <v>165</v>
      </c>
      <c r="B86" s="7" t="s">
        <v>166</v>
      </c>
      <c r="C86" s="7"/>
      <c r="D86" s="7"/>
      <c r="E86" s="7"/>
      <c r="F86" s="7"/>
      <c r="G86" s="7"/>
      <c r="H86" s="7"/>
      <c r="I86" s="7"/>
      <c r="J86" s="7"/>
      <c r="K86" s="7"/>
      <c r="L86" s="7"/>
      <c r="M86" s="7"/>
      <c r="N86" s="7"/>
      <c r="O86" s="7"/>
      <c r="P86" s="7"/>
      <c r="Q86" s="7"/>
      <c r="R86" s="7"/>
      <c r="S86" s="7"/>
      <c r="T86" s="7"/>
      <c r="U86" s="7"/>
      <c r="V86" s="7"/>
      <c r="W86" s="7"/>
      <c r="X86" s="7"/>
      <c r="Y86" s="7"/>
      <c r="Z86" s="7"/>
      <c r="AA86" s="7"/>
      <c r="AB86" s="7"/>
      <c r="AC86" s="8">
        <v>33</v>
      </c>
      <c r="AD86" s="8">
        <v>33</v>
      </c>
      <c r="AE86" s="8">
        <v>33</v>
      </c>
      <c r="AF86" s="8">
        <v>32</v>
      </c>
      <c r="AG86" s="8">
        <v>33</v>
      </c>
      <c r="AH86" s="8">
        <v>32</v>
      </c>
      <c r="AI86" s="8">
        <v>32</v>
      </c>
      <c r="AJ86" s="8">
        <v>33</v>
      </c>
      <c r="AK86" s="8">
        <v>31</v>
      </c>
      <c r="AL86" s="8">
        <v>33</v>
      </c>
      <c r="AM86" s="8">
        <v>34</v>
      </c>
      <c r="AN86" s="8">
        <v>34</v>
      </c>
      <c r="AO86" s="8">
        <v>35</v>
      </c>
      <c r="AP86" s="8">
        <v>34</v>
      </c>
      <c r="AQ86" s="8">
        <v>34</v>
      </c>
      <c r="AR86" s="8">
        <v>34</v>
      </c>
      <c r="AS86" s="8">
        <v>34</v>
      </c>
      <c r="AT86" s="8">
        <v>34</v>
      </c>
      <c r="AU86" s="8">
        <v>34</v>
      </c>
      <c r="AV86" s="8">
        <v>33</v>
      </c>
      <c r="AW86" s="8">
        <v>33</v>
      </c>
      <c r="AX86" s="8">
        <v>33</v>
      </c>
      <c r="AY86" s="8">
        <v>34</v>
      </c>
    </row>
    <row r="87" spans="1:51">
      <c r="A87" s="7" t="s">
        <v>167</v>
      </c>
      <c r="B87" s="7" t="s">
        <v>168</v>
      </c>
      <c r="C87" s="7"/>
      <c r="D87" s="7"/>
      <c r="E87" s="7"/>
      <c r="F87" s="7"/>
      <c r="G87" s="7"/>
      <c r="H87" s="7"/>
      <c r="I87" s="7"/>
      <c r="J87" s="7"/>
      <c r="K87" s="7"/>
      <c r="L87" s="7"/>
      <c r="M87" s="7"/>
      <c r="N87" s="7"/>
      <c r="O87" s="7"/>
      <c r="P87" s="7"/>
      <c r="Q87" s="7"/>
      <c r="R87" s="7"/>
      <c r="S87" s="7"/>
      <c r="T87" s="7"/>
      <c r="U87" s="7"/>
      <c r="V87" s="7"/>
      <c r="W87" s="7"/>
      <c r="X87" s="7"/>
      <c r="Y87" s="7"/>
      <c r="Z87" s="7"/>
      <c r="AA87" s="7"/>
      <c r="AB87" s="7"/>
      <c r="AC87" s="8">
        <v>18</v>
      </c>
      <c r="AD87" s="8">
        <v>18</v>
      </c>
      <c r="AE87" s="8">
        <v>17</v>
      </c>
      <c r="AF87" s="8">
        <v>17</v>
      </c>
      <c r="AG87" s="8">
        <v>15</v>
      </c>
      <c r="AH87" s="8">
        <v>15</v>
      </c>
      <c r="AI87" s="8">
        <v>15</v>
      </c>
      <c r="AJ87" s="8">
        <v>15</v>
      </c>
      <c r="AK87" s="8">
        <v>15</v>
      </c>
      <c r="AL87" s="8">
        <v>15</v>
      </c>
      <c r="AM87" s="8">
        <v>15</v>
      </c>
      <c r="AN87" s="8">
        <v>15</v>
      </c>
      <c r="AO87" s="8">
        <v>15</v>
      </c>
      <c r="AP87" s="8">
        <v>15</v>
      </c>
      <c r="AQ87" s="8">
        <v>15</v>
      </c>
      <c r="AR87" s="8">
        <v>15</v>
      </c>
      <c r="AS87" s="8">
        <v>14</v>
      </c>
      <c r="AT87" s="8">
        <v>14</v>
      </c>
      <c r="AU87" s="8">
        <v>14</v>
      </c>
      <c r="AV87" s="8">
        <v>13</v>
      </c>
      <c r="AW87" s="8">
        <v>13</v>
      </c>
      <c r="AX87" s="8">
        <v>13</v>
      </c>
      <c r="AY87" s="8">
        <v>13</v>
      </c>
    </row>
    <row r="88" spans="1:51">
      <c r="A88" s="7" t="s">
        <v>169</v>
      </c>
      <c r="B88" s="7" t="s">
        <v>170</v>
      </c>
      <c r="C88" s="7"/>
      <c r="D88" s="7"/>
      <c r="E88" s="7"/>
      <c r="F88" s="7"/>
      <c r="G88" s="7"/>
      <c r="H88" s="7"/>
      <c r="I88" s="7"/>
      <c r="J88" s="7"/>
      <c r="K88" s="7"/>
      <c r="L88" s="7"/>
      <c r="M88" s="7"/>
      <c r="N88" s="7"/>
      <c r="O88" s="7"/>
      <c r="P88" s="7"/>
      <c r="Q88" s="7"/>
      <c r="R88" s="7"/>
      <c r="S88" s="7"/>
      <c r="T88" s="7"/>
      <c r="U88" s="7"/>
      <c r="V88" s="7"/>
      <c r="W88" s="7"/>
      <c r="X88" s="7"/>
      <c r="Y88" s="7"/>
      <c r="Z88" s="7"/>
      <c r="AA88" s="7"/>
      <c r="AB88" s="7"/>
      <c r="AC88" s="8">
        <v>18</v>
      </c>
      <c r="AD88" s="8">
        <v>18</v>
      </c>
      <c r="AE88" s="8">
        <v>20</v>
      </c>
      <c r="AF88" s="8">
        <v>18</v>
      </c>
      <c r="AG88" s="8">
        <v>17</v>
      </c>
      <c r="AH88" s="8">
        <v>18</v>
      </c>
      <c r="AI88" s="8">
        <v>19</v>
      </c>
      <c r="AJ88" s="8">
        <v>19</v>
      </c>
      <c r="AK88" s="8">
        <v>19</v>
      </c>
      <c r="AL88" s="8">
        <v>18</v>
      </c>
      <c r="AM88" s="8">
        <v>18</v>
      </c>
      <c r="AN88" s="8">
        <v>18</v>
      </c>
      <c r="AO88" s="8">
        <v>18</v>
      </c>
      <c r="AP88" s="8">
        <v>17</v>
      </c>
      <c r="AQ88" s="8">
        <v>17</v>
      </c>
      <c r="AR88" s="8">
        <v>17</v>
      </c>
      <c r="AS88" s="8">
        <v>17</v>
      </c>
      <c r="AT88" s="8">
        <v>17</v>
      </c>
      <c r="AU88" s="8">
        <v>16</v>
      </c>
      <c r="AV88" s="8">
        <v>16</v>
      </c>
      <c r="AW88" s="8">
        <v>17</v>
      </c>
      <c r="AX88" s="8">
        <v>17</v>
      </c>
      <c r="AY88" s="8">
        <v>17</v>
      </c>
    </row>
    <row r="89" spans="1:51">
      <c r="A89" s="7" t="s">
        <v>171</v>
      </c>
      <c r="B89" s="7" t="s">
        <v>172</v>
      </c>
      <c r="C89" s="7"/>
      <c r="D89" s="7"/>
      <c r="E89" s="7"/>
      <c r="F89" s="7"/>
      <c r="G89" s="7"/>
      <c r="H89" s="7"/>
      <c r="I89" s="7"/>
      <c r="J89" s="7"/>
      <c r="K89" s="7"/>
      <c r="L89" s="7"/>
      <c r="M89" s="7"/>
      <c r="N89" s="7"/>
      <c r="O89" s="7"/>
      <c r="P89" s="7"/>
      <c r="Q89" s="7"/>
      <c r="R89" s="7"/>
      <c r="S89" s="7"/>
      <c r="T89" s="7"/>
      <c r="U89" s="7"/>
      <c r="V89" s="7"/>
      <c r="W89" s="7"/>
      <c r="X89" s="7"/>
      <c r="Y89" s="7"/>
      <c r="Z89" s="7"/>
      <c r="AA89" s="7"/>
      <c r="AB89" s="7"/>
      <c r="AC89" s="8">
        <v>12</v>
      </c>
      <c r="AD89" s="8">
        <v>11</v>
      </c>
      <c r="AE89" s="8">
        <v>14</v>
      </c>
      <c r="AF89" s="8">
        <v>13</v>
      </c>
      <c r="AG89" s="8">
        <v>12</v>
      </c>
      <c r="AH89" s="8">
        <v>12</v>
      </c>
      <c r="AI89" s="8">
        <v>12</v>
      </c>
      <c r="AJ89" s="8">
        <v>13</v>
      </c>
      <c r="AK89" s="8">
        <v>13</v>
      </c>
      <c r="AL89" s="8">
        <v>13</v>
      </c>
      <c r="AM89" s="8">
        <v>14</v>
      </c>
      <c r="AN89" s="8">
        <v>14</v>
      </c>
      <c r="AO89" s="8">
        <v>14</v>
      </c>
      <c r="AP89" s="8">
        <v>13</v>
      </c>
      <c r="AQ89" s="8">
        <v>13</v>
      </c>
      <c r="AR89" s="8">
        <v>13</v>
      </c>
      <c r="AS89" s="8">
        <v>13</v>
      </c>
      <c r="AT89" s="8">
        <v>13</v>
      </c>
      <c r="AU89" s="8">
        <v>13</v>
      </c>
      <c r="AV89" s="8">
        <v>13</v>
      </c>
      <c r="AW89" s="8">
        <v>14</v>
      </c>
      <c r="AX89" s="8">
        <v>14</v>
      </c>
      <c r="AY89" s="8">
        <v>14</v>
      </c>
    </row>
    <row r="90" spans="1:51">
      <c r="A90" s="7" t="s">
        <v>173</v>
      </c>
      <c r="B90" s="7" t="s">
        <v>174</v>
      </c>
      <c r="C90" s="7"/>
      <c r="D90" s="7"/>
      <c r="E90" s="7"/>
      <c r="F90" s="7"/>
      <c r="G90" s="7"/>
      <c r="H90" s="7"/>
      <c r="I90" s="7"/>
      <c r="J90" s="7"/>
      <c r="K90" s="7"/>
      <c r="L90" s="7"/>
      <c r="M90" s="7"/>
      <c r="N90" s="7"/>
      <c r="O90" s="7"/>
      <c r="P90" s="7"/>
      <c r="Q90" s="7"/>
      <c r="R90" s="7"/>
      <c r="S90" s="7"/>
      <c r="T90" s="7"/>
      <c r="U90" s="7"/>
      <c r="V90" s="7"/>
      <c r="W90" s="7"/>
      <c r="X90" s="7"/>
      <c r="Y90" s="7"/>
      <c r="Z90" s="7"/>
      <c r="AA90" s="7"/>
      <c r="AB90" s="7"/>
      <c r="AC90" s="8">
        <v>7</v>
      </c>
      <c r="AD90" s="8">
        <v>7</v>
      </c>
      <c r="AE90" s="8">
        <v>7</v>
      </c>
      <c r="AF90" s="8">
        <v>7</v>
      </c>
      <c r="AG90" s="8">
        <v>7</v>
      </c>
      <c r="AH90" s="8">
        <v>7</v>
      </c>
      <c r="AI90" s="8">
        <v>7</v>
      </c>
      <c r="AJ90" s="8">
        <v>7</v>
      </c>
      <c r="AK90" s="8">
        <v>7</v>
      </c>
      <c r="AL90" s="8">
        <v>8</v>
      </c>
      <c r="AM90" s="8">
        <v>8</v>
      </c>
      <c r="AN90" s="8">
        <v>8</v>
      </c>
      <c r="AO90" s="8">
        <v>8</v>
      </c>
      <c r="AP90" s="8">
        <v>8</v>
      </c>
      <c r="AQ90" s="8">
        <v>8</v>
      </c>
      <c r="AR90" s="8">
        <v>9</v>
      </c>
      <c r="AS90" s="8">
        <v>9</v>
      </c>
      <c r="AT90" s="8">
        <v>8</v>
      </c>
      <c r="AU90" s="8">
        <v>9</v>
      </c>
      <c r="AV90" s="8">
        <v>10</v>
      </c>
      <c r="AW90" s="8">
        <v>10</v>
      </c>
      <c r="AX90" s="8">
        <v>11</v>
      </c>
      <c r="AY90" s="8">
        <v>11</v>
      </c>
    </row>
    <row r="91" spans="1:51">
      <c r="A91" s="7" t="s">
        <v>175</v>
      </c>
      <c r="B91" s="7" t="s">
        <v>176</v>
      </c>
      <c r="C91" s="7"/>
      <c r="D91" s="7"/>
      <c r="E91" s="7"/>
      <c r="F91" s="7"/>
      <c r="G91" s="7"/>
      <c r="H91" s="7"/>
      <c r="I91" s="7"/>
      <c r="J91" s="7"/>
      <c r="K91" s="7"/>
      <c r="L91" s="7"/>
      <c r="M91" s="7"/>
      <c r="N91" s="7"/>
      <c r="O91" s="7"/>
      <c r="P91" s="7"/>
      <c r="Q91" s="7"/>
      <c r="R91" s="7"/>
      <c r="S91" s="7"/>
      <c r="T91" s="7"/>
      <c r="U91" s="7"/>
      <c r="V91" s="7"/>
      <c r="W91" s="7"/>
      <c r="X91" s="7"/>
      <c r="Y91" s="7"/>
      <c r="Z91" s="7"/>
      <c r="AA91" s="7"/>
      <c r="AB91" s="7"/>
      <c r="AC91" s="8">
        <v>40</v>
      </c>
      <c r="AD91" s="8">
        <v>42</v>
      </c>
      <c r="AE91" s="8">
        <v>39</v>
      </c>
      <c r="AF91" s="8">
        <v>40</v>
      </c>
      <c r="AG91" s="8">
        <v>43</v>
      </c>
      <c r="AH91" s="8">
        <v>44</v>
      </c>
      <c r="AI91" s="8">
        <v>45</v>
      </c>
      <c r="AJ91" s="8">
        <v>44</v>
      </c>
      <c r="AK91" s="8">
        <v>43</v>
      </c>
      <c r="AL91" s="8">
        <v>44</v>
      </c>
      <c r="AM91" s="8">
        <v>42</v>
      </c>
      <c r="AN91" s="8">
        <v>44</v>
      </c>
      <c r="AO91" s="8">
        <v>42</v>
      </c>
      <c r="AP91" s="8">
        <v>41</v>
      </c>
      <c r="AQ91" s="8">
        <v>42</v>
      </c>
      <c r="AR91" s="8">
        <v>41</v>
      </c>
      <c r="AS91" s="8">
        <v>43</v>
      </c>
      <c r="AT91" s="8">
        <v>45</v>
      </c>
      <c r="AU91" s="8">
        <v>44</v>
      </c>
      <c r="AV91" s="8">
        <v>40</v>
      </c>
      <c r="AW91" s="8">
        <v>43</v>
      </c>
      <c r="AX91" s="8">
        <v>44</v>
      </c>
      <c r="AY91" s="8">
        <v>46</v>
      </c>
    </row>
    <row r="92" spans="1:51">
      <c r="A92" s="7" t="s">
        <v>177</v>
      </c>
      <c r="B92" s="7" t="s">
        <v>178</v>
      </c>
      <c r="C92" s="7"/>
      <c r="D92" s="7"/>
      <c r="E92" s="7"/>
      <c r="F92" s="7"/>
      <c r="G92" s="7"/>
      <c r="H92" s="7"/>
      <c r="I92" s="7"/>
      <c r="J92" s="7"/>
      <c r="K92" s="7"/>
      <c r="L92" s="7"/>
      <c r="M92" s="7"/>
      <c r="N92" s="7"/>
      <c r="O92" s="7"/>
      <c r="P92" s="7"/>
      <c r="Q92" s="7"/>
      <c r="R92" s="7"/>
      <c r="S92" s="7"/>
      <c r="T92" s="7"/>
      <c r="U92" s="7"/>
      <c r="V92" s="7"/>
      <c r="W92" s="7"/>
      <c r="X92" s="7"/>
      <c r="Y92" s="7"/>
      <c r="Z92" s="7"/>
      <c r="AA92" s="7"/>
      <c r="AB92" s="7"/>
      <c r="AC92" s="8">
        <v>21</v>
      </c>
      <c r="AD92" s="8">
        <v>20</v>
      </c>
      <c r="AE92" s="8">
        <v>20</v>
      </c>
      <c r="AF92" s="8">
        <v>21</v>
      </c>
      <c r="AG92" s="8">
        <v>22</v>
      </c>
      <c r="AH92" s="8">
        <v>20</v>
      </c>
      <c r="AI92" s="8">
        <v>20</v>
      </c>
      <c r="AJ92" s="8">
        <v>19</v>
      </c>
      <c r="AK92" s="8">
        <v>19</v>
      </c>
      <c r="AL92" s="8">
        <v>19</v>
      </c>
      <c r="AM92" s="8">
        <v>20</v>
      </c>
      <c r="AN92" s="8">
        <v>19</v>
      </c>
      <c r="AO92" s="8">
        <v>20</v>
      </c>
      <c r="AP92" s="8">
        <v>19</v>
      </c>
      <c r="AQ92" s="8">
        <v>19</v>
      </c>
      <c r="AR92" s="8">
        <v>18</v>
      </c>
      <c r="AS92" s="8">
        <v>19</v>
      </c>
      <c r="AT92" s="8">
        <v>19</v>
      </c>
      <c r="AU92" s="8">
        <v>19</v>
      </c>
      <c r="AV92" s="8">
        <v>19</v>
      </c>
      <c r="AW92" s="8">
        <v>19</v>
      </c>
      <c r="AX92" s="8">
        <v>20</v>
      </c>
      <c r="AY92" s="8">
        <v>20</v>
      </c>
    </row>
    <row r="93" spans="1:51">
      <c r="A93" s="7" t="s">
        <v>179</v>
      </c>
      <c r="B93" s="7" t="s">
        <v>180</v>
      </c>
      <c r="C93" s="7"/>
      <c r="D93" s="7"/>
      <c r="E93" s="7"/>
      <c r="F93" s="7"/>
      <c r="G93" s="7"/>
      <c r="H93" s="7"/>
      <c r="I93" s="7"/>
      <c r="J93" s="7"/>
      <c r="K93" s="7"/>
      <c r="L93" s="7"/>
      <c r="M93" s="7"/>
      <c r="N93" s="7"/>
      <c r="O93" s="7"/>
      <c r="P93" s="7"/>
      <c r="Q93" s="7"/>
      <c r="R93" s="7"/>
      <c r="S93" s="7"/>
      <c r="T93" s="7"/>
      <c r="U93" s="7"/>
      <c r="V93" s="7"/>
      <c r="W93" s="7"/>
      <c r="X93" s="7"/>
      <c r="Y93" s="7"/>
      <c r="Z93" s="7"/>
      <c r="AA93" s="7"/>
      <c r="AB93" s="7"/>
      <c r="AC93" s="8">
        <v>30</v>
      </c>
      <c r="AD93" s="8">
        <v>29</v>
      </c>
      <c r="AE93" s="8">
        <v>29</v>
      </c>
      <c r="AF93" s="8">
        <v>29</v>
      </c>
      <c r="AG93" s="8">
        <v>30</v>
      </c>
      <c r="AH93" s="8">
        <v>29</v>
      </c>
      <c r="AI93" s="8">
        <v>29</v>
      </c>
      <c r="AJ93" s="8">
        <v>29</v>
      </c>
      <c r="AK93" s="8">
        <v>29</v>
      </c>
      <c r="AL93" s="8">
        <v>29</v>
      </c>
      <c r="AM93" s="8">
        <v>30</v>
      </c>
      <c r="AN93" s="8">
        <v>31</v>
      </c>
      <c r="AO93" s="8">
        <v>30</v>
      </c>
      <c r="AP93" s="8">
        <v>29</v>
      </c>
      <c r="AQ93" s="8">
        <v>28</v>
      </c>
      <c r="AR93" s="8">
        <v>28</v>
      </c>
      <c r="AS93" s="8">
        <v>28</v>
      </c>
      <c r="AT93" s="8">
        <v>28</v>
      </c>
      <c r="AU93" s="8">
        <v>28</v>
      </c>
      <c r="AV93" s="8">
        <v>28</v>
      </c>
      <c r="AW93" s="8">
        <v>29</v>
      </c>
      <c r="AX93" s="8">
        <v>29</v>
      </c>
      <c r="AY93" s="8">
        <v>29</v>
      </c>
    </row>
    <row r="94" spans="1:51">
      <c r="A94" s="7" t="s">
        <v>181</v>
      </c>
      <c r="B94" s="7" t="s">
        <v>182</v>
      </c>
      <c r="C94" s="7"/>
      <c r="D94" s="7"/>
      <c r="E94" s="7"/>
      <c r="F94" s="7"/>
      <c r="G94" s="7"/>
      <c r="H94" s="7"/>
      <c r="I94" s="7"/>
      <c r="J94" s="7"/>
      <c r="K94" s="7"/>
      <c r="L94" s="7"/>
      <c r="M94" s="7"/>
      <c r="N94" s="7"/>
      <c r="O94" s="7"/>
      <c r="P94" s="7"/>
      <c r="Q94" s="7"/>
      <c r="R94" s="7"/>
      <c r="S94" s="7"/>
      <c r="T94" s="7"/>
      <c r="U94" s="7"/>
      <c r="V94" s="7"/>
      <c r="W94" s="7"/>
      <c r="X94" s="7"/>
      <c r="Y94" s="7"/>
      <c r="Z94" s="7"/>
      <c r="AA94" s="7"/>
      <c r="AB94" s="7"/>
      <c r="AC94" s="8">
        <v>17</v>
      </c>
      <c r="AD94" s="8">
        <v>17</v>
      </c>
      <c r="AE94" s="8">
        <v>17</v>
      </c>
      <c r="AF94" s="8">
        <v>17</v>
      </c>
      <c r="AG94" s="8">
        <v>17</v>
      </c>
      <c r="AH94" s="8">
        <v>18</v>
      </c>
      <c r="AI94" s="8">
        <v>18</v>
      </c>
      <c r="AJ94" s="8">
        <v>19</v>
      </c>
      <c r="AK94" s="8">
        <v>19</v>
      </c>
      <c r="AL94" s="8">
        <v>18</v>
      </c>
      <c r="AM94" s="8">
        <v>19</v>
      </c>
      <c r="AN94" s="8">
        <v>19</v>
      </c>
      <c r="AO94" s="8">
        <v>17</v>
      </c>
      <c r="AP94" s="8">
        <v>17</v>
      </c>
      <c r="AQ94" s="8">
        <v>17</v>
      </c>
      <c r="AR94" s="8">
        <v>17</v>
      </c>
      <c r="AS94" s="8">
        <v>17</v>
      </c>
      <c r="AT94" s="8">
        <v>17</v>
      </c>
      <c r="AU94" s="8">
        <v>17</v>
      </c>
      <c r="AV94" s="8">
        <v>16</v>
      </c>
      <c r="AW94" s="8">
        <v>17</v>
      </c>
      <c r="AX94" s="8">
        <v>17</v>
      </c>
      <c r="AY94" s="8">
        <v>17</v>
      </c>
    </row>
    <row r="95" spans="1:51">
      <c r="A95" s="7" t="s">
        <v>183</v>
      </c>
      <c r="B95" s="7" t="s">
        <v>184</v>
      </c>
      <c r="C95" s="7"/>
      <c r="D95" s="7"/>
      <c r="E95" s="7"/>
      <c r="F95" s="7"/>
      <c r="G95" s="7"/>
      <c r="H95" s="7"/>
      <c r="I95" s="7"/>
      <c r="J95" s="7"/>
      <c r="K95" s="7"/>
      <c r="L95" s="7"/>
      <c r="M95" s="7"/>
      <c r="N95" s="7"/>
      <c r="O95" s="7"/>
      <c r="P95" s="7"/>
      <c r="Q95" s="7"/>
      <c r="R95" s="7"/>
      <c r="S95" s="7"/>
      <c r="T95" s="7"/>
      <c r="U95" s="7"/>
      <c r="V95" s="7"/>
      <c r="W95" s="7"/>
      <c r="X95" s="7"/>
      <c r="Y95" s="7"/>
      <c r="Z95" s="7"/>
      <c r="AA95" s="7"/>
      <c r="AB95" s="7"/>
      <c r="AC95" s="8">
        <v>11</v>
      </c>
      <c r="AD95" s="8">
        <v>11</v>
      </c>
      <c r="AE95" s="8">
        <v>11</v>
      </c>
      <c r="AF95" s="8">
        <v>11</v>
      </c>
      <c r="AG95" s="8">
        <v>10</v>
      </c>
      <c r="AH95" s="8">
        <v>10</v>
      </c>
      <c r="AI95" s="8">
        <v>10</v>
      </c>
      <c r="AJ95" s="8">
        <v>10</v>
      </c>
      <c r="AK95" s="8">
        <v>10</v>
      </c>
      <c r="AL95" s="8">
        <v>10</v>
      </c>
      <c r="AM95" s="8">
        <v>11</v>
      </c>
      <c r="AN95" s="8">
        <v>10</v>
      </c>
      <c r="AO95" s="8">
        <v>10</v>
      </c>
      <c r="AP95" s="8">
        <v>10</v>
      </c>
      <c r="AQ95" s="8">
        <v>10</v>
      </c>
      <c r="AR95" s="8">
        <v>10</v>
      </c>
      <c r="AS95" s="8">
        <v>11</v>
      </c>
      <c r="AT95" s="8">
        <v>11</v>
      </c>
      <c r="AU95" s="8">
        <v>11</v>
      </c>
      <c r="AV95" s="8">
        <v>11</v>
      </c>
      <c r="AW95" s="8">
        <v>11</v>
      </c>
      <c r="AX95" s="8">
        <v>11</v>
      </c>
      <c r="AY95" s="8">
        <v>11</v>
      </c>
    </row>
    <row r="96" spans="1:51">
      <c r="A96" s="7" t="s">
        <v>185</v>
      </c>
      <c r="B96" s="7" t="s">
        <v>186</v>
      </c>
      <c r="C96" s="7"/>
      <c r="D96" s="7"/>
      <c r="E96" s="7"/>
      <c r="F96" s="7"/>
      <c r="G96" s="7"/>
      <c r="H96" s="7"/>
      <c r="I96" s="7"/>
      <c r="J96" s="7"/>
      <c r="K96" s="7"/>
      <c r="L96" s="7"/>
      <c r="M96" s="7"/>
      <c r="N96" s="7"/>
      <c r="O96" s="7"/>
      <c r="P96" s="7"/>
      <c r="Q96" s="7"/>
      <c r="R96" s="7"/>
      <c r="S96" s="7"/>
      <c r="T96" s="7"/>
      <c r="U96" s="7"/>
      <c r="V96" s="7"/>
      <c r="W96" s="7"/>
      <c r="X96" s="7"/>
      <c r="Y96" s="7"/>
      <c r="Z96" s="7"/>
      <c r="AA96" s="7"/>
      <c r="AB96" s="7"/>
      <c r="AC96" s="8">
        <v>19</v>
      </c>
      <c r="AD96" s="8">
        <v>18</v>
      </c>
      <c r="AE96" s="8">
        <v>18</v>
      </c>
      <c r="AF96" s="8">
        <v>17</v>
      </c>
      <c r="AG96" s="8">
        <v>18</v>
      </c>
      <c r="AH96" s="8">
        <v>17</v>
      </c>
      <c r="AI96" s="8">
        <v>17</v>
      </c>
      <c r="AJ96" s="8">
        <v>17</v>
      </c>
      <c r="AK96" s="8">
        <v>17</v>
      </c>
      <c r="AL96" s="8">
        <v>17</v>
      </c>
      <c r="AM96" s="8">
        <v>16</v>
      </c>
      <c r="AN96" s="8">
        <v>17</v>
      </c>
      <c r="AO96" s="8">
        <v>17</v>
      </c>
      <c r="AP96" s="8">
        <v>16</v>
      </c>
      <c r="AQ96" s="8">
        <v>16</v>
      </c>
      <c r="AR96" s="8">
        <v>16</v>
      </c>
      <c r="AS96" s="8">
        <v>16</v>
      </c>
      <c r="AT96" s="8">
        <v>16</v>
      </c>
      <c r="AU96" s="8">
        <v>16</v>
      </c>
      <c r="AV96" s="8">
        <v>16</v>
      </c>
      <c r="AW96" s="8">
        <v>16</v>
      </c>
      <c r="AX96" s="8">
        <v>15</v>
      </c>
      <c r="AY96" s="8">
        <v>16</v>
      </c>
    </row>
    <row r="97" spans="1:51">
      <c r="A97" s="7" t="s">
        <v>187</v>
      </c>
      <c r="B97" s="7" t="s">
        <v>188</v>
      </c>
      <c r="C97" s="7"/>
      <c r="D97" s="7"/>
      <c r="E97" s="7"/>
      <c r="F97" s="7"/>
      <c r="G97" s="7"/>
      <c r="H97" s="7"/>
      <c r="I97" s="7"/>
      <c r="J97" s="7"/>
      <c r="K97" s="7"/>
      <c r="L97" s="7"/>
      <c r="M97" s="7"/>
      <c r="N97" s="7"/>
      <c r="O97" s="7"/>
      <c r="P97" s="7"/>
      <c r="Q97" s="7"/>
      <c r="R97" s="7"/>
      <c r="S97" s="7"/>
      <c r="T97" s="7"/>
      <c r="U97" s="7"/>
      <c r="V97" s="7"/>
      <c r="W97" s="7"/>
      <c r="X97" s="7"/>
      <c r="Y97" s="7"/>
      <c r="Z97" s="7"/>
      <c r="AA97" s="7"/>
      <c r="AB97" s="7"/>
      <c r="AC97" s="8">
        <v>11</v>
      </c>
      <c r="AD97" s="8">
        <v>9</v>
      </c>
      <c r="AE97" s="8">
        <v>9</v>
      </c>
      <c r="AF97" s="8">
        <v>11</v>
      </c>
      <c r="AG97" s="8">
        <v>11</v>
      </c>
      <c r="AH97" s="8">
        <v>12</v>
      </c>
      <c r="AI97" s="8">
        <v>12</v>
      </c>
      <c r="AJ97" s="8">
        <v>12</v>
      </c>
      <c r="AK97" s="8">
        <v>11</v>
      </c>
      <c r="AL97" s="8">
        <v>11</v>
      </c>
      <c r="AM97" s="8">
        <v>11</v>
      </c>
      <c r="AN97" s="8">
        <v>9</v>
      </c>
      <c r="AO97" s="8">
        <v>8</v>
      </c>
      <c r="AP97" s="8">
        <v>8</v>
      </c>
      <c r="AQ97" s="8">
        <v>8</v>
      </c>
      <c r="AR97" s="8">
        <v>8</v>
      </c>
      <c r="AS97" s="8">
        <v>8</v>
      </c>
      <c r="AT97" s="8">
        <v>8</v>
      </c>
      <c r="AU97" s="8">
        <v>8</v>
      </c>
      <c r="AV97" s="8">
        <v>8</v>
      </c>
      <c r="AW97" s="8">
        <v>8</v>
      </c>
      <c r="AX97" s="8">
        <v>8</v>
      </c>
      <c r="AY97" s="8">
        <v>8</v>
      </c>
    </row>
    <row r="98" spans="1:51">
      <c r="A98" s="7" t="s">
        <v>189</v>
      </c>
      <c r="B98" s="7" t="s">
        <v>190</v>
      </c>
      <c r="C98" s="7"/>
      <c r="D98" s="7"/>
      <c r="E98" s="7"/>
      <c r="F98" s="7"/>
      <c r="G98" s="7"/>
      <c r="H98" s="7"/>
      <c r="I98" s="7"/>
      <c r="J98" s="7"/>
      <c r="K98" s="7"/>
      <c r="L98" s="7"/>
      <c r="M98" s="7"/>
      <c r="N98" s="7"/>
      <c r="O98" s="7"/>
      <c r="P98" s="7"/>
      <c r="Q98" s="7"/>
      <c r="R98" s="7"/>
      <c r="S98" s="7"/>
      <c r="T98" s="7"/>
      <c r="U98" s="7"/>
      <c r="V98" s="7"/>
      <c r="W98" s="7"/>
      <c r="X98" s="7"/>
      <c r="Y98" s="7"/>
      <c r="Z98" s="7"/>
      <c r="AA98" s="7"/>
      <c r="AB98" s="7"/>
      <c r="AC98" s="8">
        <v>4</v>
      </c>
      <c r="AD98" s="8">
        <v>4</v>
      </c>
      <c r="AE98" s="8">
        <v>4</v>
      </c>
      <c r="AF98" s="8">
        <v>4</v>
      </c>
      <c r="AG98" s="8">
        <v>4</v>
      </c>
      <c r="AH98" s="8">
        <v>4</v>
      </c>
      <c r="AI98" s="8">
        <v>4</v>
      </c>
      <c r="AJ98" s="8">
        <v>4</v>
      </c>
      <c r="AK98" s="8">
        <v>4</v>
      </c>
      <c r="AL98" s="8">
        <v>4</v>
      </c>
      <c r="AM98" s="8">
        <v>5</v>
      </c>
      <c r="AN98" s="8">
        <v>3</v>
      </c>
      <c r="AO98" s="8">
        <v>3</v>
      </c>
      <c r="AP98" s="8">
        <v>3</v>
      </c>
      <c r="AQ98" s="8">
        <v>3</v>
      </c>
      <c r="AR98" s="8">
        <v>3</v>
      </c>
      <c r="AS98" s="8">
        <v>3</v>
      </c>
      <c r="AT98" s="8">
        <v>3</v>
      </c>
      <c r="AU98" s="8">
        <v>3</v>
      </c>
      <c r="AV98" s="8">
        <v>3</v>
      </c>
      <c r="AW98" s="8">
        <v>3</v>
      </c>
      <c r="AX98" s="8">
        <v>3</v>
      </c>
      <c r="AY98" s="8">
        <v>3</v>
      </c>
    </row>
    <row r="99" spans="1:51">
      <c r="A99" s="7" t="s">
        <v>191</v>
      </c>
      <c r="B99" s="7" t="s">
        <v>192</v>
      </c>
      <c r="C99" s="7"/>
      <c r="D99" s="7"/>
      <c r="E99" s="7"/>
      <c r="F99" s="7"/>
      <c r="G99" s="7"/>
      <c r="H99" s="7"/>
      <c r="I99" s="7"/>
      <c r="J99" s="7"/>
      <c r="K99" s="7"/>
      <c r="L99" s="7"/>
      <c r="M99" s="7"/>
      <c r="N99" s="7"/>
      <c r="O99" s="7"/>
      <c r="P99" s="7"/>
      <c r="Q99" s="7"/>
      <c r="R99" s="7"/>
      <c r="S99" s="7"/>
      <c r="T99" s="7"/>
      <c r="U99" s="7"/>
      <c r="V99" s="7"/>
      <c r="W99" s="7"/>
      <c r="X99" s="7"/>
      <c r="Y99" s="7"/>
      <c r="Z99" s="7"/>
      <c r="AA99" s="7"/>
      <c r="AB99" s="7"/>
      <c r="AC99" s="8">
        <v>29</v>
      </c>
      <c r="AD99" s="8">
        <v>30</v>
      </c>
      <c r="AE99" s="8">
        <v>30</v>
      </c>
      <c r="AF99" s="8">
        <v>31</v>
      </c>
      <c r="AG99" s="8">
        <v>32</v>
      </c>
      <c r="AH99" s="8">
        <v>32</v>
      </c>
      <c r="AI99" s="8">
        <v>32</v>
      </c>
      <c r="AJ99" s="8">
        <v>32</v>
      </c>
      <c r="AK99" s="8">
        <v>32</v>
      </c>
      <c r="AL99" s="8">
        <v>33</v>
      </c>
      <c r="AM99" s="8">
        <v>33</v>
      </c>
      <c r="AN99" s="8">
        <v>33</v>
      </c>
      <c r="AO99" s="8">
        <v>33</v>
      </c>
      <c r="AP99" s="8">
        <v>33</v>
      </c>
      <c r="AQ99" s="8">
        <v>32</v>
      </c>
      <c r="AR99" s="8">
        <v>32</v>
      </c>
      <c r="AS99" s="8">
        <v>33</v>
      </c>
      <c r="AT99" s="8">
        <v>31</v>
      </c>
      <c r="AU99" s="8">
        <v>29</v>
      </c>
      <c r="AV99" s="8">
        <v>30</v>
      </c>
      <c r="AW99" s="8">
        <v>31</v>
      </c>
      <c r="AX99" s="8">
        <v>31</v>
      </c>
      <c r="AY99" s="8">
        <v>31</v>
      </c>
    </row>
    <row r="100" spans="1:51">
      <c r="A100" s="7" t="s">
        <v>193</v>
      </c>
      <c r="B100" s="7" t="s">
        <v>194</v>
      </c>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8">
        <v>36</v>
      </c>
      <c r="AD100" s="8">
        <v>37</v>
      </c>
      <c r="AE100" s="8">
        <v>37</v>
      </c>
      <c r="AF100" s="8">
        <v>36</v>
      </c>
      <c r="AG100" s="8">
        <v>37</v>
      </c>
      <c r="AH100" s="8">
        <v>37</v>
      </c>
      <c r="AI100" s="8">
        <v>39</v>
      </c>
      <c r="AJ100" s="8">
        <v>38</v>
      </c>
      <c r="AK100" s="8">
        <v>39</v>
      </c>
      <c r="AL100" s="8">
        <v>39</v>
      </c>
      <c r="AM100" s="8">
        <v>39</v>
      </c>
      <c r="AN100" s="8">
        <v>39</v>
      </c>
      <c r="AO100" s="8">
        <v>39</v>
      </c>
      <c r="AP100" s="8">
        <v>38</v>
      </c>
      <c r="AQ100" s="8">
        <v>38</v>
      </c>
      <c r="AR100" s="8">
        <v>38</v>
      </c>
      <c r="AS100" s="8">
        <v>39</v>
      </c>
      <c r="AT100" s="8">
        <v>39</v>
      </c>
      <c r="AU100" s="8">
        <v>38</v>
      </c>
      <c r="AV100" s="8">
        <v>39</v>
      </c>
      <c r="AW100" s="8">
        <v>39</v>
      </c>
      <c r="AX100" s="8">
        <v>40</v>
      </c>
      <c r="AY100" s="8">
        <v>41</v>
      </c>
    </row>
    <row r="101" spans="1:51">
      <c r="A101" s="7" t="s">
        <v>195</v>
      </c>
      <c r="B101" s="7" t="s">
        <v>196</v>
      </c>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8">
        <v>27</v>
      </c>
      <c r="AD101" s="8">
        <v>28</v>
      </c>
      <c r="AE101" s="8">
        <v>28</v>
      </c>
      <c r="AF101" s="8">
        <v>31</v>
      </c>
      <c r="AG101" s="8">
        <v>32</v>
      </c>
      <c r="AH101" s="8">
        <v>32</v>
      </c>
      <c r="AI101" s="8">
        <v>32</v>
      </c>
      <c r="AJ101" s="8">
        <v>33</v>
      </c>
      <c r="AK101" s="8">
        <v>32</v>
      </c>
      <c r="AL101" s="8">
        <v>31</v>
      </c>
      <c r="AM101" s="8">
        <v>32</v>
      </c>
      <c r="AN101" s="8">
        <v>31</v>
      </c>
      <c r="AO101" s="8">
        <v>30</v>
      </c>
      <c r="AP101" s="8">
        <v>30</v>
      </c>
      <c r="AQ101" s="8">
        <v>31</v>
      </c>
      <c r="AR101" s="8">
        <v>30</v>
      </c>
      <c r="AS101" s="8">
        <v>32</v>
      </c>
      <c r="AT101" s="8">
        <v>30</v>
      </c>
      <c r="AU101" s="8">
        <v>30</v>
      </c>
      <c r="AV101" s="8">
        <v>30</v>
      </c>
      <c r="AW101" s="8">
        <v>30</v>
      </c>
      <c r="AX101" s="8">
        <v>30</v>
      </c>
      <c r="AY101" s="8">
        <v>30</v>
      </c>
    </row>
    <row r="102" spans="1:51">
      <c r="A102" s="7" t="s">
        <v>197</v>
      </c>
      <c r="B102" s="7" t="s">
        <v>198</v>
      </c>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8">
        <v>33</v>
      </c>
      <c r="AD102" s="8">
        <v>34</v>
      </c>
      <c r="AE102" s="8">
        <v>34</v>
      </c>
      <c r="AF102" s="8">
        <v>34</v>
      </c>
      <c r="AG102" s="8">
        <v>35</v>
      </c>
      <c r="AH102" s="8">
        <v>34</v>
      </c>
      <c r="AI102" s="8">
        <v>33</v>
      </c>
      <c r="AJ102" s="8">
        <v>32</v>
      </c>
      <c r="AK102" s="8">
        <v>34</v>
      </c>
      <c r="AL102" s="8">
        <v>36</v>
      </c>
      <c r="AM102" s="8">
        <v>36</v>
      </c>
      <c r="AN102" s="8">
        <v>36</v>
      </c>
      <c r="AO102" s="8">
        <v>34</v>
      </c>
      <c r="AP102" s="8">
        <v>34</v>
      </c>
      <c r="AQ102" s="8">
        <v>33</v>
      </c>
      <c r="AR102" s="8">
        <v>33</v>
      </c>
      <c r="AS102" s="8">
        <v>33</v>
      </c>
      <c r="AT102" s="8">
        <v>33</v>
      </c>
      <c r="AU102" s="8">
        <v>34</v>
      </c>
      <c r="AV102" s="8">
        <v>34</v>
      </c>
      <c r="AW102" s="8">
        <v>36</v>
      </c>
      <c r="AX102" s="8">
        <v>35</v>
      </c>
      <c r="AY102" s="8">
        <v>33</v>
      </c>
    </row>
    <row r="103" spans="1:51">
      <c r="A103" s="7" t="s">
        <v>199</v>
      </c>
      <c r="B103" s="7" t="s">
        <v>200</v>
      </c>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8">
        <v>23</v>
      </c>
      <c r="AD103" s="8">
        <v>23</v>
      </c>
      <c r="AE103" s="8">
        <v>20</v>
      </c>
      <c r="AF103" s="8">
        <v>23</v>
      </c>
      <c r="AG103" s="8">
        <v>23</v>
      </c>
      <c r="AH103" s="8">
        <v>23</v>
      </c>
      <c r="AI103" s="8">
        <v>23</v>
      </c>
      <c r="AJ103" s="8">
        <v>23</v>
      </c>
      <c r="AK103" s="8">
        <v>22</v>
      </c>
      <c r="AL103" s="8">
        <v>23</v>
      </c>
      <c r="AM103" s="8">
        <v>22</v>
      </c>
      <c r="AN103" s="8">
        <v>22</v>
      </c>
      <c r="AO103" s="8">
        <v>23</v>
      </c>
      <c r="AP103" s="8">
        <v>22</v>
      </c>
      <c r="AQ103" s="8">
        <v>22</v>
      </c>
      <c r="AR103" s="8">
        <v>23</v>
      </c>
      <c r="AS103" s="8">
        <v>23</v>
      </c>
      <c r="AT103" s="8">
        <v>24</v>
      </c>
      <c r="AU103" s="8">
        <v>24</v>
      </c>
      <c r="AV103" s="8">
        <v>24</v>
      </c>
      <c r="AW103" s="8">
        <v>24</v>
      </c>
      <c r="AX103" s="8">
        <v>23</v>
      </c>
      <c r="AY103" s="8">
        <v>23</v>
      </c>
    </row>
    <row r="104" spans="1:51" s="2" customFormat="1">
      <c r="A104" s="9"/>
      <c r="B104" s="9" t="s">
        <v>201</v>
      </c>
      <c r="C104" s="10">
        <f t="shared" ref="C104:AV104" si="0">SUM(C8:C103)</f>
        <v>0</v>
      </c>
      <c r="D104" s="10">
        <f t="shared" si="0"/>
        <v>0</v>
      </c>
      <c r="E104" s="10">
        <f t="shared" si="0"/>
        <v>0</v>
      </c>
      <c r="F104" s="10">
        <f t="shared" si="0"/>
        <v>0</v>
      </c>
      <c r="G104" s="10">
        <f t="shared" si="0"/>
        <v>0</v>
      </c>
      <c r="H104" s="10">
        <f t="shared" si="0"/>
        <v>0</v>
      </c>
      <c r="I104" s="10">
        <f t="shared" si="0"/>
        <v>0</v>
      </c>
      <c r="J104" s="10">
        <f t="shared" si="0"/>
        <v>0</v>
      </c>
      <c r="K104" s="10">
        <f t="shared" si="0"/>
        <v>0</v>
      </c>
      <c r="L104" s="10">
        <f t="shared" si="0"/>
        <v>0</v>
      </c>
      <c r="M104" s="10">
        <f t="shared" si="0"/>
        <v>0</v>
      </c>
      <c r="N104" s="10">
        <f t="shared" si="0"/>
        <v>0</v>
      </c>
      <c r="O104" s="10">
        <f t="shared" si="0"/>
        <v>0</v>
      </c>
      <c r="P104" s="10">
        <f t="shared" si="0"/>
        <v>0</v>
      </c>
      <c r="Q104" s="10">
        <f t="shared" si="0"/>
        <v>0</v>
      </c>
      <c r="R104" s="10">
        <f t="shared" si="0"/>
        <v>0</v>
      </c>
      <c r="S104" s="10">
        <f t="shared" si="0"/>
        <v>0</v>
      </c>
      <c r="T104" s="10">
        <f t="shared" si="0"/>
        <v>0</v>
      </c>
      <c r="U104" s="10">
        <f t="shared" si="0"/>
        <v>0</v>
      </c>
      <c r="V104" s="10">
        <f t="shared" si="0"/>
        <v>0</v>
      </c>
      <c r="W104" s="10">
        <f t="shared" si="0"/>
        <v>0</v>
      </c>
      <c r="X104" s="10">
        <f t="shared" si="0"/>
        <v>0</v>
      </c>
      <c r="Y104" s="10">
        <f t="shared" si="0"/>
        <v>0</v>
      </c>
      <c r="Z104" s="10">
        <f t="shared" si="0"/>
        <v>0</v>
      </c>
      <c r="AA104" s="10">
        <f t="shared" si="0"/>
        <v>0</v>
      </c>
      <c r="AB104" s="10">
        <f t="shared" si="0"/>
        <v>0</v>
      </c>
      <c r="AC104" s="10">
        <f t="shared" si="0"/>
        <v>2140</v>
      </c>
      <c r="AD104" s="10">
        <f t="shared" si="0"/>
        <v>2110</v>
      </c>
      <c r="AE104" s="10">
        <f t="shared" si="0"/>
        <v>2106</v>
      </c>
      <c r="AF104" s="10">
        <f t="shared" si="0"/>
        <v>2119</v>
      </c>
      <c r="AG104" s="10">
        <f t="shared" si="0"/>
        <v>2146</v>
      </c>
      <c r="AH104" s="10">
        <f t="shared" si="0"/>
        <v>2156</v>
      </c>
      <c r="AI104" s="10">
        <f t="shared" si="0"/>
        <v>2156</v>
      </c>
      <c r="AJ104" s="10">
        <f t="shared" si="0"/>
        <v>2177</v>
      </c>
      <c r="AK104" s="10">
        <f t="shared" si="0"/>
        <v>2163</v>
      </c>
      <c r="AL104" s="10">
        <f t="shared" si="0"/>
        <v>2160</v>
      </c>
      <c r="AM104" s="10">
        <f t="shared" si="0"/>
        <v>2146</v>
      </c>
      <c r="AN104" s="10">
        <f t="shared" si="0"/>
        <v>2131</v>
      </c>
      <c r="AO104" s="10">
        <f t="shared" si="0"/>
        <v>2097</v>
      </c>
      <c r="AP104" s="10">
        <f t="shared" si="0"/>
        <v>2074</v>
      </c>
      <c r="AQ104" s="10">
        <f t="shared" si="0"/>
        <v>2064</v>
      </c>
      <c r="AR104" s="10">
        <f t="shared" si="0"/>
        <v>2055</v>
      </c>
      <c r="AS104" s="10">
        <f t="shared" si="0"/>
        <v>2069</v>
      </c>
      <c r="AT104" s="10">
        <f t="shared" si="0"/>
        <v>2066</v>
      </c>
      <c r="AU104" s="10">
        <f t="shared" si="0"/>
        <v>2049</v>
      </c>
      <c r="AV104" s="10">
        <f t="shared" si="0"/>
        <v>2033</v>
      </c>
      <c r="AW104" s="10">
        <f t="shared" ref="AW104:AY104" si="1">SUM(AW8:AW103)</f>
        <v>2035</v>
      </c>
      <c r="AX104" s="10">
        <f t="shared" si="1"/>
        <v>2026</v>
      </c>
      <c r="AY104" s="10">
        <f t="shared" si="1"/>
        <v>2020</v>
      </c>
    </row>
  </sheetData>
  <dataConsolidate/>
  <phoneticPr fontId="1" type="noConversion"/>
  <hyperlinks>
    <hyperlink ref="A2" location="Sommaire!A1" display="Retour au menu &quot;Exploitation des films&quot;"/>
  </hyperlinks>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sheetPr codeName="Feuil39"/>
  <dimension ref="A1:R104"/>
  <sheetViews>
    <sheetView workbookViewId="0"/>
  </sheetViews>
  <sheetFormatPr baseColWidth="10" defaultColWidth="4.7109375" defaultRowHeight="12"/>
  <cols>
    <col min="1" max="1" width="4.7109375" style="1" customWidth="1"/>
    <col min="2" max="2" width="26.140625" style="1" bestFit="1" customWidth="1"/>
    <col min="3" max="12" width="5" style="4" bestFit="1" customWidth="1"/>
    <col min="13" max="14" width="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259</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31"/>
      <c r="D8" s="31">
        <v>14.194310737442803</v>
      </c>
      <c r="E8" s="31">
        <v>12.944683222032024</v>
      </c>
      <c r="F8" s="31">
        <v>14.427150855908035</v>
      </c>
      <c r="G8" s="31">
        <v>14.116522263015685</v>
      </c>
      <c r="H8" s="31">
        <v>14.480342710472497</v>
      </c>
      <c r="I8" s="31">
        <v>15.381901273997963</v>
      </c>
      <c r="J8" s="31">
        <v>16.763808658068495</v>
      </c>
      <c r="K8" s="31">
        <v>17.599273976295116</v>
      </c>
      <c r="L8" s="31">
        <v>17.009328557301266</v>
      </c>
      <c r="M8" s="31">
        <v>16.159653007170071</v>
      </c>
      <c r="N8" s="31">
        <v>17.647594975585047</v>
      </c>
    </row>
    <row r="9" spans="1:18">
      <c r="A9" s="7" t="s">
        <v>11</v>
      </c>
      <c r="B9" s="7" t="s">
        <v>12</v>
      </c>
      <c r="C9" s="31"/>
      <c r="D9" s="31">
        <v>13.736190881309657</v>
      </c>
      <c r="E9" s="31">
        <v>9.9653743760055686</v>
      </c>
      <c r="F9" s="31">
        <v>11.289232170739064</v>
      </c>
      <c r="G9" s="31">
        <v>9.9618288739894272</v>
      </c>
      <c r="H9" s="31">
        <v>10.235162417890011</v>
      </c>
      <c r="I9" s="31">
        <v>10.690975128679876</v>
      </c>
      <c r="J9" s="31">
        <v>16.533220181766151</v>
      </c>
      <c r="K9" s="31">
        <v>17.360303403695045</v>
      </c>
      <c r="L9" s="31">
        <v>13.548759055716907</v>
      </c>
      <c r="M9" s="31">
        <v>11.899797872309662</v>
      </c>
      <c r="N9" s="31">
        <v>14.179414850691927</v>
      </c>
    </row>
    <row r="10" spans="1:18">
      <c r="A10" s="7" t="s">
        <v>13</v>
      </c>
      <c r="B10" s="7" t="s">
        <v>14</v>
      </c>
      <c r="C10" s="31"/>
      <c r="D10" s="31">
        <v>23.185627124083986</v>
      </c>
      <c r="E10" s="31">
        <v>15.836558501057208</v>
      </c>
      <c r="F10" s="31">
        <v>20.524178127410281</v>
      </c>
      <c r="G10" s="31">
        <v>19.158937044784057</v>
      </c>
      <c r="H10" s="31">
        <v>18.675579145790962</v>
      </c>
      <c r="I10" s="31">
        <v>20.72834099288411</v>
      </c>
      <c r="J10" s="31">
        <v>20.580249488404682</v>
      </c>
      <c r="K10" s="31">
        <v>22.300355278664831</v>
      </c>
      <c r="L10" s="31">
        <v>19.29878666654918</v>
      </c>
      <c r="M10" s="31">
        <v>17.955115108934809</v>
      </c>
      <c r="N10" s="31">
        <v>19.393122589988739</v>
      </c>
    </row>
    <row r="11" spans="1:18">
      <c r="A11" s="7" t="s">
        <v>15</v>
      </c>
      <c r="B11" s="7" t="s">
        <v>16</v>
      </c>
      <c r="C11" s="31"/>
      <c r="D11" s="31">
        <v>16.514458648907514</v>
      </c>
      <c r="E11" s="31">
        <v>15.763822158575183</v>
      </c>
      <c r="F11" s="31">
        <v>14.02656725137048</v>
      </c>
      <c r="G11" s="31">
        <v>13.756378460730737</v>
      </c>
      <c r="H11" s="31">
        <v>13.978150696669129</v>
      </c>
      <c r="I11" s="31">
        <v>14.581441243159832</v>
      </c>
      <c r="J11" s="31">
        <v>13.706170471920595</v>
      </c>
      <c r="K11" s="31">
        <v>13.484819029832909</v>
      </c>
      <c r="L11" s="31">
        <v>11.036084465203697</v>
      </c>
      <c r="M11" s="31">
        <v>11.426641183026048</v>
      </c>
      <c r="N11" s="31">
        <v>9.9051734878640794</v>
      </c>
    </row>
    <row r="12" spans="1:18">
      <c r="A12" s="7" t="s">
        <v>17</v>
      </c>
      <c r="B12" s="7" t="s">
        <v>18</v>
      </c>
      <c r="C12" s="31"/>
      <c r="D12" s="31">
        <v>16.962611539705989</v>
      </c>
      <c r="E12" s="31">
        <v>13.853179333205636</v>
      </c>
      <c r="F12" s="31">
        <v>15.658630125768566</v>
      </c>
      <c r="G12" s="31">
        <v>14.048150431288557</v>
      </c>
      <c r="H12" s="31">
        <v>12.704521178954472</v>
      </c>
      <c r="I12" s="31">
        <v>15.525485056028357</v>
      </c>
      <c r="J12" s="31">
        <v>17.553177518759298</v>
      </c>
      <c r="K12" s="31">
        <v>17.931518376617582</v>
      </c>
      <c r="L12" s="31">
        <v>16.741452022228582</v>
      </c>
      <c r="M12" s="31">
        <v>14.481845309786298</v>
      </c>
      <c r="N12" s="31">
        <v>14.746298379448012</v>
      </c>
    </row>
    <row r="13" spans="1:18">
      <c r="A13" s="7" t="s">
        <v>19</v>
      </c>
      <c r="B13" s="7" t="s">
        <v>20</v>
      </c>
      <c r="C13" s="31"/>
      <c r="D13" s="31">
        <v>15.419865893677146</v>
      </c>
      <c r="E13" s="31">
        <v>14.125001431553367</v>
      </c>
      <c r="F13" s="31">
        <v>15.781901587117769</v>
      </c>
      <c r="G13" s="31">
        <v>19.928227554862282</v>
      </c>
      <c r="H13" s="31">
        <v>20.410134238506583</v>
      </c>
      <c r="I13" s="31">
        <v>16.414056579723912</v>
      </c>
      <c r="J13" s="31">
        <v>16.825552126361245</v>
      </c>
      <c r="K13" s="31">
        <v>14.714626031146025</v>
      </c>
      <c r="L13" s="31">
        <v>13.987441790463375</v>
      </c>
      <c r="M13" s="31">
        <v>12.307660853811853</v>
      </c>
      <c r="N13" s="31">
        <v>14.181924041674563</v>
      </c>
    </row>
    <row r="14" spans="1:18">
      <c r="A14" s="7" t="s">
        <v>21</v>
      </c>
      <c r="B14" s="7" t="s">
        <v>22</v>
      </c>
      <c r="C14" s="31"/>
      <c r="D14" s="31">
        <v>24.346394273960627</v>
      </c>
      <c r="E14" s="31">
        <v>24.297728527530378</v>
      </c>
      <c r="F14" s="31">
        <v>24.289506258646597</v>
      </c>
      <c r="G14" s="31">
        <v>22.936723830525061</v>
      </c>
      <c r="H14" s="31">
        <v>23.550070396365559</v>
      </c>
      <c r="I14" s="31">
        <v>24.416441004797374</v>
      </c>
      <c r="J14" s="31">
        <v>24.438861794504465</v>
      </c>
      <c r="K14" s="31" t="s">
        <v>271</v>
      </c>
      <c r="L14" s="31">
        <v>22.567031546061404</v>
      </c>
      <c r="M14" s="31">
        <v>20.353719237796014</v>
      </c>
      <c r="N14" s="31">
        <v>22.020180311838473</v>
      </c>
    </row>
    <row r="15" spans="1:18">
      <c r="A15" s="7" t="s">
        <v>23</v>
      </c>
      <c r="B15" s="7" t="s">
        <v>24</v>
      </c>
      <c r="C15" s="31"/>
      <c r="D15" s="31">
        <v>11.770205949601587</v>
      </c>
      <c r="E15" s="31">
        <v>10.956871751352166</v>
      </c>
      <c r="F15" s="31">
        <v>12.116948133449924</v>
      </c>
      <c r="G15" s="31">
        <v>12.126463728571558</v>
      </c>
      <c r="H15" s="31">
        <v>12.561407785604706</v>
      </c>
      <c r="I15" s="31">
        <v>11.988430165172693</v>
      </c>
      <c r="J15" s="31">
        <v>11.546164706653318</v>
      </c>
      <c r="K15" s="31">
        <v>12.074544974821677</v>
      </c>
      <c r="L15" s="31">
        <v>11.423512301816787</v>
      </c>
      <c r="M15" s="31">
        <v>10.599795308484513</v>
      </c>
      <c r="N15" s="31">
        <v>11.804862060369093</v>
      </c>
    </row>
    <row r="16" spans="1:18">
      <c r="A16" s="7" t="s">
        <v>25</v>
      </c>
      <c r="B16" s="7" t="s">
        <v>26</v>
      </c>
      <c r="C16" s="31"/>
      <c r="D16" s="31" t="s">
        <v>271</v>
      </c>
      <c r="E16" s="31" t="s">
        <v>271</v>
      </c>
      <c r="F16" s="31" t="s">
        <v>271</v>
      </c>
      <c r="G16" s="31" t="s">
        <v>271</v>
      </c>
      <c r="H16" s="31" t="s">
        <v>271</v>
      </c>
      <c r="I16" s="31" t="s">
        <v>271</v>
      </c>
      <c r="J16" s="31" t="s">
        <v>271</v>
      </c>
      <c r="K16" s="31" t="s">
        <v>271</v>
      </c>
      <c r="L16" s="31" t="s">
        <v>271</v>
      </c>
      <c r="M16" s="31" t="s">
        <v>271</v>
      </c>
      <c r="N16" s="31" t="s">
        <v>271</v>
      </c>
    </row>
    <row r="17" spans="1:14">
      <c r="A17" s="7" t="s">
        <v>27</v>
      </c>
      <c r="B17" s="7" t="s">
        <v>28</v>
      </c>
      <c r="C17" s="31"/>
      <c r="D17" s="31" t="s">
        <v>271</v>
      </c>
      <c r="E17" s="31" t="s">
        <v>271</v>
      </c>
      <c r="F17" s="31" t="s">
        <v>271</v>
      </c>
      <c r="G17" s="31" t="s">
        <v>271</v>
      </c>
      <c r="H17" s="31" t="s">
        <v>271</v>
      </c>
      <c r="I17" s="31" t="s">
        <v>271</v>
      </c>
      <c r="J17" s="31" t="s">
        <v>271</v>
      </c>
      <c r="K17" s="31" t="s">
        <v>271</v>
      </c>
      <c r="L17" s="31" t="s">
        <v>271</v>
      </c>
      <c r="M17" s="31" t="s">
        <v>271</v>
      </c>
      <c r="N17" s="31" t="s">
        <v>271</v>
      </c>
    </row>
    <row r="18" spans="1:14">
      <c r="A18" s="7" t="s">
        <v>29</v>
      </c>
      <c r="B18" s="7" t="s">
        <v>30</v>
      </c>
      <c r="C18" s="31"/>
      <c r="D18" s="31" t="s">
        <v>271</v>
      </c>
      <c r="E18" s="31" t="s">
        <v>271</v>
      </c>
      <c r="F18" s="31" t="s">
        <v>271</v>
      </c>
      <c r="G18" s="31" t="s">
        <v>271</v>
      </c>
      <c r="H18" s="31" t="s">
        <v>271</v>
      </c>
      <c r="I18" s="31" t="s">
        <v>271</v>
      </c>
      <c r="J18" s="31" t="s">
        <v>271</v>
      </c>
      <c r="K18" s="31" t="s">
        <v>271</v>
      </c>
      <c r="L18" s="31" t="s">
        <v>271</v>
      </c>
      <c r="M18" s="31" t="s">
        <v>271</v>
      </c>
      <c r="N18" s="31" t="s">
        <v>271</v>
      </c>
    </row>
    <row r="19" spans="1:14">
      <c r="A19" s="7" t="s">
        <v>31</v>
      </c>
      <c r="B19" s="7" t="s">
        <v>32</v>
      </c>
      <c r="C19" s="31"/>
      <c r="D19" s="31">
        <v>17.084987037473486</v>
      </c>
      <c r="E19" s="31">
        <v>12.744573784781252</v>
      </c>
      <c r="F19" s="31">
        <v>14.656385656801918</v>
      </c>
      <c r="G19" s="31">
        <v>15.155055993878417</v>
      </c>
      <c r="H19" s="31">
        <v>17.8248706897825</v>
      </c>
      <c r="I19" s="31">
        <v>20.879648633783141</v>
      </c>
      <c r="J19" s="31">
        <v>19.212664249941103</v>
      </c>
      <c r="K19" s="31">
        <v>15.152510952072939</v>
      </c>
      <c r="L19" s="31">
        <v>13.368025713632129</v>
      </c>
      <c r="M19" s="31" t="s">
        <v>271</v>
      </c>
      <c r="N19" s="31">
        <v>14.790120387797861</v>
      </c>
    </row>
    <row r="20" spans="1:14">
      <c r="A20" s="7" t="s">
        <v>33</v>
      </c>
      <c r="B20" s="7" t="s">
        <v>34</v>
      </c>
      <c r="C20" s="31"/>
      <c r="D20" s="31">
        <v>16.070067148887592</v>
      </c>
      <c r="E20" s="31">
        <v>14.283518513206348</v>
      </c>
      <c r="F20" s="31">
        <v>14.668366262748266</v>
      </c>
      <c r="G20" s="31">
        <v>13.330338164615982</v>
      </c>
      <c r="H20" s="31">
        <v>14.138610470596321</v>
      </c>
      <c r="I20" s="31">
        <v>14.759838679149134</v>
      </c>
      <c r="J20" s="31">
        <v>15.12905419804434</v>
      </c>
      <c r="K20" s="31">
        <v>14.719805815793393</v>
      </c>
      <c r="L20" s="31">
        <v>13.409007864972217</v>
      </c>
      <c r="M20" s="31">
        <v>13.021740869732081</v>
      </c>
      <c r="N20" s="31">
        <v>13.255707839303399</v>
      </c>
    </row>
    <row r="21" spans="1:14">
      <c r="A21" s="7" t="s">
        <v>35</v>
      </c>
      <c r="B21" s="7" t="s">
        <v>36</v>
      </c>
      <c r="C21" s="31"/>
      <c r="D21" s="31">
        <v>15.413200665221488</v>
      </c>
      <c r="E21" s="31">
        <v>15.407397819239755</v>
      </c>
      <c r="F21" s="31">
        <v>17.48674611706695</v>
      </c>
      <c r="G21" s="31">
        <v>15.319976256853964</v>
      </c>
      <c r="H21" s="31">
        <v>16.245348974922653</v>
      </c>
      <c r="I21" s="31">
        <v>16.139624991810329</v>
      </c>
      <c r="J21" s="31">
        <v>15.779451643506311</v>
      </c>
      <c r="K21" s="31">
        <v>17.24369279694502</v>
      </c>
      <c r="L21" s="31">
        <v>16.192970850752225</v>
      </c>
      <c r="M21" s="31">
        <v>14.905307607188737</v>
      </c>
      <c r="N21" s="31">
        <v>15.288534059344014</v>
      </c>
    </row>
    <row r="22" spans="1:14">
      <c r="A22" s="7" t="s">
        <v>37</v>
      </c>
      <c r="B22" s="7" t="s">
        <v>38</v>
      </c>
      <c r="C22" s="31"/>
      <c r="D22" s="31" t="s">
        <v>271</v>
      </c>
      <c r="E22" s="31" t="s">
        <v>271</v>
      </c>
      <c r="F22" s="31" t="s">
        <v>271</v>
      </c>
      <c r="G22" s="31" t="s">
        <v>271</v>
      </c>
      <c r="H22" s="31" t="s">
        <v>271</v>
      </c>
      <c r="I22" s="31" t="s">
        <v>271</v>
      </c>
      <c r="J22" s="31" t="s">
        <v>271</v>
      </c>
      <c r="K22" s="31" t="s">
        <v>271</v>
      </c>
      <c r="L22" s="31" t="s">
        <v>271</v>
      </c>
      <c r="M22" s="31" t="s">
        <v>271</v>
      </c>
      <c r="N22" s="31" t="s">
        <v>271</v>
      </c>
    </row>
    <row r="23" spans="1:14">
      <c r="A23" s="7" t="s">
        <v>39</v>
      </c>
      <c r="B23" s="7" t="s">
        <v>40</v>
      </c>
      <c r="C23" s="31"/>
      <c r="D23" s="31">
        <v>9.736021436159719</v>
      </c>
      <c r="E23" s="31">
        <v>8.2302826855739539</v>
      </c>
      <c r="F23" s="31">
        <v>9.1873112315791854</v>
      </c>
      <c r="G23" s="31">
        <v>8.95124202823677</v>
      </c>
      <c r="H23" s="31">
        <v>9.368817336148016</v>
      </c>
      <c r="I23" s="31">
        <v>9.4757934793598864</v>
      </c>
      <c r="J23" s="31" t="s">
        <v>271</v>
      </c>
      <c r="K23" s="31">
        <v>9.7844293414734071</v>
      </c>
      <c r="L23" s="31">
        <v>10.148869498769853</v>
      </c>
      <c r="M23" s="31">
        <v>9.7777425759684053</v>
      </c>
      <c r="N23" s="31">
        <v>11.562237315570062</v>
      </c>
    </row>
    <row r="24" spans="1:14">
      <c r="A24" s="7" t="s">
        <v>41</v>
      </c>
      <c r="B24" s="7" t="s">
        <v>42</v>
      </c>
      <c r="C24" s="31"/>
      <c r="D24" s="31">
        <v>10.613660693425949</v>
      </c>
      <c r="E24" s="31">
        <v>9.9069677032337964</v>
      </c>
      <c r="F24" s="31">
        <v>12.222165168169582</v>
      </c>
      <c r="G24" s="31">
        <v>11.879819295714215</v>
      </c>
      <c r="H24" s="31">
        <v>13.220754776098097</v>
      </c>
      <c r="I24" s="31">
        <v>13.672102494261178</v>
      </c>
      <c r="J24" s="31">
        <v>14.569042973721496</v>
      </c>
      <c r="K24" s="31">
        <v>17.083117240765187</v>
      </c>
      <c r="L24" s="31">
        <v>15.623273462453666</v>
      </c>
      <c r="M24" s="31">
        <v>17.723348991434097</v>
      </c>
      <c r="N24" s="31">
        <v>16.559662975988651</v>
      </c>
    </row>
    <row r="25" spans="1:14">
      <c r="A25" s="7" t="s">
        <v>43</v>
      </c>
      <c r="B25" s="7" t="s">
        <v>44</v>
      </c>
      <c r="C25" s="31"/>
      <c r="D25" s="31" t="s">
        <v>271</v>
      </c>
      <c r="E25" s="31" t="s">
        <v>271</v>
      </c>
      <c r="F25" s="31">
        <v>13.52569706675367</v>
      </c>
      <c r="G25" s="31">
        <v>13.498699735160047</v>
      </c>
      <c r="H25" s="31">
        <v>14.724658724396891</v>
      </c>
      <c r="I25" s="31">
        <v>14.446067584695696</v>
      </c>
      <c r="J25" s="31">
        <v>14.077411839213031</v>
      </c>
      <c r="K25" s="31">
        <v>15.831643925450148</v>
      </c>
      <c r="L25" s="31">
        <v>13.249010792597495</v>
      </c>
      <c r="M25" s="31">
        <v>12.846055292610359</v>
      </c>
      <c r="N25" s="31">
        <v>14.161892416146276</v>
      </c>
    </row>
    <row r="26" spans="1:14">
      <c r="A26" s="7" t="s">
        <v>45</v>
      </c>
      <c r="B26" s="7" t="s">
        <v>46</v>
      </c>
      <c r="C26" s="31"/>
      <c r="D26" s="31">
        <v>19.705670911406987</v>
      </c>
      <c r="E26" s="31" t="s">
        <v>271</v>
      </c>
      <c r="F26" s="31">
        <v>18.308625771439626</v>
      </c>
      <c r="G26" s="31">
        <v>17.299440124802924</v>
      </c>
      <c r="H26" s="31">
        <v>16.619745635724932</v>
      </c>
      <c r="I26" s="31" t="s">
        <v>271</v>
      </c>
      <c r="J26" s="31" t="s">
        <v>271</v>
      </c>
      <c r="K26" s="31">
        <v>16.471528087197012</v>
      </c>
      <c r="L26" s="31" t="s">
        <v>271</v>
      </c>
      <c r="M26" s="31" t="s">
        <v>271</v>
      </c>
      <c r="N26" s="31">
        <v>10.540024309776003</v>
      </c>
    </row>
    <row r="27" spans="1:14">
      <c r="A27" s="7" t="s">
        <v>65</v>
      </c>
      <c r="B27" s="7" t="s">
        <v>66</v>
      </c>
      <c r="C27" s="31"/>
      <c r="D27" s="31" t="s">
        <v>271</v>
      </c>
      <c r="E27" s="31" t="s">
        <v>271</v>
      </c>
      <c r="F27" s="31" t="s">
        <v>271</v>
      </c>
      <c r="G27" s="31" t="s">
        <v>271</v>
      </c>
      <c r="H27" s="31" t="s">
        <v>271</v>
      </c>
      <c r="I27" s="31" t="s">
        <v>271</v>
      </c>
      <c r="J27" s="31" t="s">
        <v>271</v>
      </c>
      <c r="K27" s="31" t="s">
        <v>271</v>
      </c>
      <c r="L27" s="31" t="s">
        <v>271</v>
      </c>
      <c r="M27" s="31" t="s">
        <v>271</v>
      </c>
      <c r="N27" s="31" t="s">
        <v>271</v>
      </c>
    </row>
    <row r="28" spans="1:14">
      <c r="A28" s="7" t="s">
        <v>67</v>
      </c>
      <c r="B28" s="7" t="s">
        <v>68</v>
      </c>
      <c r="C28" s="31"/>
      <c r="D28" s="31">
        <v>17.108286108132944</v>
      </c>
      <c r="E28" s="31" t="s">
        <v>271</v>
      </c>
      <c r="F28" s="31" t="s">
        <v>271</v>
      </c>
      <c r="G28" s="31" t="s">
        <v>271</v>
      </c>
      <c r="H28" s="31" t="s">
        <v>271</v>
      </c>
      <c r="I28" s="31" t="s">
        <v>271</v>
      </c>
      <c r="J28" s="31" t="s">
        <v>271</v>
      </c>
      <c r="K28" s="31" t="s">
        <v>271</v>
      </c>
      <c r="L28" s="31" t="s">
        <v>271</v>
      </c>
      <c r="M28" s="31" t="s">
        <v>271</v>
      </c>
      <c r="N28" s="31">
        <v>17.513298279200487</v>
      </c>
    </row>
    <row r="29" spans="1:14">
      <c r="A29" s="7" t="s">
        <v>47</v>
      </c>
      <c r="B29" s="7" t="s">
        <v>48</v>
      </c>
      <c r="C29" s="31"/>
      <c r="D29" s="31">
        <v>11.749194044330515</v>
      </c>
      <c r="E29" s="31">
        <v>9.9630093733946907</v>
      </c>
      <c r="F29" s="31">
        <v>10.107814906302416</v>
      </c>
      <c r="G29" s="31">
        <v>11.209394203105411</v>
      </c>
      <c r="H29" s="31">
        <v>9.5554537576323657</v>
      </c>
      <c r="I29" s="31">
        <v>10.386244451327489</v>
      </c>
      <c r="J29" s="31">
        <v>10.626637441323567</v>
      </c>
      <c r="K29" s="31">
        <v>10.254506588357701</v>
      </c>
      <c r="L29" s="31">
        <v>9.2437176705290298</v>
      </c>
      <c r="M29" s="31">
        <v>9.3360377439730549</v>
      </c>
      <c r="N29" s="31">
        <v>9.5841176615518311</v>
      </c>
    </row>
    <row r="30" spans="1:14">
      <c r="A30" s="7" t="s">
        <v>49</v>
      </c>
      <c r="B30" s="7" t="s">
        <v>50</v>
      </c>
      <c r="C30" s="31"/>
      <c r="D30" s="31">
        <v>18.887419404712659</v>
      </c>
      <c r="E30" s="31">
        <v>15.688151914284903</v>
      </c>
      <c r="F30" s="31">
        <v>17.825849598374326</v>
      </c>
      <c r="G30" s="31">
        <v>17.141572524232252</v>
      </c>
      <c r="H30" s="31">
        <v>17.298938638669227</v>
      </c>
      <c r="I30" s="31">
        <v>17.321418993850024</v>
      </c>
      <c r="J30" s="31">
        <v>18.614751449589289</v>
      </c>
      <c r="K30" s="31">
        <v>18.908423563725172</v>
      </c>
      <c r="L30" s="31">
        <v>17.460158855605144</v>
      </c>
      <c r="M30" s="31">
        <v>16.228547522486661</v>
      </c>
      <c r="N30" s="31">
        <v>17.466370570772284</v>
      </c>
    </row>
    <row r="31" spans="1:14">
      <c r="A31" s="7" t="s">
        <v>51</v>
      </c>
      <c r="B31" s="7" t="s">
        <v>52</v>
      </c>
      <c r="C31" s="31"/>
      <c r="D31" s="31">
        <v>15.422205369493119</v>
      </c>
      <c r="E31" s="31" t="s">
        <v>271</v>
      </c>
      <c r="F31" s="31">
        <v>18.515619091613335</v>
      </c>
      <c r="G31" s="31" t="s">
        <v>271</v>
      </c>
      <c r="H31" s="31">
        <v>17.171063460473746</v>
      </c>
      <c r="I31" s="31">
        <v>17.619988857768654</v>
      </c>
      <c r="J31" s="31">
        <v>17.24503216556375</v>
      </c>
      <c r="K31" s="31">
        <v>19.274270717865637</v>
      </c>
      <c r="L31" s="31">
        <v>16.433967677154058</v>
      </c>
      <c r="M31" s="31">
        <v>14.734654425848756</v>
      </c>
      <c r="N31" s="31">
        <v>14.812576506464314</v>
      </c>
    </row>
    <row r="32" spans="1:14">
      <c r="A32" s="7" t="s">
        <v>53</v>
      </c>
      <c r="B32" s="7" t="s">
        <v>54</v>
      </c>
      <c r="C32" s="31"/>
      <c r="D32" s="31">
        <v>13.39506669913896</v>
      </c>
      <c r="E32" s="31">
        <v>11.046853017800263</v>
      </c>
      <c r="F32" s="31">
        <v>12.060316608102314</v>
      </c>
      <c r="G32" s="31">
        <v>11.038775439068234</v>
      </c>
      <c r="H32" s="31">
        <v>11.127377620549469</v>
      </c>
      <c r="I32" s="31">
        <v>11.184898543351295</v>
      </c>
      <c r="J32" s="31">
        <v>11.814520889691954</v>
      </c>
      <c r="K32" s="31">
        <v>12.905752912268834</v>
      </c>
      <c r="L32" s="31">
        <v>11.151673073450118</v>
      </c>
      <c r="M32" s="31">
        <v>10.073530166529231</v>
      </c>
      <c r="N32" s="31">
        <v>12.587777788139624</v>
      </c>
    </row>
    <row r="33" spans="1:14">
      <c r="A33" s="7" t="s">
        <v>55</v>
      </c>
      <c r="B33" s="7" t="s">
        <v>56</v>
      </c>
      <c r="C33" s="31"/>
      <c r="D33" s="31">
        <v>12.930111768050931</v>
      </c>
      <c r="E33" s="31">
        <v>15.999937242842744</v>
      </c>
      <c r="F33" s="31">
        <v>17.325883289620275</v>
      </c>
      <c r="G33" s="31">
        <v>15.458851899123713</v>
      </c>
      <c r="H33" s="31">
        <v>15.960143329566467</v>
      </c>
      <c r="I33" s="31">
        <v>15.068259110616831</v>
      </c>
      <c r="J33" s="31">
        <v>15.294724748925317</v>
      </c>
      <c r="K33" s="31">
        <v>16.000596191824719</v>
      </c>
      <c r="L33" s="31">
        <v>15.314256603382296</v>
      </c>
      <c r="M33" s="31">
        <v>14.929640858279166</v>
      </c>
      <c r="N33" s="31">
        <v>16.698738218002507</v>
      </c>
    </row>
    <row r="34" spans="1:14">
      <c r="A34" s="7" t="s">
        <v>57</v>
      </c>
      <c r="B34" s="7" t="s">
        <v>58</v>
      </c>
      <c r="C34" s="31"/>
      <c r="D34" s="31">
        <v>21.02519695351468</v>
      </c>
      <c r="E34" s="31">
        <v>18.507953953023065</v>
      </c>
      <c r="F34" s="31">
        <v>16.656820685425622</v>
      </c>
      <c r="G34" s="31">
        <v>16.037513909343996</v>
      </c>
      <c r="H34" s="31">
        <v>18.26631778270761</v>
      </c>
      <c r="I34" s="31">
        <v>15.006157956470743</v>
      </c>
      <c r="J34" s="31">
        <v>16.171460213465259</v>
      </c>
      <c r="K34" s="31">
        <v>15.626369110408579</v>
      </c>
      <c r="L34" s="31">
        <v>14.274613837497672</v>
      </c>
      <c r="M34" s="31">
        <v>13.742405480985939</v>
      </c>
      <c r="N34" s="31">
        <v>14.657587440278336</v>
      </c>
    </row>
    <row r="35" spans="1:14">
      <c r="A35" s="7" t="s">
        <v>59</v>
      </c>
      <c r="B35" s="7" t="s">
        <v>60</v>
      </c>
      <c r="C35" s="31"/>
      <c r="D35" s="31">
        <v>10.3108731294655</v>
      </c>
      <c r="E35" s="31">
        <v>10.663191914024766</v>
      </c>
      <c r="F35" s="31">
        <v>13.698645548671481</v>
      </c>
      <c r="G35" s="31">
        <v>11.673860041710943</v>
      </c>
      <c r="H35" s="31">
        <v>13.458008493376433</v>
      </c>
      <c r="I35" s="31">
        <v>13.563500678254195</v>
      </c>
      <c r="J35" s="31">
        <v>13.019877431452507</v>
      </c>
      <c r="K35" s="31">
        <v>12.955578526439467</v>
      </c>
      <c r="L35" s="31">
        <v>11.414753434020939</v>
      </c>
      <c r="M35" s="31">
        <v>10.815228556371681</v>
      </c>
      <c r="N35" s="31">
        <v>12.539252566904308</v>
      </c>
    </row>
    <row r="36" spans="1:14">
      <c r="A36" s="7" t="s">
        <v>61</v>
      </c>
      <c r="B36" s="7" t="s">
        <v>62</v>
      </c>
      <c r="C36" s="31"/>
      <c r="D36" s="31">
        <v>14.662359201854358</v>
      </c>
      <c r="E36" s="31">
        <v>12.698639807598774</v>
      </c>
      <c r="F36" s="31">
        <v>12.165757323228354</v>
      </c>
      <c r="G36" s="31">
        <v>13.396778582528862</v>
      </c>
      <c r="H36" s="31">
        <v>12.680720637315989</v>
      </c>
      <c r="I36" s="31">
        <v>13.615693289518626</v>
      </c>
      <c r="J36" s="31">
        <v>14.492702991804659</v>
      </c>
      <c r="K36" s="31">
        <v>14.045990710409495</v>
      </c>
      <c r="L36" s="31">
        <v>15.307117578140863</v>
      </c>
      <c r="M36" s="31">
        <v>14.767051335854015</v>
      </c>
      <c r="N36" s="31">
        <v>14.513365008283305</v>
      </c>
    </row>
    <row r="37" spans="1:14">
      <c r="A37" s="7" t="s">
        <v>63</v>
      </c>
      <c r="B37" s="7" t="s">
        <v>64</v>
      </c>
      <c r="C37" s="31"/>
      <c r="D37" s="31">
        <v>15.620541832725182</v>
      </c>
      <c r="E37" s="31">
        <v>11.590410745852783</v>
      </c>
      <c r="F37" s="31">
        <v>10.165192159495508</v>
      </c>
      <c r="G37" s="31">
        <v>9.2537957446038455</v>
      </c>
      <c r="H37" s="31">
        <v>10.749261359640538</v>
      </c>
      <c r="I37" s="31">
        <v>14.057417555213858</v>
      </c>
      <c r="J37" s="31">
        <v>14.742605602113365</v>
      </c>
      <c r="K37" s="31">
        <v>15.157144053002492</v>
      </c>
      <c r="L37" s="31">
        <v>14.7585038558883</v>
      </c>
      <c r="M37" s="31">
        <v>7.4013969509265394</v>
      </c>
      <c r="N37" s="31">
        <v>6.6205511186834958</v>
      </c>
    </row>
    <row r="38" spans="1:14">
      <c r="A38" s="7" t="s">
        <v>69</v>
      </c>
      <c r="B38" s="7" t="s">
        <v>70</v>
      </c>
      <c r="C38" s="31"/>
      <c r="D38" s="31">
        <v>29.435082047080186</v>
      </c>
      <c r="E38" s="31">
        <v>33.094698190354272</v>
      </c>
      <c r="F38" s="31">
        <v>26.277306685481051</v>
      </c>
      <c r="G38" s="31">
        <v>21.625340269468111</v>
      </c>
      <c r="H38" s="31">
        <v>24.573093523417068</v>
      </c>
      <c r="I38" s="31">
        <v>22.443559314446436</v>
      </c>
      <c r="J38" s="31">
        <v>24.576701241985667</v>
      </c>
      <c r="K38" s="31">
        <v>23.776439643317911</v>
      </c>
      <c r="L38" s="31">
        <v>23.008923932642645</v>
      </c>
      <c r="M38" s="31">
        <v>23.066766864305311</v>
      </c>
      <c r="N38" s="31">
        <v>19.554053778932253</v>
      </c>
    </row>
    <row r="39" spans="1:14">
      <c r="A39" s="7" t="s">
        <v>71</v>
      </c>
      <c r="B39" s="7" t="s">
        <v>72</v>
      </c>
      <c r="C39" s="31"/>
      <c r="D39" s="31">
        <v>27.221051652771443</v>
      </c>
      <c r="E39" s="31">
        <v>25.463107548071367</v>
      </c>
      <c r="F39" s="31">
        <v>23.37246718471895</v>
      </c>
      <c r="G39" s="31">
        <v>23.755381676665944</v>
      </c>
      <c r="H39" s="31">
        <v>25.252904724871499</v>
      </c>
      <c r="I39" s="31">
        <v>24.038040713208421</v>
      </c>
      <c r="J39" s="31">
        <v>22.306838518389895</v>
      </c>
      <c r="K39" s="31">
        <v>23.648864722400827</v>
      </c>
      <c r="L39" s="31">
        <v>21.047049882739223</v>
      </c>
      <c r="M39" s="31">
        <v>21.352893439103511</v>
      </c>
      <c r="N39" s="31">
        <v>21.620801886620534</v>
      </c>
    </row>
    <row r="40" spans="1:14">
      <c r="A40" s="7" t="s">
        <v>73</v>
      </c>
      <c r="B40" s="7" t="s">
        <v>74</v>
      </c>
      <c r="C40" s="31"/>
      <c r="D40" s="31">
        <v>24.570672908844944</v>
      </c>
      <c r="E40" s="31" t="s">
        <v>271</v>
      </c>
      <c r="F40" s="31" t="s">
        <v>271</v>
      </c>
      <c r="G40" s="31" t="s">
        <v>271</v>
      </c>
      <c r="H40" s="31" t="s">
        <v>271</v>
      </c>
      <c r="I40" s="31">
        <v>24.30420584409481</v>
      </c>
      <c r="J40" s="31" t="s">
        <v>271</v>
      </c>
      <c r="K40" s="31">
        <v>24.869430225243683</v>
      </c>
      <c r="L40" s="31">
        <v>18.66352082546873</v>
      </c>
      <c r="M40" s="31">
        <v>20.534440578270242</v>
      </c>
      <c r="N40" s="31">
        <v>20.981328054169065</v>
      </c>
    </row>
    <row r="41" spans="1:14">
      <c r="A41" s="7" t="s">
        <v>75</v>
      </c>
      <c r="B41" s="7" t="s">
        <v>76</v>
      </c>
      <c r="C41" s="31"/>
      <c r="D41" s="31">
        <v>19.653230164210019</v>
      </c>
      <c r="E41" s="31">
        <v>17.964953132984888</v>
      </c>
      <c r="F41" s="31">
        <v>19.375869006496586</v>
      </c>
      <c r="G41" s="31">
        <v>17.92471934108152</v>
      </c>
      <c r="H41" s="31">
        <v>17.95554542421791</v>
      </c>
      <c r="I41" s="31">
        <v>20.696888047150718</v>
      </c>
      <c r="J41" s="31">
        <v>22.046490404535753</v>
      </c>
      <c r="K41" s="31">
        <v>20.323008836408828</v>
      </c>
      <c r="L41" s="31">
        <v>18.580157909076014</v>
      </c>
      <c r="M41" s="31">
        <v>19.734851966555844</v>
      </c>
      <c r="N41" s="31">
        <v>17.919810195814769</v>
      </c>
    </row>
    <row r="42" spans="1:14">
      <c r="A42" s="7" t="s">
        <v>77</v>
      </c>
      <c r="B42" s="7" t="s">
        <v>78</v>
      </c>
      <c r="C42" s="31"/>
      <c r="D42" s="31">
        <v>16.498044997024532</v>
      </c>
      <c r="E42" s="31">
        <v>15.413257834618765</v>
      </c>
      <c r="F42" s="31">
        <v>15.814053903919842</v>
      </c>
      <c r="G42" s="31">
        <v>13.893297047024936</v>
      </c>
      <c r="H42" s="31">
        <v>15.253464240050407</v>
      </c>
      <c r="I42" s="31">
        <v>16.72708484805684</v>
      </c>
      <c r="J42" s="31">
        <v>16.562305246514633</v>
      </c>
      <c r="K42" s="31">
        <v>13.256252650779279</v>
      </c>
      <c r="L42" s="31">
        <v>13.670698901081391</v>
      </c>
      <c r="M42" s="31">
        <v>13.51018914844496</v>
      </c>
      <c r="N42" s="31">
        <v>14.671149219546312</v>
      </c>
    </row>
    <row r="43" spans="1:14">
      <c r="A43" s="7" t="s">
        <v>79</v>
      </c>
      <c r="B43" s="7" t="s">
        <v>80</v>
      </c>
      <c r="C43" s="31"/>
      <c r="D43" s="31">
        <v>22.757631297787277</v>
      </c>
      <c r="E43" s="31">
        <v>18.30778774581983</v>
      </c>
      <c r="F43" s="31">
        <v>18.830163257913185</v>
      </c>
      <c r="G43" s="31">
        <v>17.717081713090739</v>
      </c>
      <c r="H43" s="31">
        <v>18.099370086989914</v>
      </c>
      <c r="I43" s="31">
        <v>18.183909511505604</v>
      </c>
      <c r="J43" s="31">
        <v>19.26295752871928</v>
      </c>
      <c r="K43" s="31">
        <v>21.031914111038898</v>
      </c>
      <c r="L43" s="31">
        <v>18.964353320012577</v>
      </c>
      <c r="M43" s="31">
        <v>17.609822712163314</v>
      </c>
      <c r="N43" s="31">
        <v>18.596534283825694</v>
      </c>
    </row>
    <row r="44" spans="1:14">
      <c r="A44" s="7" t="s">
        <v>81</v>
      </c>
      <c r="B44" s="7" t="s">
        <v>82</v>
      </c>
      <c r="C44" s="31"/>
      <c r="D44" s="31" t="s">
        <v>271</v>
      </c>
      <c r="E44" s="31">
        <v>11.999172145185732</v>
      </c>
      <c r="F44" s="31">
        <v>12.984942247017564</v>
      </c>
      <c r="G44" s="31">
        <v>14.157092430424905</v>
      </c>
      <c r="H44" s="31">
        <v>13.846505935513317</v>
      </c>
      <c r="I44" s="31">
        <v>14.609967047269171</v>
      </c>
      <c r="J44" s="31" t="s">
        <v>271</v>
      </c>
      <c r="K44" s="31" t="s">
        <v>271</v>
      </c>
      <c r="L44" s="31" t="s">
        <v>271</v>
      </c>
      <c r="M44" s="31" t="s">
        <v>271</v>
      </c>
      <c r="N44" s="31" t="s">
        <v>271</v>
      </c>
    </row>
    <row r="45" spans="1:14">
      <c r="A45" s="7" t="s">
        <v>83</v>
      </c>
      <c r="B45" s="7" t="s">
        <v>84</v>
      </c>
      <c r="C45" s="31"/>
      <c r="D45" s="31">
        <v>25.327773772829204</v>
      </c>
      <c r="E45" s="31">
        <v>27.757512929317151</v>
      </c>
      <c r="F45" s="31">
        <v>22.774225042714178</v>
      </c>
      <c r="G45" s="31">
        <v>19.568906845249533</v>
      </c>
      <c r="H45" s="31">
        <v>20.55105814110447</v>
      </c>
      <c r="I45" s="31">
        <v>21.859279030769688</v>
      </c>
      <c r="J45" s="31">
        <v>22.170568886345702</v>
      </c>
      <c r="K45" s="31">
        <v>22.658534381494533</v>
      </c>
      <c r="L45" s="31">
        <v>20.919943016055068</v>
      </c>
      <c r="M45" s="31">
        <v>21.39102624243943</v>
      </c>
      <c r="N45" s="31">
        <v>20.268244859112979</v>
      </c>
    </row>
    <row r="46" spans="1:14">
      <c r="A46" s="7" t="s">
        <v>85</v>
      </c>
      <c r="B46" s="7" t="s">
        <v>86</v>
      </c>
      <c r="C46" s="31"/>
      <c r="D46" s="31">
        <v>18.842641941737647</v>
      </c>
      <c r="E46" s="31">
        <v>14.214035149463944</v>
      </c>
      <c r="F46" s="31">
        <v>13.796582668013951</v>
      </c>
      <c r="G46" s="31">
        <v>14.111675071537292</v>
      </c>
      <c r="H46" s="31">
        <v>11.751475263235683</v>
      </c>
      <c r="I46" s="31">
        <v>12.849565193690074</v>
      </c>
      <c r="J46" s="31">
        <v>13.423198221169969</v>
      </c>
      <c r="K46" s="31">
        <v>13.365507731704914</v>
      </c>
      <c r="L46" s="31">
        <v>12.972754287493224</v>
      </c>
      <c r="M46" s="31">
        <v>12.831773611421635</v>
      </c>
      <c r="N46" s="31">
        <v>13.65301957094626</v>
      </c>
    </row>
    <row r="47" spans="1:14">
      <c r="A47" s="7" t="s">
        <v>87</v>
      </c>
      <c r="B47" s="7" t="s">
        <v>88</v>
      </c>
      <c r="C47" s="31"/>
      <c r="D47" s="31">
        <v>6.8740040906604518</v>
      </c>
      <c r="E47" s="31">
        <v>6.639858389216764</v>
      </c>
      <c r="F47" s="31">
        <v>8.1916151667183961</v>
      </c>
      <c r="G47" s="31">
        <v>8.3916040026516985</v>
      </c>
      <c r="H47" s="31">
        <v>8.6841199550283363</v>
      </c>
      <c r="I47" s="31">
        <v>8.711036069610433</v>
      </c>
      <c r="J47" s="31" t="s">
        <v>271</v>
      </c>
      <c r="K47" s="31" t="s">
        <v>271</v>
      </c>
      <c r="L47" s="31" t="s">
        <v>271</v>
      </c>
      <c r="M47" s="31" t="s">
        <v>271</v>
      </c>
      <c r="N47" s="31" t="s">
        <v>271</v>
      </c>
    </row>
    <row r="48" spans="1:14">
      <c r="A48" s="7" t="s">
        <v>89</v>
      </c>
      <c r="B48" s="7" t="s">
        <v>90</v>
      </c>
      <c r="C48" s="31"/>
      <c r="D48" s="31">
        <v>14.356390914480018</v>
      </c>
      <c r="E48" s="31">
        <v>14.495698783317145</v>
      </c>
      <c r="F48" s="31">
        <v>16.174182389562368</v>
      </c>
      <c r="G48" s="31">
        <v>15.52651955009566</v>
      </c>
      <c r="H48" s="31">
        <v>16.041147317679577</v>
      </c>
      <c r="I48" s="31">
        <v>17.462027214965502</v>
      </c>
      <c r="J48" s="31">
        <v>18.432256870927294</v>
      </c>
      <c r="K48" s="31">
        <v>19.437644883006527</v>
      </c>
      <c r="L48" s="31">
        <v>17.846162853005247</v>
      </c>
      <c r="M48" s="31">
        <v>16.347162583085627</v>
      </c>
      <c r="N48" s="31">
        <v>16.5789542607118</v>
      </c>
    </row>
    <row r="49" spans="1:14">
      <c r="A49" s="7" t="s">
        <v>91</v>
      </c>
      <c r="B49" s="7" t="s">
        <v>92</v>
      </c>
      <c r="C49" s="31"/>
      <c r="D49" s="31">
        <v>13.06127743154852</v>
      </c>
      <c r="E49" s="31">
        <v>10.526499892146518</v>
      </c>
      <c r="F49" s="31">
        <v>12.162759840778417</v>
      </c>
      <c r="G49" s="31">
        <v>10.868689653814149</v>
      </c>
      <c r="H49" s="31">
        <v>11.208709041090499</v>
      </c>
      <c r="I49" s="31">
        <v>12.511161632477791</v>
      </c>
      <c r="J49" s="31">
        <v>14.56078729028712</v>
      </c>
      <c r="K49" s="31">
        <v>14.346900835378948</v>
      </c>
      <c r="L49" s="31">
        <v>14.254106929278981</v>
      </c>
      <c r="M49" s="31">
        <v>12.536725464088825</v>
      </c>
      <c r="N49" s="31">
        <v>13.782740755328657</v>
      </c>
    </row>
    <row r="50" spans="1:14">
      <c r="A50" s="7" t="s">
        <v>93</v>
      </c>
      <c r="B50" s="7" t="s">
        <v>94</v>
      </c>
      <c r="C50" s="31"/>
      <c r="D50" s="31">
        <v>15.317055068324557</v>
      </c>
      <c r="E50" s="31">
        <v>18.76413708614789</v>
      </c>
      <c r="F50" s="31">
        <v>17.752549112559244</v>
      </c>
      <c r="G50" s="31">
        <v>15.900797812259077</v>
      </c>
      <c r="H50" s="31">
        <v>14.518944156172752</v>
      </c>
      <c r="I50" s="31">
        <v>15.388402472697329</v>
      </c>
      <c r="J50" s="31">
        <v>16.058708481257518</v>
      </c>
      <c r="K50" s="31">
        <v>16.152898058650859</v>
      </c>
      <c r="L50" s="31">
        <v>14.267571736518276</v>
      </c>
      <c r="M50" s="31">
        <v>15.09696977789755</v>
      </c>
      <c r="N50" s="31">
        <v>14.439901188865994</v>
      </c>
    </row>
    <row r="51" spans="1:14">
      <c r="A51" s="7" t="s">
        <v>95</v>
      </c>
      <c r="B51" s="7" t="s">
        <v>96</v>
      </c>
      <c r="C51" s="31"/>
      <c r="D51" s="31">
        <v>26.852997653082994</v>
      </c>
      <c r="E51" s="31" t="s">
        <v>271</v>
      </c>
      <c r="F51" s="31" t="s">
        <v>271</v>
      </c>
      <c r="G51" s="31" t="s">
        <v>271</v>
      </c>
      <c r="H51" s="31" t="s">
        <v>271</v>
      </c>
      <c r="I51" s="31">
        <v>16.397318022882157</v>
      </c>
      <c r="J51" s="31">
        <v>15.679905185418463</v>
      </c>
      <c r="K51" s="31">
        <v>15.584781234944847</v>
      </c>
      <c r="L51" s="31">
        <v>13.962262827482203</v>
      </c>
      <c r="M51" s="31">
        <v>13.318793347679083</v>
      </c>
      <c r="N51" s="31">
        <v>15.033620462336291</v>
      </c>
    </row>
    <row r="52" spans="1:14">
      <c r="A52" s="7" t="s">
        <v>97</v>
      </c>
      <c r="B52" s="7" t="s">
        <v>98</v>
      </c>
      <c r="C52" s="31"/>
      <c r="D52" s="31">
        <v>15.707350278977037</v>
      </c>
      <c r="E52" s="31">
        <v>15.025353811475206</v>
      </c>
      <c r="F52" s="31">
        <v>16.890133404002082</v>
      </c>
      <c r="G52" s="31">
        <v>14.803891634343183</v>
      </c>
      <c r="H52" s="31">
        <v>14.536851651472595</v>
      </c>
      <c r="I52" s="31">
        <v>16.635095558419284</v>
      </c>
      <c r="J52" s="31">
        <v>16.345892455083508</v>
      </c>
      <c r="K52" s="31">
        <v>16.935072760013021</v>
      </c>
      <c r="L52" s="31">
        <v>15.630046094670469</v>
      </c>
      <c r="M52" s="31">
        <v>14.855275609908789</v>
      </c>
      <c r="N52" s="31">
        <v>14.304266776001093</v>
      </c>
    </row>
    <row r="53" spans="1:14">
      <c r="A53" s="7" t="s">
        <v>99</v>
      </c>
      <c r="B53" s="7" t="s">
        <v>100</v>
      </c>
      <c r="C53" s="31"/>
      <c r="D53" s="31">
        <v>9.9920980956802214</v>
      </c>
      <c r="E53" s="31">
        <v>9.1767928107080863</v>
      </c>
      <c r="F53" s="31">
        <v>9.5480286138387207</v>
      </c>
      <c r="G53" s="31">
        <v>9.5700227510456095</v>
      </c>
      <c r="H53" s="31">
        <v>11.342567072444867</v>
      </c>
      <c r="I53" s="31">
        <v>12.974176299942528</v>
      </c>
      <c r="J53" s="31">
        <v>12.948426880734814</v>
      </c>
      <c r="K53" s="31">
        <v>13.836476537890446</v>
      </c>
      <c r="L53" s="31">
        <v>12.918933604357024</v>
      </c>
      <c r="M53" s="31">
        <v>12.320910571271735</v>
      </c>
      <c r="N53" s="31">
        <v>12.967564780534898</v>
      </c>
    </row>
    <row r="54" spans="1:14">
      <c r="A54" s="7" t="s">
        <v>101</v>
      </c>
      <c r="B54" s="7" t="s">
        <v>102</v>
      </c>
      <c r="C54" s="31"/>
      <c r="D54" s="31" t="s">
        <v>271</v>
      </c>
      <c r="E54" s="31" t="s">
        <v>271</v>
      </c>
      <c r="F54" s="31" t="s">
        <v>271</v>
      </c>
      <c r="G54" s="31" t="s">
        <v>271</v>
      </c>
      <c r="H54" s="31" t="s">
        <v>271</v>
      </c>
      <c r="I54" s="31" t="s">
        <v>271</v>
      </c>
      <c r="J54" s="31" t="s">
        <v>271</v>
      </c>
      <c r="K54" s="31" t="s">
        <v>271</v>
      </c>
      <c r="L54" s="31" t="s">
        <v>271</v>
      </c>
      <c r="M54" s="31" t="s">
        <v>271</v>
      </c>
      <c r="N54" s="31" t="s">
        <v>271</v>
      </c>
    </row>
    <row r="55" spans="1:14">
      <c r="A55" s="7" t="s">
        <v>103</v>
      </c>
      <c r="B55" s="7" t="s">
        <v>104</v>
      </c>
      <c r="C55" s="31"/>
      <c r="D55" s="31" t="s">
        <v>271</v>
      </c>
      <c r="E55" s="31" t="s">
        <v>271</v>
      </c>
      <c r="F55" s="31" t="s">
        <v>271</v>
      </c>
      <c r="G55" s="31" t="s">
        <v>271</v>
      </c>
      <c r="H55" s="31" t="s">
        <v>271</v>
      </c>
      <c r="I55" s="31" t="s">
        <v>271</v>
      </c>
      <c r="J55" s="31">
        <v>17.916611162914613</v>
      </c>
      <c r="K55" s="31">
        <v>19.650686101463304</v>
      </c>
      <c r="L55" s="31">
        <v>18.610346007790472</v>
      </c>
      <c r="M55" s="31">
        <v>17.07271520705098</v>
      </c>
      <c r="N55" s="31">
        <v>16.838615356900348</v>
      </c>
    </row>
    <row r="56" spans="1:14">
      <c r="A56" s="7" t="s">
        <v>105</v>
      </c>
      <c r="B56" s="7" t="s">
        <v>106</v>
      </c>
      <c r="C56" s="31"/>
      <c r="D56" s="31" t="s">
        <v>271</v>
      </c>
      <c r="E56" s="31" t="s">
        <v>271</v>
      </c>
      <c r="F56" s="31" t="s">
        <v>271</v>
      </c>
      <c r="G56" s="31" t="s">
        <v>271</v>
      </c>
      <c r="H56" s="31" t="s">
        <v>271</v>
      </c>
      <c r="I56" s="31" t="s">
        <v>271</v>
      </c>
      <c r="J56" s="31" t="s">
        <v>271</v>
      </c>
      <c r="K56" s="31" t="s">
        <v>271</v>
      </c>
      <c r="L56" s="31" t="s">
        <v>271</v>
      </c>
      <c r="M56" s="31" t="s">
        <v>271</v>
      </c>
      <c r="N56" s="31" t="s">
        <v>271</v>
      </c>
    </row>
    <row r="57" spans="1:14">
      <c r="A57" s="7" t="s">
        <v>107</v>
      </c>
      <c r="B57" s="7" t="s">
        <v>108</v>
      </c>
      <c r="C57" s="31"/>
      <c r="D57" s="31">
        <v>18.734463434859816</v>
      </c>
      <c r="E57" s="31">
        <v>17.24349783613912</v>
      </c>
      <c r="F57" s="31">
        <v>18.950407059318099</v>
      </c>
      <c r="G57" s="31">
        <v>18.22386506419096</v>
      </c>
      <c r="H57" s="31">
        <v>18.664496827575302</v>
      </c>
      <c r="I57" s="31">
        <v>19.632254932954261</v>
      </c>
      <c r="J57" s="31">
        <v>17.145537586161133</v>
      </c>
      <c r="K57" s="31">
        <v>19.54575359887178</v>
      </c>
      <c r="L57" s="31">
        <v>17.24526795124531</v>
      </c>
      <c r="M57" s="31">
        <v>16.516559519400104</v>
      </c>
      <c r="N57" s="31">
        <v>18.709897427813075</v>
      </c>
    </row>
    <row r="58" spans="1:14">
      <c r="A58" s="7" t="s">
        <v>109</v>
      </c>
      <c r="B58" s="7" t="s">
        <v>110</v>
      </c>
      <c r="C58" s="31"/>
      <c r="D58" s="31">
        <v>17.607257508352649</v>
      </c>
      <c r="E58" s="31">
        <v>20.056967601929866</v>
      </c>
      <c r="F58" s="31">
        <v>19.045403880368887</v>
      </c>
      <c r="G58" s="31">
        <v>22.070600782760231</v>
      </c>
      <c r="H58" s="31">
        <v>22.683886983741569</v>
      </c>
      <c r="I58" s="31">
        <v>23.207030472017525</v>
      </c>
      <c r="J58" s="31">
        <v>17.274186695594789</v>
      </c>
      <c r="K58" s="31">
        <v>18.56028617149148</v>
      </c>
      <c r="L58" s="31">
        <v>17.265404484023332</v>
      </c>
      <c r="M58" s="31">
        <v>15.926178395011354</v>
      </c>
      <c r="N58" s="31">
        <v>20.480024410221564</v>
      </c>
    </row>
    <row r="59" spans="1:14">
      <c r="A59" s="7" t="s">
        <v>111</v>
      </c>
      <c r="B59" s="7" t="s">
        <v>112</v>
      </c>
      <c r="C59" s="31"/>
      <c r="D59" s="31">
        <v>9.8883298373215656</v>
      </c>
      <c r="E59" s="31">
        <v>7.5383230157407093</v>
      </c>
      <c r="F59" s="31">
        <v>8.2321537288466189</v>
      </c>
      <c r="G59" s="31">
        <v>8.2988520615789145</v>
      </c>
      <c r="H59" s="31">
        <v>11.283381451719771</v>
      </c>
      <c r="I59" s="31">
        <v>14.528813629914605</v>
      </c>
      <c r="J59" s="31">
        <v>15.535556233856132</v>
      </c>
      <c r="K59" s="31">
        <v>13.432063553267254</v>
      </c>
      <c r="L59" s="31">
        <v>12.903042449247595</v>
      </c>
      <c r="M59" s="31">
        <v>12.516112547574917</v>
      </c>
      <c r="N59" s="31">
        <v>14.546052005585144</v>
      </c>
    </row>
    <row r="60" spans="1:14">
      <c r="A60" s="7" t="s">
        <v>113</v>
      </c>
      <c r="B60" s="7" t="s">
        <v>114</v>
      </c>
      <c r="C60" s="31"/>
      <c r="D60" s="31">
        <v>18.820566887694198</v>
      </c>
      <c r="E60" s="31">
        <v>15.125353426901036</v>
      </c>
      <c r="F60" s="31">
        <v>10.611038348796855</v>
      </c>
      <c r="G60" s="31">
        <v>11.236923871151989</v>
      </c>
      <c r="H60" s="31">
        <v>12.437190117078455</v>
      </c>
      <c r="I60" s="31">
        <v>12.711337166445524</v>
      </c>
      <c r="J60" s="31">
        <v>13.927993023545534</v>
      </c>
      <c r="K60" s="31">
        <v>14.430222017623876</v>
      </c>
      <c r="L60" s="31">
        <v>14.382388575367433</v>
      </c>
      <c r="M60" s="31">
        <v>12.533892644493649</v>
      </c>
      <c r="N60" s="31">
        <v>14.664594927438843</v>
      </c>
    </row>
    <row r="61" spans="1:14">
      <c r="A61" s="7" t="s">
        <v>115</v>
      </c>
      <c r="B61" s="7" t="s">
        <v>116</v>
      </c>
      <c r="C61" s="31"/>
      <c r="D61" s="31" t="s">
        <v>271</v>
      </c>
      <c r="E61" s="31" t="s">
        <v>271</v>
      </c>
      <c r="F61" s="31" t="s">
        <v>271</v>
      </c>
      <c r="G61" s="31" t="s">
        <v>271</v>
      </c>
      <c r="H61" s="31" t="s">
        <v>271</v>
      </c>
      <c r="I61" s="31" t="s">
        <v>271</v>
      </c>
      <c r="J61" s="31" t="s">
        <v>271</v>
      </c>
      <c r="K61" s="31">
        <v>22.377002644806623</v>
      </c>
      <c r="L61" s="31" t="s">
        <v>271</v>
      </c>
      <c r="M61" s="31" t="s">
        <v>271</v>
      </c>
      <c r="N61" s="31">
        <v>21.188132859012018</v>
      </c>
    </row>
    <row r="62" spans="1:14">
      <c r="A62" s="7" t="s">
        <v>117</v>
      </c>
      <c r="B62" s="7" t="s">
        <v>118</v>
      </c>
      <c r="C62" s="31"/>
      <c r="D62" s="31">
        <v>14.301144521406433</v>
      </c>
      <c r="E62" s="31">
        <v>13.810390868218638</v>
      </c>
      <c r="F62" s="31">
        <v>13.929181780195785</v>
      </c>
      <c r="G62" s="31">
        <v>12.892755882303858</v>
      </c>
      <c r="H62" s="31">
        <v>13.150821989947575</v>
      </c>
      <c r="I62" s="31">
        <v>13.515403831691932</v>
      </c>
      <c r="J62" s="31">
        <v>12.801493491169188</v>
      </c>
      <c r="K62" s="31">
        <v>13.765309504335436</v>
      </c>
      <c r="L62" s="31">
        <v>12.565244658432464</v>
      </c>
      <c r="M62" s="31">
        <v>12.241489257108098</v>
      </c>
      <c r="N62" s="31">
        <v>12.501619252106384</v>
      </c>
    </row>
    <row r="63" spans="1:14">
      <c r="A63" s="7" t="s">
        <v>119</v>
      </c>
      <c r="B63" s="7" t="s">
        <v>120</v>
      </c>
      <c r="C63" s="31"/>
      <c r="D63" s="31">
        <v>18.01760435872372</v>
      </c>
      <c r="E63" s="31">
        <v>17.534895137991199</v>
      </c>
      <c r="F63" s="31">
        <v>20.03479941174459</v>
      </c>
      <c r="G63" s="31">
        <v>18.271115257037724</v>
      </c>
      <c r="H63" s="31">
        <v>18.476655499947793</v>
      </c>
      <c r="I63" s="31">
        <v>18.547389453066963</v>
      </c>
      <c r="J63" s="31">
        <v>17.055165094811876</v>
      </c>
      <c r="K63" s="31">
        <v>18.294465756420003</v>
      </c>
      <c r="L63" s="31">
        <v>16.295363132508552</v>
      </c>
      <c r="M63" s="31">
        <v>14.883717905079468</v>
      </c>
      <c r="N63" s="31">
        <v>16.077520003330068</v>
      </c>
    </row>
    <row r="64" spans="1:14">
      <c r="A64" s="7" t="s">
        <v>121</v>
      </c>
      <c r="B64" s="7" t="s">
        <v>122</v>
      </c>
      <c r="C64" s="31"/>
      <c r="D64" s="31">
        <v>22.946243164075931</v>
      </c>
      <c r="E64" s="31">
        <v>19.526860955056179</v>
      </c>
      <c r="F64" s="31">
        <v>14.481466922561104</v>
      </c>
      <c r="G64" s="31">
        <v>14.14211996364857</v>
      </c>
      <c r="H64" s="31">
        <v>14.870193188237934</v>
      </c>
      <c r="I64" s="31">
        <v>15.155010805087432</v>
      </c>
      <c r="J64" s="31">
        <v>14.602840272747441</v>
      </c>
      <c r="K64" s="31">
        <v>15.595056334373322</v>
      </c>
      <c r="L64" s="31">
        <v>13.676397081746286</v>
      </c>
      <c r="M64" s="31">
        <v>12.076111497760611</v>
      </c>
      <c r="N64" s="31">
        <v>13.14050377303948</v>
      </c>
    </row>
    <row r="65" spans="1:14">
      <c r="A65" s="7" t="s">
        <v>123</v>
      </c>
      <c r="B65" s="7" t="s">
        <v>124</v>
      </c>
      <c r="C65" s="31"/>
      <c r="D65" s="31">
        <v>13.616259759595081</v>
      </c>
      <c r="E65" s="31">
        <v>11.032448534830719</v>
      </c>
      <c r="F65" s="31">
        <v>11.249544150415929</v>
      </c>
      <c r="G65" s="31">
        <v>10.450179175616055</v>
      </c>
      <c r="H65" s="31">
        <v>10.73327953461613</v>
      </c>
      <c r="I65" s="31">
        <v>11.23720629592904</v>
      </c>
      <c r="J65" s="31">
        <v>10.767018434597739</v>
      </c>
      <c r="K65" s="31">
        <v>11.174253967957528</v>
      </c>
      <c r="L65" s="31">
        <v>10.241264870959013</v>
      </c>
      <c r="M65" s="31">
        <v>9.481087944684031</v>
      </c>
      <c r="N65" s="31">
        <v>10.315078169397939</v>
      </c>
    </row>
    <row r="66" spans="1:14">
      <c r="A66" s="7" t="s">
        <v>125</v>
      </c>
      <c r="B66" s="7" t="s">
        <v>126</v>
      </c>
      <c r="C66" s="31"/>
      <c r="D66" s="31" t="s">
        <v>271</v>
      </c>
      <c r="E66" s="31" t="s">
        <v>271</v>
      </c>
      <c r="F66" s="31" t="s">
        <v>271</v>
      </c>
      <c r="G66" s="31" t="s">
        <v>271</v>
      </c>
      <c r="H66" s="31" t="s">
        <v>271</v>
      </c>
      <c r="I66" s="31" t="s">
        <v>271</v>
      </c>
      <c r="J66" s="31" t="s">
        <v>271</v>
      </c>
      <c r="K66" s="31" t="s">
        <v>271</v>
      </c>
      <c r="L66" s="31" t="s">
        <v>271</v>
      </c>
      <c r="M66" s="31" t="s">
        <v>271</v>
      </c>
      <c r="N66" s="31" t="s">
        <v>271</v>
      </c>
    </row>
    <row r="67" spans="1:14">
      <c r="A67" s="7" t="s">
        <v>127</v>
      </c>
      <c r="B67" s="7" t="s">
        <v>128</v>
      </c>
      <c r="C67" s="31"/>
      <c r="D67" s="31">
        <v>13.612777024922051</v>
      </c>
      <c r="E67" s="31">
        <v>13.140284427770258</v>
      </c>
      <c r="F67" s="31">
        <v>12.169140611961721</v>
      </c>
      <c r="G67" s="31">
        <v>11.616825001822077</v>
      </c>
      <c r="H67" s="31">
        <v>13.020573629613526</v>
      </c>
      <c r="I67" s="31">
        <v>13.50610466488687</v>
      </c>
      <c r="J67" s="31">
        <v>13.376150845150706</v>
      </c>
      <c r="K67" s="31">
        <v>13.950608723950827</v>
      </c>
      <c r="L67" s="31">
        <v>12.599216268132574</v>
      </c>
      <c r="M67" s="31">
        <v>12.017076911440878</v>
      </c>
      <c r="N67" s="31">
        <v>13.287868467141974</v>
      </c>
    </row>
    <row r="68" spans="1:14">
      <c r="A68" s="7" t="s">
        <v>129</v>
      </c>
      <c r="B68" s="7" t="s">
        <v>130</v>
      </c>
      <c r="C68" s="31"/>
      <c r="D68" s="31">
        <v>14.384646917023108</v>
      </c>
      <c r="E68" s="31">
        <v>13.555915760093502</v>
      </c>
      <c r="F68" s="31">
        <v>13.950330616452211</v>
      </c>
      <c r="G68" s="31">
        <v>14.008742148171665</v>
      </c>
      <c r="H68" s="31">
        <v>18.634801891498359</v>
      </c>
      <c r="I68" s="31">
        <v>19.197398472545878</v>
      </c>
      <c r="J68" s="31">
        <v>18.122522042276344</v>
      </c>
      <c r="K68" s="31">
        <v>19.016667199943928</v>
      </c>
      <c r="L68" s="31">
        <v>17.806847668837978</v>
      </c>
      <c r="M68" s="31">
        <v>12.546849783954642</v>
      </c>
      <c r="N68" s="31">
        <v>14.064629757099725</v>
      </c>
    </row>
    <row r="69" spans="1:14">
      <c r="A69" s="7" t="s">
        <v>131</v>
      </c>
      <c r="B69" s="7" t="s">
        <v>132</v>
      </c>
      <c r="C69" s="31"/>
      <c r="D69" s="31">
        <v>20.077534434169124</v>
      </c>
      <c r="E69" s="31">
        <v>17.579341498340721</v>
      </c>
      <c r="F69" s="31">
        <v>17.980388753132416</v>
      </c>
      <c r="G69" s="31">
        <v>17.009210729457301</v>
      </c>
      <c r="H69" s="31">
        <v>17.026434006277171</v>
      </c>
      <c r="I69" s="31">
        <v>17.30940535611051</v>
      </c>
      <c r="J69" s="31">
        <v>16.562432253105683</v>
      </c>
      <c r="K69" s="31">
        <v>18.427078879064958</v>
      </c>
      <c r="L69" s="31">
        <v>16.877212837359139</v>
      </c>
      <c r="M69" s="31">
        <v>14.847834597868047</v>
      </c>
      <c r="N69" s="31">
        <v>17.3206904127596</v>
      </c>
    </row>
    <row r="70" spans="1:14">
      <c r="A70" s="7" t="s">
        <v>133</v>
      </c>
      <c r="B70" s="7" t="s">
        <v>134</v>
      </c>
      <c r="C70" s="31"/>
      <c r="D70" s="31">
        <v>15.308056359039179</v>
      </c>
      <c r="E70" s="31">
        <v>13.244932293964034</v>
      </c>
      <c r="F70" s="31">
        <v>15.58601422705137</v>
      </c>
      <c r="G70" s="31">
        <v>15.219900497512437</v>
      </c>
      <c r="H70" s="31">
        <v>16.864688888227032</v>
      </c>
      <c r="I70" s="31">
        <v>16.235680171083246</v>
      </c>
      <c r="J70" s="31">
        <v>15.154687133884636</v>
      </c>
      <c r="K70" s="31">
        <v>16.430701784674262</v>
      </c>
      <c r="L70" s="31">
        <v>14.76042548320167</v>
      </c>
      <c r="M70" s="31">
        <v>13.225237698873471</v>
      </c>
      <c r="N70" s="31">
        <v>17.223708205118946</v>
      </c>
    </row>
    <row r="71" spans="1:14">
      <c r="A71" s="7" t="s">
        <v>135</v>
      </c>
      <c r="B71" s="7" t="s">
        <v>136</v>
      </c>
      <c r="C71" s="31"/>
      <c r="D71" s="31">
        <v>7.826019724276569</v>
      </c>
      <c r="E71" s="31">
        <v>7.6196044898440691</v>
      </c>
      <c r="F71" s="31">
        <v>6.8818529664755097</v>
      </c>
      <c r="G71" s="31" t="s">
        <v>271</v>
      </c>
      <c r="H71" s="31" t="s">
        <v>271</v>
      </c>
      <c r="I71" s="31" t="s">
        <v>271</v>
      </c>
      <c r="J71" s="31" t="s">
        <v>271</v>
      </c>
      <c r="K71" s="31">
        <v>19.737252282342464</v>
      </c>
      <c r="L71" s="31" t="s">
        <v>271</v>
      </c>
      <c r="M71" s="31" t="s">
        <v>271</v>
      </c>
      <c r="N71" s="31" t="s">
        <v>271</v>
      </c>
    </row>
    <row r="72" spans="1:14">
      <c r="A72" s="7" t="s">
        <v>137</v>
      </c>
      <c r="B72" s="7" t="s">
        <v>138</v>
      </c>
      <c r="C72" s="31"/>
      <c r="D72" s="31">
        <v>19.29907704098688</v>
      </c>
      <c r="E72" s="31">
        <v>17.476532417309038</v>
      </c>
      <c r="F72" s="31">
        <v>16.122695836662718</v>
      </c>
      <c r="G72" s="31">
        <v>15.681739001467731</v>
      </c>
      <c r="H72" s="31">
        <v>15.15322850679563</v>
      </c>
      <c r="I72" s="31">
        <v>15.868965509818359</v>
      </c>
      <c r="J72" s="31">
        <v>16.381677653686523</v>
      </c>
      <c r="K72" s="31">
        <v>16.92009371147185</v>
      </c>
      <c r="L72" s="31">
        <v>15.722828277181042</v>
      </c>
      <c r="M72" s="31">
        <v>15.344417595623625</v>
      </c>
      <c r="N72" s="31">
        <v>15.828388462132647</v>
      </c>
    </row>
    <row r="73" spans="1:14">
      <c r="A73" s="7" t="s">
        <v>139</v>
      </c>
      <c r="B73" s="7" t="s">
        <v>140</v>
      </c>
      <c r="C73" s="31"/>
      <c r="D73" s="31" t="s">
        <v>271</v>
      </c>
      <c r="E73" s="31" t="s">
        <v>271</v>
      </c>
      <c r="F73" s="31" t="s">
        <v>271</v>
      </c>
      <c r="G73" s="31" t="s">
        <v>271</v>
      </c>
      <c r="H73" s="31" t="s">
        <v>271</v>
      </c>
      <c r="I73" s="31" t="s">
        <v>271</v>
      </c>
      <c r="J73" s="31" t="s">
        <v>271</v>
      </c>
      <c r="K73" s="31" t="s">
        <v>271</v>
      </c>
      <c r="L73" s="31" t="s">
        <v>271</v>
      </c>
      <c r="M73" s="31" t="s">
        <v>271</v>
      </c>
      <c r="N73" s="31" t="s">
        <v>271</v>
      </c>
    </row>
    <row r="74" spans="1:14">
      <c r="A74" s="7" t="s">
        <v>141</v>
      </c>
      <c r="B74" s="7" t="s">
        <v>142</v>
      </c>
      <c r="C74" s="31"/>
      <c r="D74" s="31">
        <v>8.43728611885685</v>
      </c>
      <c r="E74" s="31" t="s">
        <v>271</v>
      </c>
      <c r="F74" s="31" t="s">
        <v>271</v>
      </c>
      <c r="G74" s="31" t="s">
        <v>271</v>
      </c>
      <c r="H74" s="31" t="s">
        <v>271</v>
      </c>
      <c r="I74" s="31" t="s">
        <v>271</v>
      </c>
      <c r="J74" s="31">
        <v>19.379977751681523</v>
      </c>
      <c r="K74" s="31">
        <v>20.573078207758744</v>
      </c>
      <c r="L74" s="31">
        <v>18.507323063735793</v>
      </c>
      <c r="M74" s="31">
        <v>17.115430487989997</v>
      </c>
      <c r="N74" s="31" t="s">
        <v>271</v>
      </c>
    </row>
    <row r="75" spans="1:14">
      <c r="A75" s="7" t="s">
        <v>143</v>
      </c>
      <c r="B75" s="7" t="s">
        <v>144</v>
      </c>
      <c r="C75" s="31"/>
      <c r="D75" s="31">
        <v>15.991026818704407</v>
      </c>
      <c r="E75" s="31">
        <v>14.758143686138803</v>
      </c>
      <c r="F75" s="31">
        <v>15.324479886449247</v>
      </c>
      <c r="G75" s="31">
        <v>14.337386912741618</v>
      </c>
      <c r="H75" s="31">
        <v>14.153718375542004</v>
      </c>
      <c r="I75" s="31">
        <v>14.745720014417463</v>
      </c>
      <c r="J75" s="31">
        <v>14.145866721041282</v>
      </c>
      <c r="K75" s="31">
        <v>14.576591244543149</v>
      </c>
      <c r="L75" s="31">
        <v>12.601155471232916</v>
      </c>
      <c r="M75" s="31">
        <v>12.194844023259042</v>
      </c>
      <c r="N75" s="31">
        <v>13.071294581880602</v>
      </c>
    </row>
    <row r="76" spans="1:14">
      <c r="A76" s="7" t="s">
        <v>145</v>
      </c>
      <c r="B76" s="7" t="s">
        <v>146</v>
      </c>
      <c r="C76" s="31"/>
      <c r="D76" s="31">
        <v>18.937066287034078</v>
      </c>
      <c r="E76" s="31">
        <v>15.858551043282512</v>
      </c>
      <c r="F76" s="31">
        <v>15.310814985794782</v>
      </c>
      <c r="G76" s="31">
        <v>9.4786024040427499</v>
      </c>
      <c r="H76" s="31">
        <v>8.343148978076961</v>
      </c>
      <c r="I76" s="31">
        <v>9.2744041691348045</v>
      </c>
      <c r="J76" s="31">
        <v>9.5244430113499234</v>
      </c>
      <c r="K76" s="31">
        <v>10.330053131861176</v>
      </c>
      <c r="L76" s="31">
        <v>9.4566237358843619</v>
      </c>
      <c r="M76" s="31">
        <v>8.4299832419291931</v>
      </c>
      <c r="N76" s="31">
        <v>16.0140568806221</v>
      </c>
    </row>
    <row r="77" spans="1:14">
      <c r="A77" s="7" t="s">
        <v>147</v>
      </c>
      <c r="B77" s="7" t="s">
        <v>148</v>
      </c>
      <c r="C77" s="31"/>
      <c r="D77" s="31">
        <v>22.624523806909878</v>
      </c>
      <c r="E77" s="31">
        <v>18.864663720268098</v>
      </c>
      <c r="F77" s="31">
        <v>21.303305760528733</v>
      </c>
      <c r="G77" s="31">
        <v>16.77367979949576</v>
      </c>
      <c r="H77" s="31">
        <v>17.773041188590145</v>
      </c>
      <c r="I77" s="31">
        <v>17.753070241308265</v>
      </c>
      <c r="J77" s="31">
        <v>17.925528639334694</v>
      </c>
      <c r="K77" s="31">
        <v>17.749394286753958</v>
      </c>
      <c r="L77" s="31">
        <v>15.844339971522714</v>
      </c>
      <c r="M77" s="31">
        <v>16.125648353556965</v>
      </c>
      <c r="N77" s="31">
        <v>16.624588716107265</v>
      </c>
    </row>
    <row r="78" spans="1:14">
      <c r="A78" s="7" t="s">
        <v>149</v>
      </c>
      <c r="B78" s="7" t="s">
        <v>150</v>
      </c>
      <c r="C78" s="31"/>
      <c r="D78" s="31">
        <v>19.723791202138639</v>
      </c>
      <c r="E78" s="31">
        <v>10.575835085598376</v>
      </c>
      <c r="F78" s="31">
        <v>10.685968618127974</v>
      </c>
      <c r="G78" s="31">
        <v>10.286540843714771</v>
      </c>
      <c r="H78" s="31">
        <v>11.452656048609832</v>
      </c>
      <c r="I78" s="31">
        <v>12.254172508275209</v>
      </c>
      <c r="J78" s="31">
        <v>12.323444629632018</v>
      </c>
      <c r="K78" s="31">
        <v>11.821885549699964</v>
      </c>
      <c r="L78" s="31">
        <v>10.170102737321059</v>
      </c>
      <c r="M78" s="31">
        <v>9.5735856190460566</v>
      </c>
      <c r="N78" s="31">
        <v>10.553619405051013</v>
      </c>
    </row>
    <row r="79" spans="1:14">
      <c r="A79" s="7" t="s">
        <v>151</v>
      </c>
      <c r="B79" s="7" t="s">
        <v>152</v>
      </c>
      <c r="C79" s="31"/>
      <c r="D79" s="31">
        <v>13.474062349949318</v>
      </c>
      <c r="E79" s="31">
        <v>11.923603307771767</v>
      </c>
      <c r="F79" s="31">
        <v>16.454064819593061</v>
      </c>
      <c r="G79" s="31">
        <v>15.432301550186864</v>
      </c>
      <c r="H79" s="31">
        <v>14.769061306905181</v>
      </c>
      <c r="I79" s="31">
        <v>16.750857615243188</v>
      </c>
      <c r="J79" s="31">
        <v>17.706070806831743</v>
      </c>
      <c r="K79" s="31">
        <v>15.452340787332369</v>
      </c>
      <c r="L79" s="31">
        <v>13.684268844672253</v>
      </c>
      <c r="M79" s="31">
        <v>13.140196395654602</v>
      </c>
      <c r="N79" s="31">
        <v>13.637455618548389</v>
      </c>
    </row>
    <row r="80" spans="1:14">
      <c r="A80" s="7" t="s">
        <v>153</v>
      </c>
      <c r="B80" s="7" t="s">
        <v>154</v>
      </c>
      <c r="C80" s="31"/>
      <c r="D80" s="31" t="s">
        <v>271</v>
      </c>
      <c r="E80" s="31" t="s">
        <v>271</v>
      </c>
      <c r="F80" s="31" t="s">
        <v>271</v>
      </c>
      <c r="G80" s="31">
        <v>14.718806139648114</v>
      </c>
      <c r="H80" s="31">
        <v>15.179577302534883</v>
      </c>
      <c r="I80" s="31">
        <v>17.043381799453268</v>
      </c>
      <c r="J80" s="31">
        <v>15.901081680235446</v>
      </c>
      <c r="K80" s="31">
        <v>18.015503508860206</v>
      </c>
      <c r="L80" s="31">
        <v>16.876641354154899</v>
      </c>
      <c r="M80" s="31">
        <v>14.279085286837226</v>
      </c>
      <c r="N80" s="31">
        <v>12.861636760126405</v>
      </c>
    </row>
    <row r="81" spans="1:14">
      <c r="A81" s="7" t="s">
        <v>155</v>
      </c>
      <c r="B81" s="7" t="s">
        <v>156</v>
      </c>
      <c r="C81" s="31"/>
      <c r="D81" s="31">
        <v>13.532813496752299</v>
      </c>
      <c r="E81" s="31">
        <v>14.919116670957298</v>
      </c>
      <c r="F81" s="31">
        <v>13.081399212002886</v>
      </c>
      <c r="G81" s="31">
        <v>10.506160259044005</v>
      </c>
      <c r="H81" s="31">
        <v>11.529616440013458</v>
      </c>
      <c r="I81" s="31">
        <v>12.474649070515859</v>
      </c>
      <c r="J81" s="31">
        <v>12.377922445615651</v>
      </c>
      <c r="K81" s="31">
        <v>13.056886174411256</v>
      </c>
      <c r="L81" s="31">
        <v>12.943751462983208</v>
      </c>
      <c r="M81" s="31">
        <v>11.771663150189006</v>
      </c>
      <c r="N81" s="31">
        <v>12.479252677589365</v>
      </c>
    </row>
    <row r="82" spans="1:14">
      <c r="A82" s="7" t="s">
        <v>157</v>
      </c>
      <c r="B82" s="7" t="s">
        <v>158</v>
      </c>
      <c r="C82" s="31"/>
      <c r="D82" s="31">
        <v>21.62918023434051</v>
      </c>
      <c r="E82" s="31">
        <v>18.724475990118446</v>
      </c>
      <c r="F82" s="31">
        <v>21.125545253439562</v>
      </c>
      <c r="G82" s="31">
        <v>18.738799584149909</v>
      </c>
      <c r="H82" s="31">
        <v>20.035616096981904</v>
      </c>
      <c r="I82" s="31">
        <v>20.800362279548995</v>
      </c>
      <c r="J82" s="31">
        <v>21.421689181778376</v>
      </c>
      <c r="K82" s="31">
        <v>21.523709353988913</v>
      </c>
      <c r="L82" s="31">
        <v>18.936883214210884</v>
      </c>
      <c r="M82" s="31">
        <v>18.129061955668462</v>
      </c>
      <c r="N82" s="31">
        <v>18.250992836006851</v>
      </c>
    </row>
    <row r="83" spans="1:14">
      <c r="A83" s="7" t="s">
        <v>159</v>
      </c>
      <c r="B83" s="7" t="s">
        <v>160</v>
      </c>
      <c r="C83" s="31"/>
      <c r="D83" s="31">
        <v>14.082657220375602</v>
      </c>
      <c r="E83" s="31">
        <v>13.042666360099611</v>
      </c>
      <c r="F83" s="31">
        <v>13.417284448037348</v>
      </c>
      <c r="G83" s="31">
        <v>12.440518082598778</v>
      </c>
      <c r="H83" s="31">
        <v>13.449563233475848</v>
      </c>
      <c r="I83" s="31">
        <v>13.665084210408033</v>
      </c>
      <c r="J83" s="31">
        <v>15.923667962062153</v>
      </c>
      <c r="K83" s="31">
        <v>15.441331655333986</v>
      </c>
      <c r="L83" s="31">
        <v>15.402758592565725</v>
      </c>
      <c r="M83" s="31">
        <v>17.152343359150571</v>
      </c>
      <c r="N83" s="31">
        <v>15.981575550941015</v>
      </c>
    </row>
    <row r="84" spans="1:14">
      <c r="A84" s="7" t="s">
        <v>161</v>
      </c>
      <c r="B84" s="7" t="s">
        <v>162</v>
      </c>
      <c r="C84" s="31"/>
      <c r="D84" s="31">
        <v>14.02711720881851</v>
      </c>
      <c r="E84" s="31">
        <v>11.631227423516401</v>
      </c>
      <c r="F84" s="31">
        <v>12.930797332592348</v>
      </c>
      <c r="G84" s="31">
        <v>12.116028171075243</v>
      </c>
      <c r="H84" s="31">
        <v>12.957197408391218</v>
      </c>
      <c r="I84" s="31">
        <v>12.237507263371697</v>
      </c>
      <c r="J84" s="31">
        <v>10.522217776779076</v>
      </c>
      <c r="K84" s="31">
        <v>11.425350183718914</v>
      </c>
      <c r="L84" s="31">
        <v>10.317154715434592</v>
      </c>
      <c r="M84" s="31">
        <v>9.7292436616732569</v>
      </c>
      <c r="N84" s="31">
        <v>11.456064214231198</v>
      </c>
    </row>
    <row r="85" spans="1:14">
      <c r="A85" s="7" t="s">
        <v>163</v>
      </c>
      <c r="B85" s="7" t="s">
        <v>164</v>
      </c>
      <c r="C85" s="31"/>
      <c r="D85" s="31">
        <v>13.2175299419483</v>
      </c>
      <c r="E85" s="31">
        <v>12.690735084863164</v>
      </c>
      <c r="F85" s="31">
        <v>14.165878830302372</v>
      </c>
      <c r="G85" s="31">
        <v>13.443701886981794</v>
      </c>
      <c r="H85" s="31">
        <v>13.236280988644051</v>
      </c>
      <c r="I85" s="31">
        <v>13.093088179353311</v>
      </c>
      <c r="J85" s="31">
        <v>14.0821995605968</v>
      </c>
      <c r="K85" s="31">
        <v>14.177849153305399</v>
      </c>
      <c r="L85" s="31">
        <v>13.196685982174461</v>
      </c>
      <c r="M85" s="31">
        <v>11.893971700025881</v>
      </c>
      <c r="N85" s="31">
        <v>13.048444939096024</v>
      </c>
    </row>
    <row r="86" spans="1:14">
      <c r="A86" s="7" t="s">
        <v>165</v>
      </c>
      <c r="B86" s="7" t="s">
        <v>166</v>
      </c>
      <c r="C86" s="31"/>
      <c r="D86" s="31">
        <v>17.381233173586004</v>
      </c>
      <c r="E86" s="31">
        <v>16.191002188987706</v>
      </c>
      <c r="F86" s="31">
        <v>16.381336381576016</v>
      </c>
      <c r="G86" s="31">
        <v>14.963288915605807</v>
      </c>
      <c r="H86" s="31">
        <v>15.142469211914353</v>
      </c>
      <c r="I86" s="31">
        <v>15.174260488656321</v>
      </c>
      <c r="J86" s="31">
        <v>15.142850730962913</v>
      </c>
      <c r="K86" s="31">
        <v>14.626870140609553</v>
      </c>
      <c r="L86" s="31">
        <v>13.38124389041937</v>
      </c>
      <c r="M86" s="31">
        <v>13.271510284666189</v>
      </c>
      <c r="N86" s="31">
        <v>14.450401170848723</v>
      </c>
    </row>
    <row r="87" spans="1:14">
      <c r="A87" s="7" t="s">
        <v>167</v>
      </c>
      <c r="B87" s="7" t="s">
        <v>168</v>
      </c>
      <c r="C87" s="31"/>
      <c r="D87" s="31" t="s">
        <v>271</v>
      </c>
      <c r="E87" s="31" t="s">
        <v>271</v>
      </c>
      <c r="F87" s="31" t="s">
        <v>271</v>
      </c>
      <c r="G87" s="31" t="s">
        <v>271</v>
      </c>
      <c r="H87" s="31" t="s">
        <v>271</v>
      </c>
      <c r="I87" s="31" t="s">
        <v>271</v>
      </c>
      <c r="J87" s="31" t="s">
        <v>271</v>
      </c>
      <c r="K87" s="31" t="s">
        <v>271</v>
      </c>
      <c r="L87" s="31" t="s">
        <v>271</v>
      </c>
      <c r="M87" s="31" t="s">
        <v>271</v>
      </c>
      <c r="N87" s="31">
        <v>14.983944526016653</v>
      </c>
    </row>
    <row r="88" spans="1:14">
      <c r="A88" s="7" t="s">
        <v>169</v>
      </c>
      <c r="B88" s="7" t="s">
        <v>170</v>
      </c>
      <c r="C88" s="31"/>
      <c r="D88" s="31">
        <v>16.040556767635767</v>
      </c>
      <c r="E88" s="31" t="s">
        <v>271</v>
      </c>
      <c r="F88" s="31">
        <v>18.386481285851296</v>
      </c>
      <c r="G88" s="31">
        <v>17.125016777875636</v>
      </c>
      <c r="H88" s="31">
        <v>17.017257413821728</v>
      </c>
      <c r="I88" s="31">
        <v>14.845925369567444</v>
      </c>
      <c r="J88" s="31">
        <v>15.827814752728861</v>
      </c>
      <c r="K88" s="31">
        <v>18.485693804183526</v>
      </c>
      <c r="L88" s="31">
        <v>16.432371884626154</v>
      </c>
      <c r="M88" s="31">
        <v>13.92866030026784</v>
      </c>
      <c r="N88" s="31">
        <v>16.637625142567483</v>
      </c>
    </row>
    <row r="89" spans="1:14">
      <c r="A89" s="7" t="s">
        <v>171</v>
      </c>
      <c r="B89" s="7" t="s">
        <v>172</v>
      </c>
      <c r="C89" s="31"/>
      <c r="D89" s="31">
        <v>15.594693604518566</v>
      </c>
      <c r="E89" s="31">
        <v>14.939948324428496</v>
      </c>
      <c r="F89" s="31">
        <v>14.285906671302575</v>
      </c>
      <c r="G89" s="31">
        <v>14.068763230646125</v>
      </c>
      <c r="H89" s="31">
        <v>14.309491348695156</v>
      </c>
      <c r="I89" s="31">
        <v>15.394082522897627</v>
      </c>
      <c r="J89" s="31">
        <v>17.732850837256134</v>
      </c>
      <c r="K89" s="31">
        <v>19.130035444128975</v>
      </c>
      <c r="L89" s="31">
        <v>17.34580793195358</v>
      </c>
      <c r="M89" s="31">
        <v>16.781501194813291</v>
      </c>
      <c r="N89" s="31">
        <v>18.281468239752904</v>
      </c>
    </row>
    <row r="90" spans="1:14">
      <c r="A90" s="7" t="s">
        <v>173</v>
      </c>
      <c r="B90" s="7" t="s">
        <v>174</v>
      </c>
      <c r="C90" s="31"/>
      <c r="D90" s="31" t="s">
        <v>271</v>
      </c>
      <c r="E90" s="31" t="s">
        <v>271</v>
      </c>
      <c r="F90" s="31" t="s">
        <v>271</v>
      </c>
      <c r="G90" s="31" t="s">
        <v>271</v>
      </c>
      <c r="H90" s="31" t="s">
        <v>271</v>
      </c>
      <c r="I90" s="31" t="s">
        <v>271</v>
      </c>
      <c r="J90" s="31" t="s">
        <v>271</v>
      </c>
      <c r="K90" s="31" t="s">
        <v>271</v>
      </c>
      <c r="L90" s="31" t="s">
        <v>271</v>
      </c>
      <c r="M90" s="31" t="s">
        <v>271</v>
      </c>
      <c r="N90" s="31" t="s">
        <v>271</v>
      </c>
    </row>
    <row r="91" spans="1:14">
      <c r="A91" s="7" t="s">
        <v>175</v>
      </c>
      <c r="B91" s="7" t="s">
        <v>176</v>
      </c>
      <c r="C91" s="31"/>
      <c r="D91" s="31">
        <v>18.323692998100157</v>
      </c>
      <c r="E91" s="31">
        <v>17.41617298199737</v>
      </c>
      <c r="F91" s="31">
        <v>19.231550140125517</v>
      </c>
      <c r="G91" s="31">
        <v>17.954190126322452</v>
      </c>
      <c r="H91" s="31">
        <v>18.664052363361957</v>
      </c>
      <c r="I91" s="31">
        <v>20.262586518418583</v>
      </c>
      <c r="J91" s="31">
        <v>19.698618755968798</v>
      </c>
      <c r="K91" s="31">
        <v>19.536005218134463</v>
      </c>
      <c r="L91" s="31">
        <v>19.659261268576234</v>
      </c>
      <c r="M91" s="31">
        <v>18.885466676865114</v>
      </c>
      <c r="N91" s="31">
        <v>19.912105321239125</v>
      </c>
    </row>
    <row r="92" spans="1:14">
      <c r="A92" s="7" t="s">
        <v>177</v>
      </c>
      <c r="B92" s="7" t="s">
        <v>178</v>
      </c>
      <c r="C92" s="31"/>
      <c r="D92" s="31">
        <v>22.452088871612435</v>
      </c>
      <c r="E92" s="31">
        <v>16.896693792919564</v>
      </c>
      <c r="F92" s="31">
        <v>22.251444675828647</v>
      </c>
      <c r="G92" s="31">
        <v>21.068762735997478</v>
      </c>
      <c r="H92" s="31">
        <v>19.323686740318795</v>
      </c>
      <c r="I92" s="31">
        <v>19.380905996782573</v>
      </c>
      <c r="J92" s="31">
        <v>19.543978705355837</v>
      </c>
      <c r="K92" s="31">
        <v>19.886430453352418</v>
      </c>
      <c r="L92" s="31">
        <v>17.885695789225139</v>
      </c>
      <c r="M92" s="31">
        <v>17.869197220811309</v>
      </c>
      <c r="N92" s="31">
        <v>17.220029877028331</v>
      </c>
    </row>
    <row r="93" spans="1:14">
      <c r="A93" s="7" t="s">
        <v>179</v>
      </c>
      <c r="B93" s="7" t="s">
        <v>180</v>
      </c>
      <c r="C93" s="31"/>
      <c r="D93" s="31">
        <v>17.563000835834831</v>
      </c>
      <c r="E93" s="31">
        <v>16.522723837448648</v>
      </c>
      <c r="F93" s="31">
        <v>19.317863228831481</v>
      </c>
      <c r="G93" s="31">
        <v>19.311628560390545</v>
      </c>
      <c r="H93" s="31">
        <v>19.67930321334536</v>
      </c>
      <c r="I93" s="31">
        <v>18.208838626368827</v>
      </c>
      <c r="J93" s="31">
        <v>18.576814389673103</v>
      </c>
      <c r="K93" s="31">
        <v>19.615800773157929</v>
      </c>
      <c r="L93" s="31">
        <v>16.49186585107255</v>
      </c>
      <c r="M93" s="31">
        <v>16.703453620879273</v>
      </c>
      <c r="N93" s="31">
        <v>17.434581724862603</v>
      </c>
    </row>
    <row r="94" spans="1:14">
      <c r="A94" s="7" t="s">
        <v>181</v>
      </c>
      <c r="B94" s="7" t="s">
        <v>182</v>
      </c>
      <c r="C94" s="31"/>
      <c r="D94" s="31">
        <v>15.05997709794695</v>
      </c>
      <c r="E94" s="31">
        <v>14.007243520711068</v>
      </c>
      <c r="F94" s="31">
        <v>13.413589991244434</v>
      </c>
      <c r="G94" s="31">
        <v>12.810945845146252</v>
      </c>
      <c r="H94" s="31">
        <v>13.088494338039983</v>
      </c>
      <c r="I94" s="31">
        <v>13.478009082873601</v>
      </c>
      <c r="J94" s="31">
        <v>13.483571763257718</v>
      </c>
      <c r="K94" s="31">
        <v>14.016305321626948</v>
      </c>
      <c r="L94" s="31">
        <v>10.716137007057698</v>
      </c>
      <c r="M94" s="31">
        <v>10.127335618900648</v>
      </c>
      <c r="N94" s="31">
        <v>11.564223225432475</v>
      </c>
    </row>
    <row r="95" spans="1:14">
      <c r="A95" s="7" t="s">
        <v>183</v>
      </c>
      <c r="B95" s="7" t="s">
        <v>184</v>
      </c>
      <c r="C95" s="31"/>
      <c r="D95" s="31">
        <v>12.762668889583551</v>
      </c>
      <c r="E95" s="31" t="s">
        <v>271</v>
      </c>
      <c r="F95" s="31">
        <v>10.695455686668339</v>
      </c>
      <c r="G95" s="31" t="s">
        <v>271</v>
      </c>
      <c r="H95" s="31" t="s">
        <v>271</v>
      </c>
      <c r="I95" s="31" t="s">
        <v>271</v>
      </c>
      <c r="J95" s="31" t="s">
        <v>271</v>
      </c>
      <c r="K95" s="31" t="s">
        <v>271</v>
      </c>
      <c r="L95" s="31" t="s">
        <v>271</v>
      </c>
      <c r="M95" s="31" t="s">
        <v>271</v>
      </c>
      <c r="N95" s="31" t="s">
        <v>271</v>
      </c>
    </row>
    <row r="96" spans="1:14">
      <c r="A96" s="7" t="s">
        <v>185</v>
      </c>
      <c r="B96" s="7" t="s">
        <v>186</v>
      </c>
      <c r="C96" s="31"/>
      <c r="D96" s="31">
        <v>19.424006640333953</v>
      </c>
      <c r="E96" s="31">
        <v>16.13061038739405</v>
      </c>
      <c r="F96" s="31">
        <v>17.914669813817223</v>
      </c>
      <c r="G96" s="31">
        <v>16.99820409732596</v>
      </c>
      <c r="H96" s="31">
        <v>17.213718910515386</v>
      </c>
      <c r="I96" s="31">
        <v>18.047832871564601</v>
      </c>
      <c r="J96" s="31">
        <v>17.342431590568566</v>
      </c>
      <c r="K96" s="31">
        <v>15.147295933557334</v>
      </c>
      <c r="L96" s="31">
        <v>17.763674424183051</v>
      </c>
      <c r="M96" s="31">
        <v>17.306701242747096</v>
      </c>
      <c r="N96" s="31">
        <v>16.519273873757403</v>
      </c>
    </row>
    <row r="97" spans="1:14">
      <c r="A97" s="7" t="s">
        <v>187</v>
      </c>
      <c r="B97" s="7" t="s">
        <v>188</v>
      </c>
      <c r="C97" s="31"/>
      <c r="D97" s="31">
        <v>16.400812386992612</v>
      </c>
      <c r="E97" s="31">
        <v>15.322548989490429</v>
      </c>
      <c r="F97" s="31">
        <v>18.277827443258758</v>
      </c>
      <c r="G97" s="31">
        <v>15.966455730566937</v>
      </c>
      <c r="H97" s="31">
        <v>15.740307633903452</v>
      </c>
      <c r="I97" s="31">
        <v>16.818739136001529</v>
      </c>
      <c r="J97" s="31" t="s">
        <v>271</v>
      </c>
      <c r="K97" s="31" t="s">
        <v>271</v>
      </c>
      <c r="L97" s="31" t="s">
        <v>271</v>
      </c>
      <c r="M97" s="31" t="s">
        <v>271</v>
      </c>
      <c r="N97" s="31" t="s">
        <v>271</v>
      </c>
    </row>
    <row r="98" spans="1:14">
      <c r="A98" s="7" t="s">
        <v>189</v>
      </c>
      <c r="B98" s="7" t="s">
        <v>190</v>
      </c>
      <c r="C98" s="31"/>
      <c r="D98" s="31" t="s">
        <v>271</v>
      </c>
      <c r="E98" s="31" t="s">
        <v>271</v>
      </c>
      <c r="F98" s="31" t="s">
        <v>271</v>
      </c>
      <c r="G98" s="31" t="s">
        <v>271</v>
      </c>
      <c r="H98" s="31" t="s">
        <v>271</v>
      </c>
      <c r="I98" s="31" t="s">
        <v>271</v>
      </c>
      <c r="J98" s="31" t="s">
        <v>271</v>
      </c>
      <c r="K98" s="31" t="s">
        <v>271</v>
      </c>
      <c r="L98" s="31" t="s">
        <v>271</v>
      </c>
      <c r="M98" s="31" t="s">
        <v>271</v>
      </c>
      <c r="N98" s="31" t="s">
        <v>271</v>
      </c>
    </row>
    <row r="99" spans="1:14">
      <c r="A99" s="7" t="s">
        <v>191</v>
      </c>
      <c r="B99" s="7" t="s">
        <v>192</v>
      </c>
      <c r="C99" s="31"/>
      <c r="D99" s="31">
        <v>13.349449844254057</v>
      </c>
      <c r="E99" s="31">
        <v>12.879656978270832</v>
      </c>
      <c r="F99" s="31">
        <v>13.512422213485065</v>
      </c>
      <c r="G99" s="31">
        <v>12.483537340560712</v>
      </c>
      <c r="H99" s="31">
        <v>12.497117327385247</v>
      </c>
      <c r="I99" s="31">
        <v>13.233672941060792</v>
      </c>
      <c r="J99" s="31">
        <v>12.794249599168428</v>
      </c>
      <c r="K99" s="31">
        <v>13.15738295984136</v>
      </c>
      <c r="L99" s="31">
        <v>12.804878294873051</v>
      </c>
      <c r="M99" s="31">
        <v>11.130259921869728</v>
      </c>
      <c r="N99" s="31">
        <v>13.727832173724986</v>
      </c>
    </row>
    <row r="100" spans="1:14">
      <c r="A100" s="7" t="s">
        <v>193</v>
      </c>
      <c r="B100" s="7" t="s">
        <v>194</v>
      </c>
      <c r="C100" s="31"/>
      <c r="D100" s="31">
        <v>20.297708799040553</v>
      </c>
      <c r="E100" s="31">
        <v>18.851794464594633</v>
      </c>
      <c r="F100" s="31">
        <v>19.527196117173329</v>
      </c>
      <c r="G100" s="31">
        <v>16.763324704386925</v>
      </c>
      <c r="H100" s="31">
        <v>16.213490425782158</v>
      </c>
      <c r="I100" s="31">
        <v>16.137716212480434</v>
      </c>
      <c r="J100" s="31">
        <v>15.695389478305987</v>
      </c>
      <c r="K100" s="31">
        <v>15.746914361781183</v>
      </c>
      <c r="L100" s="31">
        <v>14.518452807313295</v>
      </c>
      <c r="M100" s="31">
        <v>15.277821472840769</v>
      </c>
      <c r="N100" s="31">
        <v>16.150986129971773</v>
      </c>
    </row>
    <row r="101" spans="1:14">
      <c r="A101" s="7" t="s">
        <v>195</v>
      </c>
      <c r="B101" s="7" t="s">
        <v>196</v>
      </c>
      <c r="C101" s="31"/>
      <c r="D101" s="31">
        <v>22.203490643400404</v>
      </c>
      <c r="E101" s="31">
        <v>18.592374735482945</v>
      </c>
      <c r="F101" s="31">
        <v>18.561333592159354</v>
      </c>
      <c r="G101" s="31">
        <v>17.916965118739064</v>
      </c>
      <c r="H101" s="31">
        <v>17.120349143619578</v>
      </c>
      <c r="I101" s="31">
        <v>24.868756605247437</v>
      </c>
      <c r="J101" s="31">
        <v>23.102815439896403</v>
      </c>
      <c r="K101" s="31">
        <v>23.19669992825931</v>
      </c>
      <c r="L101" s="31">
        <v>19.152923649611754</v>
      </c>
      <c r="M101" s="31">
        <v>16.978231202731969</v>
      </c>
      <c r="N101" s="31">
        <v>17.389266018739342</v>
      </c>
    </row>
    <row r="102" spans="1:14">
      <c r="A102" s="7" t="s">
        <v>197</v>
      </c>
      <c r="B102" s="7" t="s">
        <v>198</v>
      </c>
      <c r="C102" s="31"/>
      <c r="D102" s="31">
        <v>11.639931506045027</v>
      </c>
      <c r="E102" s="31">
        <v>11.877861603278072</v>
      </c>
      <c r="F102" s="31">
        <v>12.519610312440141</v>
      </c>
      <c r="G102" s="31">
        <v>11.727298555130677</v>
      </c>
      <c r="H102" s="31">
        <v>11.663935475766452</v>
      </c>
      <c r="I102" s="31">
        <v>13.202075042755052</v>
      </c>
      <c r="J102" s="31">
        <v>12.760669354763612</v>
      </c>
      <c r="K102" s="31">
        <v>13.1231156564287</v>
      </c>
      <c r="L102" s="31">
        <v>12.347644887498472</v>
      </c>
      <c r="M102" s="31">
        <v>12.516110320059543</v>
      </c>
      <c r="N102" s="31">
        <v>13.179208445452659</v>
      </c>
    </row>
    <row r="103" spans="1:14">
      <c r="A103" s="7" t="s">
        <v>199</v>
      </c>
      <c r="B103" s="7" t="s">
        <v>200</v>
      </c>
      <c r="C103" s="31"/>
      <c r="D103" s="31">
        <v>29.422436339561521</v>
      </c>
      <c r="E103" s="31">
        <v>23.583942390369732</v>
      </c>
      <c r="F103" s="31">
        <v>26.01767339342879</v>
      </c>
      <c r="G103" s="31">
        <v>25.899706759663836</v>
      </c>
      <c r="H103" s="31">
        <v>23.635182176123628</v>
      </c>
      <c r="I103" s="31">
        <v>22.257559601924758</v>
      </c>
      <c r="J103" s="31">
        <v>21.439998137289948</v>
      </c>
      <c r="K103" s="31">
        <v>22.556274360377479</v>
      </c>
      <c r="L103" s="31">
        <v>21.536317308117955</v>
      </c>
      <c r="M103" s="31">
        <v>19.708368530198111</v>
      </c>
      <c r="N103" s="31">
        <v>20.602567438793091</v>
      </c>
    </row>
    <row r="104" spans="1:14" s="2" customFormat="1">
      <c r="A104" s="9"/>
      <c r="B104" s="9" t="s">
        <v>201</v>
      </c>
      <c r="C104" s="32"/>
      <c r="D104" s="32">
        <v>15.833878173719707</v>
      </c>
      <c r="E104" s="32">
        <v>14.482600828852576</v>
      </c>
      <c r="F104" s="32">
        <v>15.202174184508854</v>
      </c>
      <c r="G104" s="32">
        <v>14.225916185598656</v>
      </c>
      <c r="H104" s="32">
        <v>14.541203937013899</v>
      </c>
      <c r="I104" s="32">
        <v>15.127746370930012</v>
      </c>
      <c r="J104" s="32">
        <v>15.493145708196549</v>
      </c>
      <c r="K104" s="32">
        <v>15.653740796436647</v>
      </c>
      <c r="L104" s="32">
        <v>14.62125519696373</v>
      </c>
      <c r="M104" s="32">
        <v>14.038391446419823</v>
      </c>
      <c r="N104" s="32">
        <v>14.92970468207648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sheetPr codeName="Feuil40"/>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5.42578125" style="4" customWidth="1"/>
    <col min="4" max="14" width="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250</v>
      </c>
    </row>
    <row r="6" spans="1:18" ht="3" customHeight="1"/>
    <row r="7" spans="1:18" s="2" customFormat="1">
      <c r="A7" s="16"/>
      <c r="B7" s="16"/>
      <c r="C7" s="17"/>
      <c r="D7" s="17" t="s">
        <v>1</v>
      </c>
      <c r="E7" s="17" t="s">
        <v>2</v>
      </c>
      <c r="F7" s="17" t="s">
        <v>3</v>
      </c>
      <c r="G7" s="17" t="s">
        <v>4</v>
      </c>
      <c r="H7" s="17" t="s">
        <v>5</v>
      </c>
      <c r="I7" s="17" t="s">
        <v>6</v>
      </c>
      <c r="J7" s="17" t="s">
        <v>7</v>
      </c>
      <c r="K7" s="17">
        <v>2011</v>
      </c>
      <c r="L7" s="11">
        <v>2012</v>
      </c>
      <c r="M7" s="17">
        <v>2013</v>
      </c>
      <c r="N7" s="11">
        <v>2014</v>
      </c>
    </row>
    <row r="8" spans="1:18">
      <c r="A8" s="18" t="s">
        <v>9</v>
      </c>
      <c r="B8" s="18" t="s">
        <v>10</v>
      </c>
      <c r="C8" s="19"/>
      <c r="D8" s="19" t="s">
        <v>271</v>
      </c>
      <c r="E8" s="19" t="s">
        <v>271</v>
      </c>
      <c r="F8" s="19" t="s">
        <v>271</v>
      </c>
      <c r="G8" s="19" t="s">
        <v>271</v>
      </c>
      <c r="H8" s="19" t="s">
        <v>271</v>
      </c>
      <c r="I8" s="19" t="s">
        <v>271</v>
      </c>
      <c r="J8" s="19" t="s">
        <v>271</v>
      </c>
      <c r="K8" s="19" t="s">
        <v>271</v>
      </c>
      <c r="L8" s="12" t="s">
        <v>271</v>
      </c>
      <c r="M8" s="19" t="s">
        <v>271</v>
      </c>
      <c r="N8" s="12" t="s">
        <v>271</v>
      </c>
    </row>
    <row r="9" spans="1:18">
      <c r="A9" s="18" t="s">
        <v>11</v>
      </c>
      <c r="B9" s="18" t="s">
        <v>12</v>
      </c>
      <c r="C9" s="19"/>
      <c r="D9" s="19">
        <v>1</v>
      </c>
      <c r="E9" s="19">
        <v>1</v>
      </c>
      <c r="F9" s="19">
        <v>1</v>
      </c>
      <c r="G9" s="19">
        <v>1</v>
      </c>
      <c r="H9" s="19">
        <v>1</v>
      </c>
      <c r="I9" s="19">
        <v>1</v>
      </c>
      <c r="J9" s="19">
        <v>3</v>
      </c>
      <c r="K9" s="19">
        <v>3</v>
      </c>
      <c r="L9" s="12">
        <v>3</v>
      </c>
      <c r="M9" s="19">
        <v>3</v>
      </c>
      <c r="N9" s="12">
        <v>3</v>
      </c>
    </row>
    <row r="10" spans="1:18">
      <c r="A10" s="18" t="s">
        <v>13</v>
      </c>
      <c r="B10" s="18" t="s">
        <v>14</v>
      </c>
      <c r="C10" s="19"/>
      <c r="D10" s="19" t="s">
        <v>271</v>
      </c>
      <c r="E10" s="19" t="s">
        <v>271</v>
      </c>
      <c r="F10" s="19" t="s">
        <v>271</v>
      </c>
      <c r="G10" s="19" t="s">
        <v>271</v>
      </c>
      <c r="H10" s="19" t="s">
        <v>271</v>
      </c>
      <c r="I10" s="19" t="s">
        <v>271</v>
      </c>
      <c r="J10" s="19" t="s">
        <v>271</v>
      </c>
      <c r="K10" s="19">
        <v>1</v>
      </c>
      <c r="L10" s="12">
        <v>1</v>
      </c>
      <c r="M10" s="19">
        <v>1</v>
      </c>
      <c r="N10" s="12">
        <v>1</v>
      </c>
    </row>
    <row r="11" spans="1:18">
      <c r="A11" s="18" t="s">
        <v>15</v>
      </c>
      <c r="B11" s="18" t="s">
        <v>16</v>
      </c>
      <c r="C11" s="19"/>
      <c r="D11" s="19" t="s">
        <v>271</v>
      </c>
      <c r="E11" s="19" t="s">
        <v>271</v>
      </c>
      <c r="F11" s="19" t="s">
        <v>271</v>
      </c>
      <c r="G11" s="19" t="s">
        <v>271</v>
      </c>
      <c r="H11" s="19" t="s">
        <v>271</v>
      </c>
      <c r="I11" s="19" t="s">
        <v>271</v>
      </c>
      <c r="J11" s="19">
        <v>1</v>
      </c>
      <c r="K11" s="19">
        <v>1</v>
      </c>
      <c r="L11" s="12">
        <v>1</v>
      </c>
      <c r="M11" s="19">
        <v>1</v>
      </c>
      <c r="N11" s="12">
        <v>1</v>
      </c>
    </row>
    <row r="12" spans="1:18">
      <c r="A12" s="18" t="s">
        <v>17</v>
      </c>
      <c r="B12" s="18" t="s">
        <v>18</v>
      </c>
      <c r="C12" s="19"/>
      <c r="D12" s="19">
        <v>6</v>
      </c>
      <c r="E12" s="19">
        <v>6</v>
      </c>
      <c r="F12" s="19">
        <v>6</v>
      </c>
      <c r="G12" s="19">
        <v>4</v>
      </c>
      <c r="H12" s="19">
        <v>4</v>
      </c>
      <c r="I12" s="19">
        <v>4</v>
      </c>
      <c r="J12" s="19">
        <v>4</v>
      </c>
      <c r="K12" s="19">
        <v>4</v>
      </c>
      <c r="L12" s="12">
        <v>2</v>
      </c>
      <c r="M12" s="19">
        <v>1</v>
      </c>
      <c r="N12" s="12">
        <v>1</v>
      </c>
    </row>
    <row r="13" spans="1:18">
      <c r="A13" s="18" t="s">
        <v>19</v>
      </c>
      <c r="B13" s="18" t="s">
        <v>20</v>
      </c>
      <c r="C13" s="19"/>
      <c r="D13" s="19">
        <v>10</v>
      </c>
      <c r="E13" s="19">
        <v>10</v>
      </c>
      <c r="F13" s="19">
        <v>10</v>
      </c>
      <c r="G13" s="19">
        <v>9</v>
      </c>
      <c r="H13" s="19">
        <v>9</v>
      </c>
      <c r="I13" s="19">
        <v>9</v>
      </c>
      <c r="J13" s="19">
        <v>8</v>
      </c>
      <c r="K13" s="19">
        <v>8</v>
      </c>
      <c r="L13" s="12">
        <v>9</v>
      </c>
      <c r="M13" s="19">
        <v>10</v>
      </c>
      <c r="N13" s="12">
        <v>11</v>
      </c>
    </row>
    <row r="14" spans="1:18">
      <c r="A14" s="18" t="s">
        <v>21</v>
      </c>
      <c r="B14" s="18" t="s">
        <v>22</v>
      </c>
      <c r="C14" s="19"/>
      <c r="D14" s="19" t="s">
        <v>271</v>
      </c>
      <c r="E14" s="19" t="s">
        <v>271</v>
      </c>
      <c r="F14" s="19" t="s">
        <v>271</v>
      </c>
      <c r="G14" s="19" t="s">
        <v>271</v>
      </c>
      <c r="H14" s="19" t="s">
        <v>271</v>
      </c>
      <c r="I14" s="19" t="s">
        <v>271</v>
      </c>
      <c r="J14" s="19" t="s">
        <v>271</v>
      </c>
      <c r="K14" s="19">
        <v>4</v>
      </c>
      <c r="L14" s="12" t="s">
        <v>271</v>
      </c>
      <c r="M14" s="19" t="s">
        <v>271</v>
      </c>
      <c r="N14" s="12" t="s">
        <v>271</v>
      </c>
    </row>
    <row r="15" spans="1:18">
      <c r="A15" s="18" t="s">
        <v>23</v>
      </c>
      <c r="B15" s="18" t="s">
        <v>24</v>
      </c>
      <c r="C15" s="19"/>
      <c r="D15" s="19" t="s">
        <v>271</v>
      </c>
      <c r="E15" s="19" t="s">
        <v>271</v>
      </c>
      <c r="F15" s="19" t="s">
        <v>271</v>
      </c>
      <c r="G15" s="19" t="s">
        <v>271</v>
      </c>
      <c r="H15" s="19" t="s">
        <v>271</v>
      </c>
      <c r="I15" s="19" t="s">
        <v>271</v>
      </c>
      <c r="J15" s="19" t="s">
        <v>271</v>
      </c>
      <c r="K15" s="19" t="s">
        <v>271</v>
      </c>
      <c r="L15" s="12" t="s">
        <v>271</v>
      </c>
      <c r="M15" s="19" t="s">
        <v>271</v>
      </c>
      <c r="N15" s="12" t="s">
        <v>271</v>
      </c>
    </row>
    <row r="16" spans="1:18">
      <c r="A16" s="18" t="s">
        <v>25</v>
      </c>
      <c r="B16" s="18" t="s">
        <v>26</v>
      </c>
      <c r="C16" s="19"/>
      <c r="D16" s="19" t="s">
        <v>271</v>
      </c>
      <c r="E16" s="19">
        <v>1</v>
      </c>
      <c r="F16" s="19">
        <v>1</v>
      </c>
      <c r="G16" s="19" t="s">
        <v>271</v>
      </c>
      <c r="H16" s="19" t="s">
        <v>271</v>
      </c>
      <c r="I16" s="19" t="s">
        <v>271</v>
      </c>
      <c r="J16" s="19" t="s">
        <v>271</v>
      </c>
      <c r="K16" s="19" t="s">
        <v>271</v>
      </c>
      <c r="L16" s="12" t="s">
        <v>271</v>
      </c>
      <c r="M16" s="19" t="s">
        <v>271</v>
      </c>
      <c r="N16" s="12" t="s">
        <v>271</v>
      </c>
    </row>
    <row r="17" spans="1:14">
      <c r="A17" s="18" t="s">
        <v>27</v>
      </c>
      <c r="B17" s="18" t="s">
        <v>28</v>
      </c>
      <c r="C17" s="19"/>
      <c r="D17" s="19">
        <v>1</v>
      </c>
      <c r="E17" s="19">
        <v>1</v>
      </c>
      <c r="F17" s="19">
        <v>1</v>
      </c>
      <c r="G17" s="19">
        <v>1</v>
      </c>
      <c r="H17" s="19">
        <v>1</v>
      </c>
      <c r="I17" s="19">
        <v>1</v>
      </c>
      <c r="J17" s="19">
        <v>1</v>
      </c>
      <c r="K17" s="19">
        <v>1</v>
      </c>
      <c r="L17" s="12">
        <v>1</v>
      </c>
      <c r="M17" s="19">
        <v>1</v>
      </c>
      <c r="N17" s="12">
        <v>1</v>
      </c>
    </row>
    <row r="18" spans="1:14">
      <c r="A18" s="18" t="s">
        <v>29</v>
      </c>
      <c r="B18" s="18" t="s">
        <v>30</v>
      </c>
      <c r="C18" s="19"/>
      <c r="D18" s="19">
        <v>4</v>
      </c>
      <c r="E18" s="19">
        <v>4</v>
      </c>
      <c r="F18" s="19">
        <v>3</v>
      </c>
      <c r="G18" s="19">
        <v>3</v>
      </c>
      <c r="H18" s="19">
        <v>3</v>
      </c>
      <c r="I18" s="19">
        <v>3</v>
      </c>
      <c r="J18" s="19">
        <v>3</v>
      </c>
      <c r="K18" s="19">
        <v>3</v>
      </c>
      <c r="L18" s="12">
        <v>3</v>
      </c>
      <c r="M18" s="19">
        <v>3</v>
      </c>
      <c r="N18" s="12">
        <v>3</v>
      </c>
    </row>
    <row r="19" spans="1:14">
      <c r="A19" s="18" t="s">
        <v>31</v>
      </c>
      <c r="B19" s="18" t="s">
        <v>32</v>
      </c>
      <c r="C19" s="19"/>
      <c r="D19" s="19" t="s">
        <v>271</v>
      </c>
      <c r="E19" s="19" t="s">
        <v>271</v>
      </c>
      <c r="F19" s="19" t="s">
        <v>271</v>
      </c>
      <c r="G19" s="19" t="s">
        <v>271</v>
      </c>
      <c r="H19" s="19" t="s">
        <v>271</v>
      </c>
      <c r="I19" s="19" t="s">
        <v>271</v>
      </c>
      <c r="J19" s="19" t="s">
        <v>271</v>
      </c>
      <c r="K19" s="19" t="s">
        <v>271</v>
      </c>
      <c r="L19" s="12" t="s">
        <v>271</v>
      </c>
      <c r="M19" s="19">
        <v>1</v>
      </c>
      <c r="N19" s="12">
        <v>1</v>
      </c>
    </row>
    <row r="20" spans="1:14">
      <c r="A20" s="18" t="s">
        <v>33</v>
      </c>
      <c r="B20" s="18" t="s">
        <v>34</v>
      </c>
      <c r="C20" s="19"/>
      <c r="D20" s="19">
        <v>7</v>
      </c>
      <c r="E20" s="19">
        <v>7</v>
      </c>
      <c r="F20" s="19">
        <v>7</v>
      </c>
      <c r="G20" s="19">
        <v>7</v>
      </c>
      <c r="H20" s="19">
        <v>6</v>
      </c>
      <c r="I20" s="19">
        <v>7</v>
      </c>
      <c r="J20" s="19">
        <v>7</v>
      </c>
      <c r="K20" s="19">
        <v>7</v>
      </c>
      <c r="L20" s="12">
        <v>6</v>
      </c>
      <c r="M20" s="19">
        <v>6</v>
      </c>
      <c r="N20" s="12">
        <v>7</v>
      </c>
    </row>
    <row r="21" spans="1:14">
      <c r="A21" s="18" t="s">
        <v>35</v>
      </c>
      <c r="B21" s="18" t="s">
        <v>36</v>
      </c>
      <c r="C21" s="19"/>
      <c r="D21" s="19">
        <v>2</v>
      </c>
      <c r="E21" s="19">
        <v>2</v>
      </c>
      <c r="F21" s="19">
        <v>2</v>
      </c>
      <c r="G21" s="19">
        <v>2</v>
      </c>
      <c r="H21" s="19">
        <v>2</v>
      </c>
      <c r="I21" s="19">
        <v>2</v>
      </c>
      <c r="J21" s="19">
        <v>2</v>
      </c>
      <c r="K21" s="19">
        <v>2</v>
      </c>
      <c r="L21" s="12">
        <v>2</v>
      </c>
      <c r="M21" s="19">
        <v>2</v>
      </c>
      <c r="N21" s="12">
        <v>2</v>
      </c>
    </row>
    <row r="22" spans="1:14">
      <c r="A22" s="18" t="s">
        <v>37</v>
      </c>
      <c r="B22" s="18" t="s">
        <v>38</v>
      </c>
      <c r="C22" s="19"/>
      <c r="D22" s="19">
        <v>1</v>
      </c>
      <c r="E22" s="19">
        <v>1</v>
      </c>
      <c r="F22" s="19">
        <v>1</v>
      </c>
      <c r="G22" s="19">
        <v>1</v>
      </c>
      <c r="H22" s="19">
        <v>1</v>
      </c>
      <c r="I22" s="19">
        <v>1</v>
      </c>
      <c r="J22" s="19">
        <v>1</v>
      </c>
      <c r="K22" s="19">
        <v>1</v>
      </c>
      <c r="L22" s="12">
        <v>1</v>
      </c>
      <c r="M22" s="19">
        <v>1</v>
      </c>
      <c r="N22" s="12">
        <v>1</v>
      </c>
    </row>
    <row r="23" spans="1:14">
      <c r="A23" s="18" t="s">
        <v>39</v>
      </c>
      <c r="B23" s="18" t="s">
        <v>40</v>
      </c>
      <c r="C23" s="19"/>
      <c r="D23" s="19">
        <v>1</v>
      </c>
      <c r="E23" s="19">
        <v>1</v>
      </c>
      <c r="F23" s="19">
        <v>1</v>
      </c>
      <c r="G23" s="19">
        <v>1</v>
      </c>
      <c r="H23" s="19">
        <v>1</v>
      </c>
      <c r="I23" s="19">
        <v>1</v>
      </c>
      <c r="J23" s="19">
        <v>2</v>
      </c>
      <c r="K23" s="19">
        <v>1</v>
      </c>
      <c r="L23" s="12">
        <v>1</v>
      </c>
      <c r="M23" s="19">
        <v>1</v>
      </c>
      <c r="N23" s="12">
        <v>1</v>
      </c>
    </row>
    <row r="24" spans="1:14">
      <c r="A24" s="18" t="s">
        <v>41</v>
      </c>
      <c r="B24" s="18" t="s">
        <v>42</v>
      </c>
      <c r="C24" s="19"/>
      <c r="D24" s="19">
        <v>2</v>
      </c>
      <c r="E24" s="19">
        <v>2</v>
      </c>
      <c r="F24" s="19">
        <v>2</v>
      </c>
      <c r="G24" s="19">
        <v>2</v>
      </c>
      <c r="H24" s="19">
        <v>2</v>
      </c>
      <c r="I24" s="19">
        <v>2</v>
      </c>
      <c r="J24" s="19">
        <v>2</v>
      </c>
      <c r="K24" s="19">
        <v>3</v>
      </c>
      <c r="L24" s="12">
        <v>3</v>
      </c>
      <c r="M24" s="19">
        <v>3</v>
      </c>
      <c r="N24" s="12">
        <v>3</v>
      </c>
    </row>
    <row r="25" spans="1:14">
      <c r="A25" s="18" t="s">
        <v>43</v>
      </c>
      <c r="B25" s="18" t="s">
        <v>44</v>
      </c>
      <c r="C25" s="19"/>
      <c r="D25" s="19">
        <v>1</v>
      </c>
      <c r="E25" s="19">
        <v>1</v>
      </c>
      <c r="F25" s="19">
        <v>1</v>
      </c>
      <c r="G25" s="19">
        <v>1</v>
      </c>
      <c r="H25" s="19">
        <v>1</v>
      </c>
      <c r="I25" s="19">
        <v>1</v>
      </c>
      <c r="J25" s="19">
        <v>1</v>
      </c>
      <c r="K25" s="19">
        <v>1</v>
      </c>
      <c r="L25" s="12">
        <v>1</v>
      </c>
      <c r="M25" s="19">
        <v>1</v>
      </c>
      <c r="N25" s="12">
        <v>1</v>
      </c>
    </row>
    <row r="26" spans="1:14">
      <c r="A26" s="18" t="s">
        <v>45</v>
      </c>
      <c r="B26" s="18" t="s">
        <v>46</v>
      </c>
      <c r="C26" s="19"/>
      <c r="D26" s="19">
        <v>1</v>
      </c>
      <c r="E26" s="19">
        <v>1</v>
      </c>
      <c r="F26" s="19">
        <v>1</v>
      </c>
      <c r="G26" s="19">
        <v>1</v>
      </c>
      <c r="H26" s="19">
        <v>1</v>
      </c>
      <c r="I26" s="19">
        <v>1</v>
      </c>
      <c r="J26" s="19">
        <v>1</v>
      </c>
      <c r="K26" s="19">
        <v>1</v>
      </c>
      <c r="L26" s="12">
        <v>1</v>
      </c>
      <c r="M26" s="19">
        <v>1</v>
      </c>
      <c r="N26" s="12">
        <v>1</v>
      </c>
    </row>
    <row r="27" spans="1:14">
      <c r="A27" s="18" t="s">
        <v>65</v>
      </c>
      <c r="B27" s="18" t="s">
        <v>66</v>
      </c>
      <c r="C27" s="19"/>
      <c r="D27" s="19" t="s">
        <v>271</v>
      </c>
      <c r="E27" s="19" t="s">
        <v>271</v>
      </c>
      <c r="F27" s="19" t="s">
        <v>271</v>
      </c>
      <c r="G27" s="19" t="s">
        <v>271</v>
      </c>
      <c r="H27" s="19" t="s">
        <v>271</v>
      </c>
      <c r="I27" s="19" t="s">
        <v>271</v>
      </c>
      <c r="J27" s="19" t="s">
        <v>271</v>
      </c>
      <c r="K27" s="19" t="s">
        <v>271</v>
      </c>
      <c r="L27" s="12" t="s">
        <v>271</v>
      </c>
      <c r="M27" s="19" t="s">
        <v>271</v>
      </c>
      <c r="N27" s="12" t="s">
        <v>271</v>
      </c>
    </row>
    <row r="28" spans="1:14">
      <c r="A28" s="18" t="s">
        <v>67</v>
      </c>
      <c r="B28" s="18" t="s">
        <v>68</v>
      </c>
      <c r="C28" s="19"/>
      <c r="D28" s="19" t="s">
        <v>271</v>
      </c>
      <c r="E28" s="19" t="s">
        <v>271</v>
      </c>
      <c r="F28" s="19" t="s">
        <v>271</v>
      </c>
      <c r="G28" s="19" t="s">
        <v>271</v>
      </c>
      <c r="H28" s="19" t="s">
        <v>271</v>
      </c>
      <c r="I28" s="19" t="s">
        <v>271</v>
      </c>
      <c r="J28" s="19" t="s">
        <v>271</v>
      </c>
      <c r="K28" s="19" t="s">
        <v>271</v>
      </c>
      <c r="L28" s="12" t="s">
        <v>271</v>
      </c>
      <c r="M28" s="19" t="s">
        <v>271</v>
      </c>
      <c r="N28" s="12" t="s">
        <v>271</v>
      </c>
    </row>
    <row r="29" spans="1:14">
      <c r="A29" s="18" t="s">
        <v>47</v>
      </c>
      <c r="B29" s="18" t="s">
        <v>48</v>
      </c>
      <c r="C29" s="19"/>
      <c r="D29" s="19">
        <v>3</v>
      </c>
      <c r="E29" s="19">
        <v>3</v>
      </c>
      <c r="F29" s="19">
        <v>3</v>
      </c>
      <c r="G29" s="19">
        <v>3</v>
      </c>
      <c r="H29" s="19">
        <v>3</v>
      </c>
      <c r="I29" s="19">
        <v>3</v>
      </c>
      <c r="J29" s="19">
        <v>3</v>
      </c>
      <c r="K29" s="19">
        <v>3</v>
      </c>
      <c r="L29" s="12">
        <v>3</v>
      </c>
      <c r="M29" s="19">
        <v>3</v>
      </c>
      <c r="N29" s="12">
        <v>3</v>
      </c>
    </row>
    <row r="30" spans="1:14">
      <c r="A30" s="18" t="s">
        <v>49</v>
      </c>
      <c r="B30" s="18" t="s">
        <v>50</v>
      </c>
      <c r="C30" s="19"/>
      <c r="D30" s="19" t="s">
        <v>271</v>
      </c>
      <c r="E30" s="19" t="s">
        <v>271</v>
      </c>
      <c r="F30" s="19" t="s">
        <v>271</v>
      </c>
      <c r="G30" s="19" t="s">
        <v>271</v>
      </c>
      <c r="H30" s="19" t="s">
        <v>271</v>
      </c>
      <c r="I30" s="19">
        <v>1</v>
      </c>
      <c r="J30" s="19">
        <v>1</v>
      </c>
      <c r="K30" s="19">
        <v>1</v>
      </c>
      <c r="L30" s="12">
        <v>1</v>
      </c>
      <c r="M30" s="19">
        <v>1</v>
      </c>
      <c r="N30" s="12">
        <v>1</v>
      </c>
    </row>
    <row r="31" spans="1:14">
      <c r="A31" s="18" t="s">
        <v>51</v>
      </c>
      <c r="B31" s="18" t="s">
        <v>52</v>
      </c>
      <c r="C31" s="19"/>
      <c r="D31" s="19" t="s">
        <v>271</v>
      </c>
      <c r="E31" s="19" t="s">
        <v>271</v>
      </c>
      <c r="F31" s="19" t="s">
        <v>271</v>
      </c>
      <c r="G31" s="19" t="s">
        <v>271</v>
      </c>
      <c r="H31" s="19" t="s">
        <v>271</v>
      </c>
      <c r="I31" s="19" t="s">
        <v>271</v>
      </c>
      <c r="J31" s="19" t="s">
        <v>271</v>
      </c>
      <c r="K31" s="19" t="s">
        <v>271</v>
      </c>
      <c r="L31" s="12" t="s">
        <v>271</v>
      </c>
      <c r="M31" s="19" t="s">
        <v>271</v>
      </c>
      <c r="N31" s="12" t="s">
        <v>271</v>
      </c>
    </row>
    <row r="32" spans="1:14">
      <c r="A32" s="18" t="s">
        <v>53</v>
      </c>
      <c r="B32" s="18" t="s">
        <v>54</v>
      </c>
      <c r="C32" s="19"/>
      <c r="D32" s="19">
        <v>1</v>
      </c>
      <c r="E32" s="19">
        <v>1</v>
      </c>
      <c r="F32" s="19">
        <v>1</v>
      </c>
      <c r="G32" s="19">
        <v>1</v>
      </c>
      <c r="H32" s="19">
        <v>1</v>
      </c>
      <c r="I32" s="19">
        <v>2</v>
      </c>
      <c r="J32" s="19">
        <v>2</v>
      </c>
      <c r="K32" s="19">
        <v>2</v>
      </c>
      <c r="L32" s="12">
        <v>2</v>
      </c>
      <c r="M32" s="19">
        <v>2</v>
      </c>
      <c r="N32" s="12">
        <v>2</v>
      </c>
    </row>
    <row r="33" spans="1:14">
      <c r="A33" s="18" t="s">
        <v>55</v>
      </c>
      <c r="B33" s="18" t="s">
        <v>56</v>
      </c>
      <c r="C33" s="19"/>
      <c r="D33" s="19">
        <v>2</v>
      </c>
      <c r="E33" s="19">
        <v>2</v>
      </c>
      <c r="F33" s="19">
        <v>2</v>
      </c>
      <c r="G33" s="19">
        <v>3</v>
      </c>
      <c r="H33" s="19">
        <v>3</v>
      </c>
      <c r="I33" s="19">
        <v>3</v>
      </c>
      <c r="J33" s="19">
        <v>3</v>
      </c>
      <c r="K33" s="19">
        <v>3</v>
      </c>
      <c r="L33" s="12">
        <v>3</v>
      </c>
      <c r="M33" s="19">
        <v>3</v>
      </c>
      <c r="N33" s="12">
        <v>3</v>
      </c>
    </row>
    <row r="34" spans="1:14">
      <c r="A34" s="18" t="s">
        <v>57</v>
      </c>
      <c r="B34" s="18" t="s">
        <v>58</v>
      </c>
      <c r="C34" s="19"/>
      <c r="D34" s="19">
        <v>2</v>
      </c>
      <c r="E34" s="19">
        <v>1</v>
      </c>
      <c r="F34" s="19">
        <v>1</v>
      </c>
      <c r="G34" s="19">
        <v>1</v>
      </c>
      <c r="H34" s="19">
        <v>1</v>
      </c>
      <c r="I34" s="19">
        <v>1</v>
      </c>
      <c r="J34" s="19">
        <v>1</v>
      </c>
      <c r="K34" s="19">
        <v>1</v>
      </c>
      <c r="L34" s="12">
        <v>1</v>
      </c>
      <c r="M34" s="19">
        <v>1</v>
      </c>
      <c r="N34" s="12">
        <v>1</v>
      </c>
    </row>
    <row r="35" spans="1:14">
      <c r="A35" s="18" t="s">
        <v>59</v>
      </c>
      <c r="B35" s="18" t="s">
        <v>60</v>
      </c>
      <c r="C35" s="19"/>
      <c r="D35" s="19">
        <v>1</v>
      </c>
      <c r="E35" s="19">
        <v>1</v>
      </c>
      <c r="F35" s="19">
        <v>1</v>
      </c>
      <c r="G35" s="19">
        <v>1</v>
      </c>
      <c r="H35" s="19">
        <v>1</v>
      </c>
      <c r="I35" s="19">
        <v>1</v>
      </c>
      <c r="J35" s="19">
        <v>1</v>
      </c>
      <c r="K35" s="19">
        <v>1</v>
      </c>
      <c r="L35" s="12">
        <v>1</v>
      </c>
      <c r="M35" s="19">
        <v>1</v>
      </c>
      <c r="N35" s="12">
        <v>1</v>
      </c>
    </row>
    <row r="36" spans="1:14">
      <c r="A36" s="18" t="s">
        <v>61</v>
      </c>
      <c r="B36" s="18" t="s">
        <v>62</v>
      </c>
      <c r="C36" s="19"/>
      <c r="D36" s="19" t="s">
        <v>271</v>
      </c>
      <c r="E36" s="19">
        <v>2</v>
      </c>
      <c r="F36" s="19">
        <v>1</v>
      </c>
      <c r="G36" s="19" t="s">
        <v>271</v>
      </c>
      <c r="H36" s="19" t="s">
        <v>271</v>
      </c>
      <c r="I36" s="19" t="s">
        <v>271</v>
      </c>
      <c r="J36" s="19" t="s">
        <v>271</v>
      </c>
      <c r="K36" s="19">
        <v>1</v>
      </c>
      <c r="L36" s="12" t="s">
        <v>271</v>
      </c>
      <c r="M36" s="19" t="s">
        <v>271</v>
      </c>
      <c r="N36" s="12">
        <v>1</v>
      </c>
    </row>
    <row r="37" spans="1:14">
      <c r="A37" s="18" t="s">
        <v>63</v>
      </c>
      <c r="B37" s="18" t="s">
        <v>64</v>
      </c>
      <c r="C37" s="19"/>
      <c r="D37" s="19">
        <v>2</v>
      </c>
      <c r="E37" s="19">
        <v>4</v>
      </c>
      <c r="F37" s="19">
        <v>3</v>
      </c>
      <c r="G37" s="19">
        <v>2</v>
      </c>
      <c r="H37" s="19">
        <v>2</v>
      </c>
      <c r="I37" s="19">
        <v>3</v>
      </c>
      <c r="J37" s="19">
        <v>3</v>
      </c>
      <c r="K37" s="19">
        <v>3</v>
      </c>
      <c r="L37" s="12">
        <v>3</v>
      </c>
      <c r="M37" s="19">
        <v>2</v>
      </c>
      <c r="N37" s="12">
        <v>3</v>
      </c>
    </row>
    <row r="38" spans="1:14">
      <c r="A38" s="18" t="s">
        <v>69</v>
      </c>
      <c r="B38" s="18" t="s">
        <v>70</v>
      </c>
      <c r="C38" s="19"/>
      <c r="D38" s="19">
        <v>2</v>
      </c>
      <c r="E38" s="19">
        <v>2</v>
      </c>
      <c r="F38" s="19">
        <v>2</v>
      </c>
      <c r="G38" s="19">
        <v>2</v>
      </c>
      <c r="H38" s="19">
        <v>2</v>
      </c>
      <c r="I38" s="19">
        <v>2</v>
      </c>
      <c r="J38" s="19">
        <v>2</v>
      </c>
      <c r="K38" s="19">
        <v>2</v>
      </c>
      <c r="L38" s="12">
        <v>2</v>
      </c>
      <c r="M38" s="19">
        <v>1</v>
      </c>
      <c r="N38" s="12">
        <v>2</v>
      </c>
    </row>
    <row r="39" spans="1:14">
      <c r="A39" s="18" t="s">
        <v>71</v>
      </c>
      <c r="B39" s="18" t="s">
        <v>72</v>
      </c>
      <c r="C39" s="19"/>
      <c r="D39" s="19">
        <v>4</v>
      </c>
      <c r="E39" s="19">
        <v>4</v>
      </c>
      <c r="F39" s="19">
        <v>4</v>
      </c>
      <c r="G39" s="19">
        <v>4</v>
      </c>
      <c r="H39" s="19">
        <v>4</v>
      </c>
      <c r="I39" s="19">
        <v>4</v>
      </c>
      <c r="J39" s="19">
        <v>4</v>
      </c>
      <c r="K39" s="19">
        <v>4</v>
      </c>
      <c r="L39" s="12">
        <v>4</v>
      </c>
      <c r="M39" s="19">
        <v>4</v>
      </c>
      <c r="N39" s="12">
        <v>4</v>
      </c>
    </row>
    <row r="40" spans="1:14">
      <c r="A40" s="18" t="s">
        <v>73</v>
      </c>
      <c r="B40" s="18" t="s">
        <v>74</v>
      </c>
      <c r="C40" s="19"/>
      <c r="D40" s="19" t="s">
        <v>271</v>
      </c>
      <c r="E40" s="19" t="s">
        <v>271</v>
      </c>
      <c r="F40" s="19" t="s">
        <v>271</v>
      </c>
      <c r="G40" s="19" t="s">
        <v>271</v>
      </c>
      <c r="H40" s="19" t="s">
        <v>271</v>
      </c>
      <c r="I40" s="19" t="s">
        <v>271</v>
      </c>
      <c r="J40" s="19" t="s">
        <v>271</v>
      </c>
      <c r="K40" s="19" t="s">
        <v>271</v>
      </c>
      <c r="L40" s="12" t="s">
        <v>271</v>
      </c>
      <c r="M40" s="19" t="s">
        <v>271</v>
      </c>
      <c r="N40" s="12" t="s">
        <v>271</v>
      </c>
    </row>
    <row r="41" spans="1:14">
      <c r="A41" s="18" t="s">
        <v>75</v>
      </c>
      <c r="B41" s="18" t="s">
        <v>76</v>
      </c>
      <c r="C41" s="19"/>
      <c r="D41" s="19">
        <v>5</v>
      </c>
      <c r="E41" s="19">
        <v>5</v>
      </c>
      <c r="F41" s="19">
        <v>4</v>
      </c>
      <c r="G41" s="19">
        <v>4</v>
      </c>
      <c r="H41" s="19">
        <v>4</v>
      </c>
      <c r="I41" s="19">
        <v>6</v>
      </c>
      <c r="J41" s="19">
        <v>7</v>
      </c>
      <c r="K41" s="19">
        <v>7</v>
      </c>
      <c r="L41" s="12">
        <v>9</v>
      </c>
      <c r="M41" s="19">
        <v>9</v>
      </c>
      <c r="N41" s="12">
        <v>9</v>
      </c>
    </row>
    <row r="42" spans="1:14">
      <c r="A42" s="18" t="s">
        <v>77</v>
      </c>
      <c r="B42" s="18" t="s">
        <v>78</v>
      </c>
      <c r="C42" s="19"/>
      <c r="D42" s="19">
        <v>7</v>
      </c>
      <c r="E42" s="19">
        <v>11</v>
      </c>
      <c r="F42" s="19">
        <v>11</v>
      </c>
      <c r="G42" s="19">
        <v>10</v>
      </c>
      <c r="H42" s="19">
        <v>10</v>
      </c>
      <c r="I42" s="19">
        <v>10</v>
      </c>
      <c r="J42" s="19">
        <v>6</v>
      </c>
      <c r="K42" s="19">
        <v>6</v>
      </c>
      <c r="L42" s="12">
        <v>5</v>
      </c>
      <c r="M42" s="19">
        <v>5</v>
      </c>
      <c r="N42" s="12">
        <v>7</v>
      </c>
    </row>
    <row r="43" spans="1:14">
      <c r="A43" s="18" t="s">
        <v>79</v>
      </c>
      <c r="B43" s="18" t="s">
        <v>80</v>
      </c>
      <c r="C43" s="19"/>
      <c r="D43" s="19">
        <v>3</v>
      </c>
      <c r="E43" s="19">
        <v>3</v>
      </c>
      <c r="F43" s="19">
        <v>3</v>
      </c>
      <c r="G43" s="19">
        <v>3</v>
      </c>
      <c r="H43" s="19">
        <v>3</v>
      </c>
      <c r="I43" s="19">
        <v>3</v>
      </c>
      <c r="J43" s="19">
        <v>3</v>
      </c>
      <c r="K43" s="19">
        <v>3</v>
      </c>
      <c r="L43" s="12">
        <v>3</v>
      </c>
      <c r="M43" s="19">
        <v>3</v>
      </c>
      <c r="N43" s="12">
        <v>3</v>
      </c>
    </row>
    <row r="44" spans="1:14">
      <c r="A44" s="18" t="s">
        <v>81</v>
      </c>
      <c r="B44" s="18" t="s">
        <v>82</v>
      </c>
      <c r="C44" s="19"/>
      <c r="D44" s="19">
        <v>1</v>
      </c>
      <c r="E44" s="19" t="s">
        <v>271</v>
      </c>
      <c r="F44" s="19" t="s">
        <v>271</v>
      </c>
      <c r="G44" s="19" t="s">
        <v>271</v>
      </c>
      <c r="H44" s="19" t="s">
        <v>271</v>
      </c>
      <c r="I44" s="19" t="s">
        <v>271</v>
      </c>
      <c r="J44" s="19">
        <v>1</v>
      </c>
      <c r="K44" s="19">
        <v>1</v>
      </c>
      <c r="L44" s="12">
        <v>1</v>
      </c>
      <c r="M44" s="19">
        <v>1</v>
      </c>
      <c r="N44" s="12">
        <v>1</v>
      </c>
    </row>
    <row r="45" spans="1:14">
      <c r="A45" s="18" t="s">
        <v>83</v>
      </c>
      <c r="B45" s="18" t="s">
        <v>84</v>
      </c>
      <c r="C45" s="19"/>
      <c r="D45" s="19">
        <v>2</v>
      </c>
      <c r="E45" s="19">
        <v>2</v>
      </c>
      <c r="F45" s="19">
        <v>2</v>
      </c>
      <c r="G45" s="19">
        <v>2</v>
      </c>
      <c r="H45" s="19">
        <v>2</v>
      </c>
      <c r="I45" s="19">
        <v>2</v>
      </c>
      <c r="J45" s="19">
        <v>2</v>
      </c>
      <c r="K45" s="19">
        <v>2</v>
      </c>
      <c r="L45" s="12">
        <v>2</v>
      </c>
      <c r="M45" s="19">
        <v>2</v>
      </c>
      <c r="N45" s="12">
        <v>2</v>
      </c>
    </row>
    <row r="46" spans="1:14">
      <c r="A46" s="18" t="s">
        <v>85</v>
      </c>
      <c r="B46" s="18" t="s">
        <v>86</v>
      </c>
      <c r="C46" s="19"/>
      <c r="D46" s="19">
        <v>15</v>
      </c>
      <c r="E46" s="19">
        <v>10</v>
      </c>
      <c r="F46" s="19">
        <v>11</v>
      </c>
      <c r="G46" s="19">
        <v>7</v>
      </c>
      <c r="H46" s="19">
        <v>8</v>
      </c>
      <c r="I46" s="19">
        <v>8</v>
      </c>
      <c r="J46" s="19">
        <v>9</v>
      </c>
      <c r="K46" s="19">
        <v>9</v>
      </c>
      <c r="L46" s="12">
        <v>7</v>
      </c>
      <c r="M46" s="19">
        <v>6</v>
      </c>
      <c r="N46" s="12">
        <v>5</v>
      </c>
    </row>
    <row r="47" spans="1:14">
      <c r="A47" s="18" t="s">
        <v>87</v>
      </c>
      <c r="B47" s="18" t="s">
        <v>88</v>
      </c>
      <c r="C47" s="19"/>
      <c r="D47" s="19">
        <v>2</v>
      </c>
      <c r="E47" s="19">
        <v>2</v>
      </c>
      <c r="F47" s="19">
        <v>2</v>
      </c>
      <c r="G47" s="19">
        <v>2</v>
      </c>
      <c r="H47" s="19">
        <v>2</v>
      </c>
      <c r="I47" s="19">
        <v>2</v>
      </c>
      <c r="J47" s="19">
        <v>3</v>
      </c>
      <c r="K47" s="19">
        <v>3</v>
      </c>
      <c r="L47" s="12">
        <v>3</v>
      </c>
      <c r="M47" s="19">
        <v>2</v>
      </c>
      <c r="N47" s="12">
        <v>3</v>
      </c>
    </row>
    <row r="48" spans="1:14">
      <c r="A48" s="18" t="s">
        <v>89</v>
      </c>
      <c r="B48" s="18" t="s">
        <v>90</v>
      </c>
      <c r="C48" s="19"/>
      <c r="D48" s="19">
        <v>1</v>
      </c>
      <c r="E48" s="19">
        <v>1</v>
      </c>
      <c r="F48" s="19">
        <v>1</v>
      </c>
      <c r="G48" s="19">
        <v>1</v>
      </c>
      <c r="H48" s="19">
        <v>1</v>
      </c>
      <c r="I48" s="19">
        <v>1</v>
      </c>
      <c r="J48" s="19">
        <v>1</v>
      </c>
      <c r="K48" s="19">
        <v>1</v>
      </c>
      <c r="L48" s="12">
        <v>1</v>
      </c>
      <c r="M48" s="19">
        <v>1</v>
      </c>
      <c r="N48" s="12">
        <v>1</v>
      </c>
    </row>
    <row r="49" spans="1:14">
      <c r="A49" s="18" t="s">
        <v>91</v>
      </c>
      <c r="B49" s="18" t="s">
        <v>92</v>
      </c>
      <c r="C49" s="19"/>
      <c r="D49" s="19">
        <v>2</v>
      </c>
      <c r="E49" s="19">
        <v>2</v>
      </c>
      <c r="F49" s="19">
        <v>2</v>
      </c>
      <c r="G49" s="19">
        <v>2</v>
      </c>
      <c r="H49" s="19">
        <v>2</v>
      </c>
      <c r="I49" s="19">
        <v>2</v>
      </c>
      <c r="J49" s="19">
        <v>2</v>
      </c>
      <c r="K49" s="19">
        <v>2</v>
      </c>
      <c r="L49" s="12">
        <v>2</v>
      </c>
      <c r="M49" s="19">
        <v>2</v>
      </c>
      <c r="N49" s="12">
        <v>2</v>
      </c>
    </row>
    <row r="50" spans="1:14">
      <c r="A50" s="18" t="s">
        <v>93</v>
      </c>
      <c r="B50" s="18" t="s">
        <v>94</v>
      </c>
      <c r="C50" s="19"/>
      <c r="D50" s="19">
        <v>1</v>
      </c>
      <c r="E50" s="19">
        <v>1</v>
      </c>
      <c r="F50" s="19">
        <v>1</v>
      </c>
      <c r="G50" s="19">
        <v>1</v>
      </c>
      <c r="H50" s="19">
        <v>1</v>
      </c>
      <c r="I50" s="19">
        <v>1</v>
      </c>
      <c r="J50" s="19">
        <v>1</v>
      </c>
      <c r="K50" s="19">
        <v>1</v>
      </c>
      <c r="L50" s="12">
        <v>1</v>
      </c>
      <c r="M50" s="19">
        <v>1</v>
      </c>
      <c r="N50" s="12">
        <v>1</v>
      </c>
    </row>
    <row r="51" spans="1:14">
      <c r="A51" s="18" t="s">
        <v>95</v>
      </c>
      <c r="B51" s="18" t="s">
        <v>96</v>
      </c>
      <c r="C51" s="19"/>
      <c r="D51" s="19" t="s">
        <v>271</v>
      </c>
      <c r="E51" s="19" t="s">
        <v>271</v>
      </c>
      <c r="F51" s="19" t="s">
        <v>271</v>
      </c>
      <c r="G51" s="19" t="s">
        <v>271</v>
      </c>
      <c r="H51" s="19" t="s">
        <v>271</v>
      </c>
      <c r="I51" s="19" t="s">
        <v>271</v>
      </c>
      <c r="J51" s="19" t="s">
        <v>271</v>
      </c>
      <c r="K51" s="19" t="s">
        <v>271</v>
      </c>
      <c r="L51" s="12" t="s">
        <v>271</v>
      </c>
      <c r="M51" s="19" t="s">
        <v>271</v>
      </c>
      <c r="N51" s="12" t="s">
        <v>271</v>
      </c>
    </row>
    <row r="52" spans="1:14">
      <c r="A52" s="18" t="s">
        <v>97</v>
      </c>
      <c r="B52" s="18" t="s">
        <v>98</v>
      </c>
      <c r="C52" s="19"/>
      <c r="D52" s="19">
        <v>5</v>
      </c>
      <c r="E52" s="19">
        <v>5</v>
      </c>
      <c r="F52" s="19">
        <v>5</v>
      </c>
      <c r="G52" s="19">
        <v>6</v>
      </c>
      <c r="H52" s="19">
        <v>6</v>
      </c>
      <c r="I52" s="19">
        <v>6</v>
      </c>
      <c r="J52" s="19">
        <v>6</v>
      </c>
      <c r="K52" s="19">
        <v>6</v>
      </c>
      <c r="L52" s="12">
        <v>6</v>
      </c>
      <c r="M52" s="19">
        <v>6</v>
      </c>
      <c r="N52" s="12">
        <v>7</v>
      </c>
    </row>
    <row r="53" spans="1:14">
      <c r="A53" s="18" t="s">
        <v>99</v>
      </c>
      <c r="B53" s="18" t="s">
        <v>100</v>
      </c>
      <c r="C53" s="19"/>
      <c r="D53" s="19">
        <v>2</v>
      </c>
      <c r="E53" s="19">
        <v>2</v>
      </c>
      <c r="F53" s="19">
        <v>2</v>
      </c>
      <c r="G53" s="19">
        <v>2</v>
      </c>
      <c r="H53" s="19">
        <v>3</v>
      </c>
      <c r="I53" s="19">
        <v>3</v>
      </c>
      <c r="J53" s="19">
        <v>3</v>
      </c>
      <c r="K53" s="19">
        <v>3</v>
      </c>
      <c r="L53" s="12">
        <v>3</v>
      </c>
      <c r="M53" s="19">
        <v>3</v>
      </c>
      <c r="N53" s="12">
        <v>3</v>
      </c>
    </row>
    <row r="54" spans="1:14">
      <c r="A54" s="18" t="s">
        <v>101</v>
      </c>
      <c r="B54" s="18" t="s">
        <v>102</v>
      </c>
      <c r="C54" s="19"/>
      <c r="D54" s="19" t="s">
        <v>271</v>
      </c>
      <c r="E54" s="19" t="s">
        <v>271</v>
      </c>
      <c r="F54" s="19" t="s">
        <v>271</v>
      </c>
      <c r="G54" s="19" t="s">
        <v>271</v>
      </c>
      <c r="H54" s="19" t="s">
        <v>271</v>
      </c>
      <c r="I54" s="19" t="s">
        <v>271</v>
      </c>
      <c r="J54" s="19" t="s">
        <v>271</v>
      </c>
      <c r="K54" s="19" t="s">
        <v>271</v>
      </c>
      <c r="L54" s="12" t="s">
        <v>271</v>
      </c>
      <c r="M54" s="19" t="s">
        <v>271</v>
      </c>
      <c r="N54" s="12" t="s">
        <v>271</v>
      </c>
    </row>
    <row r="55" spans="1:14">
      <c r="A55" s="18" t="s">
        <v>103</v>
      </c>
      <c r="B55" s="18" t="s">
        <v>104</v>
      </c>
      <c r="C55" s="19"/>
      <c r="D55" s="19">
        <v>1</v>
      </c>
      <c r="E55" s="19">
        <v>1</v>
      </c>
      <c r="F55" s="19">
        <v>1</v>
      </c>
      <c r="G55" s="19">
        <v>1</v>
      </c>
      <c r="H55" s="19">
        <v>1</v>
      </c>
      <c r="I55" s="19">
        <v>1</v>
      </c>
      <c r="J55" s="19">
        <v>1</v>
      </c>
      <c r="K55" s="19">
        <v>1</v>
      </c>
      <c r="L55" s="12">
        <v>1</v>
      </c>
      <c r="M55" s="19">
        <v>1</v>
      </c>
      <c r="N55" s="12">
        <v>2</v>
      </c>
    </row>
    <row r="56" spans="1:14">
      <c r="A56" s="18" t="s">
        <v>105</v>
      </c>
      <c r="B56" s="18" t="s">
        <v>106</v>
      </c>
      <c r="C56" s="19"/>
      <c r="D56" s="19" t="s">
        <v>271</v>
      </c>
      <c r="E56" s="19" t="s">
        <v>271</v>
      </c>
      <c r="F56" s="19" t="s">
        <v>271</v>
      </c>
      <c r="G56" s="19" t="s">
        <v>271</v>
      </c>
      <c r="H56" s="19" t="s">
        <v>271</v>
      </c>
      <c r="I56" s="19" t="s">
        <v>271</v>
      </c>
      <c r="J56" s="19" t="s">
        <v>271</v>
      </c>
      <c r="K56" s="19" t="s">
        <v>271</v>
      </c>
      <c r="L56" s="12" t="s">
        <v>271</v>
      </c>
      <c r="M56" s="19" t="s">
        <v>271</v>
      </c>
      <c r="N56" s="12" t="s">
        <v>271</v>
      </c>
    </row>
    <row r="57" spans="1:14">
      <c r="A57" s="18" t="s">
        <v>107</v>
      </c>
      <c r="B57" s="18" t="s">
        <v>108</v>
      </c>
      <c r="C57" s="19"/>
      <c r="D57" s="19">
        <v>2</v>
      </c>
      <c r="E57" s="19">
        <v>2</v>
      </c>
      <c r="F57" s="19">
        <v>2</v>
      </c>
      <c r="G57" s="19">
        <v>2</v>
      </c>
      <c r="H57" s="19">
        <v>2</v>
      </c>
      <c r="I57" s="19">
        <v>3</v>
      </c>
      <c r="J57" s="19">
        <v>2</v>
      </c>
      <c r="K57" s="19">
        <v>2</v>
      </c>
      <c r="L57" s="12">
        <v>2</v>
      </c>
      <c r="M57" s="19">
        <v>2</v>
      </c>
      <c r="N57" s="12">
        <v>2</v>
      </c>
    </row>
    <row r="58" spans="1:14">
      <c r="A58" s="18" t="s">
        <v>109</v>
      </c>
      <c r="B58" s="18" t="s">
        <v>110</v>
      </c>
      <c r="C58" s="19"/>
      <c r="D58" s="19">
        <v>3</v>
      </c>
      <c r="E58" s="19">
        <v>3</v>
      </c>
      <c r="F58" s="19">
        <v>3</v>
      </c>
      <c r="G58" s="19">
        <v>2</v>
      </c>
      <c r="H58" s="19">
        <v>2</v>
      </c>
      <c r="I58" s="19">
        <v>2</v>
      </c>
      <c r="J58" s="19">
        <v>1</v>
      </c>
      <c r="K58" s="19">
        <v>1</v>
      </c>
      <c r="L58" s="12">
        <v>1</v>
      </c>
      <c r="M58" s="19">
        <v>2</v>
      </c>
      <c r="N58" s="12">
        <v>3</v>
      </c>
    </row>
    <row r="59" spans="1:14">
      <c r="A59" s="18" t="s">
        <v>111</v>
      </c>
      <c r="B59" s="18" t="s">
        <v>112</v>
      </c>
      <c r="C59" s="19"/>
      <c r="D59" s="19">
        <v>2</v>
      </c>
      <c r="E59" s="19">
        <v>3</v>
      </c>
      <c r="F59" s="19">
        <v>3</v>
      </c>
      <c r="G59" s="19">
        <v>3</v>
      </c>
      <c r="H59" s="19">
        <v>3</v>
      </c>
      <c r="I59" s="19">
        <v>3</v>
      </c>
      <c r="J59" s="19">
        <v>2</v>
      </c>
      <c r="K59" s="19">
        <v>3</v>
      </c>
      <c r="L59" s="12">
        <v>3</v>
      </c>
      <c r="M59" s="19">
        <v>3</v>
      </c>
      <c r="N59" s="12">
        <v>4</v>
      </c>
    </row>
    <row r="60" spans="1:14">
      <c r="A60" s="18" t="s">
        <v>113</v>
      </c>
      <c r="B60" s="18" t="s">
        <v>114</v>
      </c>
      <c r="C60" s="19"/>
      <c r="D60" s="19" t="s">
        <v>271</v>
      </c>
      <c r="E60" s="19" t="s">
        <v>271</v>
      </c>
      <c r="F60" s="19" t="s">
        <v>271</v>
      </c>
      <c r="G60" s="19" t="s">
        <v>271</v>
      </c>
      <c r="H60" s="19" t="s">
        <v>271</v>
      </c>
      <c r="I60" s="19" t="s">
        <v>271</v>
      </c>
      <c r="J60" s="19" t="s">
        <v>271</v>
      </c>
      <c r="K60" s="19" t="s">
        <v>271</v>
      </c>
      <c r="L60" s="12" t="s">
        <v>271</v>
      </c>
      <c r="M60" s="19" t="s">
        <v>271</v>
      </c>
      <c r="N60" s="12" t="s">
        <v>271</v>
      </c>
    </row>
    <row r="61" spans="1:14">
      <c r="A61" s="18" t="s">
        <v>115</v>
      </c>
      <c r="B61" s="18" t="s">
        <v>116</v>
      </c>
      <c r="C61" s="19"/>
      <c r="D61" s="19">
        <v>1</v>
      </c>
      <c r="E61" s="19">
        <v>1</v>
      </c>
      <c r="F61" s="19">
        <v>1</v>
      </c>
      <c r="G61" s="19">
        <v>1</v>
      </c>
      <c r="H61" s="19">
        <v>1</v>
      </c>
      <c r="I61" s="19">
        <v>1</v>
      </c>
      <c r="J61" s="19">
        <v>1</v>
      </c>
      <c r="K61" s="19">
        <v>1</v>
      </c>
      <c r="L61" s="12">
        <v>1</v>
      </c>
      <c r="M61" s="19">
        <v>1</v>
      </c>
      <c r="N61" s="12">
        <v>1</v>
      </c>
    </row>
    <row r="62" spans="1:14">
      <c r="A62" s="18" t="s">
        <v>117</v>
      </c>
      <c r="B62" s="18" t="s">
        <v>118</v>
      </c>
      <c r="C62" s="19"/>
      <c r="D62" s="19">
        <v>2</v>
      </c>
      <c r="E62" s="19">
        <v>3</v>
      </c>
      <c r="F62" s="19">
        <v>3</v>
      </c>
      <c r="G62" s="19">
        <v>3</v>
      </c>
      <c r="H62" s="19">
        <v>3</v>
      </c>
      <c r="I62" s="19">
        <v>3</v>
      </c>
      <c r="J62" s="19">
        <v>3</v>
      </c>
      <c r="K62" s="19">
        <v>3</v>
      </c>
      <c r="L62" s="12">
        <v>3</v>
      </c>
      <c r="M62" s="19">
        <v>3</v>
      </c>
      <c r="N62" s="12">
        <v>3</v>
      </c>
    </row>
    <row r="63" spans="1:14">
      <c r="A63" s="18" t="s">
        <v>119</v>
      </c>
      <c r="B63" s="18" t="s">
        <v>120</v>
      </c>
      <c r="C63" s="19"/>
      <c r="D63" s="19" t="s">
        <v>271</v>
      </c>
      <c r="E63" s="19" t="s">
        <v>271</v>
      </c>
      <c r="F63" s="19" t="s">
        <v>271</v>
      </c>
      <c r="G63" s="19" t="s">
        <v>271</v>
      </c>
      <c r="H63" s="19" t="s">
        <v>271</v>
      </c>
      <c r="I63" s="19" t="s">
        <v>271</v>
      </c>
      <c r="J63" s="19" t="s">
        <v>271</v>
      </c>
      <c r="K63" s="19" t="s">
        <v>271</v>
      </c>
      <c r="L63" s="12" t="s">
        <v>271</v>
      </c>
      <c r="M63" s="19" t="s">
        <v>271</v>
      </c>
      <c r="N63" s="12" t="s">
        <v>271</v>
      </c>
    </row>
    <row r="64" spans="1:14">
      <c r="A64" s="18" t="s">
        <v>121</v>
      </c>
      <c r="B64" s="18" t="s">
        <v>122</v>
      </c>
      <c r="C64" s="19"/>
      <c r="D64" s="19">
        <v>3</v>
      </c>
      <c r="E64" s="19">
        <v>4</v>
      </c>
      <c r="F64" s="19">
        <v>4</v>
      </c>
      <c r="G64" s="19">
        <v>4</v>
      </c>
      <c r="H64" s="19">
        <v>4</v>
      </c>
      <c r="I64" s="19">
        <v>4</v>
      </c>
      <c r="J64" s="19">
        <v>4</v>
      </c>
      <c r="K64" s="19">
        <v>4</v>
      </c>
      <c r="L64" s="12">
        <v>4</v>
      </c>
      <c r="M64" s="19">
        <v>4</v>
      </c>
      <c r="N64" s="12">
        <v>4</v>
      </c>
    </row>
    <row r="65" spans="1:14">
      <c r="A65" s="18" t="s">
        <v>123</v>
      </c>
      <c r="B65" s="18" t="s">
        <v>124</v>
      </c>
      <c r="C65" s="19"/>
      <c r="D65" s="19">
        <v>4</v>
      </c>
      <c r="E65" s="19">
        <v>4</v>
      </c>
      <c r="F65" s="19">
        <v>4</v>
      </c>
      <c r="G65" s="19">
        <v>4</v>
      </c>
      <c r="H65" s="19">
        <v>4</v>
      </c>
      <c r="I65" s="19">
        <v>4</v>
      </c>
      <c r="J65" s="19">
        <v>4</v>
      </c>
      <c r="K65" s="19">
        <v>4</v>
      </c>
      <c r="L65" s="12">
        <v>4</v>
      </c>
      <c r="M65" s="19">
        <v>4</v>
      </c>
      <c r="N65" s="12">
        <v>4</v>
      </c>
    </row>
    <row r="66" spans="1:14">
      <c r="A66" s="18" t="s">
        <v>125</v>
      </c>
      <c r="B66" s="18" t="s">
        <v>126</v>
      </c>
      <c r="C66" s="19"/>
      <c r="D66" s="19">
        <v>1</v>
      </c>
      <c r="E66" s="19">
        <v>1</v>
      </c>
      <c r="F66" s="19">
        <v>1</v>
      </c>
      <c r="G66" s="19">
        <v>1</v>
      </c>
      <c r="H66" s="19">
        <v>1</v>
      </c>
      <c r="I66" s="19">
        <v>1</v>
      </c>
      <c r="J66" s="19">
        <v>1</v>
      </c>
      <c r="K66" s="19">
        <v>1</v>
      </c>
      <c r="L66" s="12">
        <v>1</v>
      </c>
      <c r="M66" s="19">
        <v>1</v>
      </c>
      <c r="N66" s="12">
        <v>1</v>
      </c>
    </row>
    <row r="67" spans="1:14">
      <c r="A67" s="18" t="s">
        <v>127</v>
      </c>
      <c r="B67" s="18" t="s">
        <v>128</v>
      </c>
      <c r="C67" s="19"/>
      <c r="D67" s="19">
        <v>4</v>
      </c>
      <c r="E67" s="19">
        <v>4</v>
      </c>
      <c r="F67" s="19">
        <v>4</v>
      </c>
      <c r="G67" s="19">
        <v>4</v>
      </c>
      <c r="H67" s="19">
        <v>4</v>
      </c>
      <c r="I67" s="19">
        <v>5</v>
      </c>
      <c r="J67" s="19">
        <v>5</v>
      </c>
      <c r="K67" s="19">
        <v>5</v>
      </c>
      <c r="L67" s="12">
        <v>5</v>
      </c>
      <c r="M67" s="19">
        <v>5</v>
      </c>
      <c r="N67" s="12">
        <v>9</v>
      </c>
    </row>
    <row r="68" spans="1:14">
      <c r="A68" s="18" t="s">
        <v>129</v>
      </c>
      <c r="B68" s="18" t="s">
        <v>130</v>
      </c>
      <c r="C68" s="19"/>
      <c r="D68" s="19">
        <v>2</v>
      </c>
      <c r="E68" s="19">
        <v>1</v>
      </c>
      <c r="F68" s="19">
        <v>2</v>
      </c>
      <c r="G68" s="19">
        <v>1</v>
      </c>
      <c r="H68" s="19">
        <v>3</v>
      </c>
      <c r="I68" s="19">
        <v>3</v>
      </c>
      <c r="J68" s="19">
        <v>3</v>
      </c>
      <c r="K68" s="19">
        <v>3</v>
      </c>
      <c r="L68" s="12">
        <v>3</v>
      </c>
      <c r="M68" s="19">
        <v>2</v>
      </c>
      <c r="N68" s="12">
        <v>2</v>
      </c>
    </row>
    <row r="69" spans="1:14">
      <c r="A69" s="18" t="s">
        <v>131</v>
      </c>
      <c r="B69" s="18" t="s">
        <v>132</v>
      </c>
      <c r="C69" s="19"/>
      <c r="D69" s="19" t="s">
        <v>271</v>
      </c>
      <c r="E69" s="19" t="s">
        <v>271</v>
      </c>
      <c r="F69" s="19" t="s">
        <v>271</v>
      </c>
      <c r="G69" s="19" t="s">
        <v>271</v>
      </c>
      <c r="H69" s="19" t="s">
        <v>271</v>
      </c>
      <c r="I69" s="19" t="s">
        <v>271</v>
      </c>
      <c r="J69" s="19" t="s">
        <v>271</v>
      </c>
      <c r="K69" s="19" t="s">
        <v>271</v>
      </c>
      <c r="L69" s="12" t="s">
        <v>271</v>
      </c>
      <c r="M69" s="19" t="s">
        <v>271</v>
      </c>
      <c r="N69" s="12" t="s">
        <v>271</v>
      </c>
    </row>
    <row r="70" spans="1:14">
      <c r="A70" s="18" t="s">
        <v>133</v>
      </c>
      <c r="B70" s="18" t="s">
        <v>134</v>
      </c>
      <c r="C70" s="19"/>
      <c r="D70" s="19">
        <v>4</v>
      </c>
      <c r="E70" s="19">
        <v>4</v>
      </c>
      <c r="F70" s="19">
        <v>4</v>
      </c>
      <c r="G70" s="19">
        <v>4</v>
      </c>
      <c r="H70" s="19">
        <v>4</v>
      </c>
      <c r="I70" s="19">
        <v>4</v>
      </c>
      <c r="J70" s="19">
        <v>5</v>
      </c>
      <c r="K70" s="19">
        <v>5</v>
      </c>
      <c r="L70" s="12">
        <v>5</v>
      </c>
      <c r="M70" s="19">
        <v>5</v>
      </c>
      <c r="N70" s="12">
        <v>4</v>
      </c>
    </row>
    <row r="71" spans="1:14">
      <c r="A71" s="18" t="s">
        <v>135</v>
      </c>
      <c r="B71" s="18" t="s">
        <v>136</v>
      </c>
      <c r="C71" s="19"/>
      <c r="D71" s="19">
        <v>4</v>
      </c>
      <c r="E71" s="19">
        <v>4</v>
      </c>
      <c r="F71" s="19">
        <v>4</v>
      </c>
      <c r="G71" s="19">
        <v>4</v>
      </c>
      <c r="H71" s="19">
        <v>4</v>
      </c>
      <c r="I71" s="19">
        <v>4</v>
      </c>
      <c r="J71" s="19">
        <v>4</v>
      </c>
      <c r="K71" s="19">
        <v>4</v>
      </c>
      <c r="L71" s="12">
        <v>5</v>
      </c>
      <c r="M71" s="19">
        <v>6</v>
      </c>
      <c r="N71" s="12">
        <v>6</v>
      </c>
    </row>
    <row r="72" spans="1:14">
      <c r="A72" s="18" t="s">
        <v>137</v>
      </c>
      <c r="B72" s="18" t="s">
        <v>138</v>
      </c>
      <c r="C72" s="19"/>
      <c r="D72" s="19">
        <v>3</v>
      </c>
      <c r="E72" s="19">
        <v>3</v>
      </c>
      <c r="F72" s="19">
        <v>3</v>
      </c>
      <c r="G72" s="19">
        <v>3</v>
      </c>
      <c r="H72" s="19">
        <v>3</v>
      </c>
      <c r="I72" s="19">
        <v>3</v>
      </c>
      <c r="J72" s="19">
        <v>3</v>
      </c>
      <c r="K72" s="19">
        <v>3</v>
      </c>
      <c r="L72" s="12">
        <v>3</v>
      </c>
      <c r="M72" s="19">
        <v>3</v>
      </c>
      <c r="N72" s="12">
        <v>3</v>
      </c>
    </row>
    <row r="73" spans="1:14">
      <c r="A73" s="18" t="s">
        <v>139</v>
      </c>
      <c r="B73" s="18" t="s">
        <v>140</v>
      </c>
      <c r="C73" s="19"/>
      <c r="D73" s="19">
        <v>1</v>
      </c>
      <c r="E73" s="19">
        <v>1</v>
      </c>
      <c r="F73" s="19">
        <v>1</v>
      </c>
      <c r="G73" s="19">
        <v>1</v>
      </c>
      <c r="H73" s="19">
        <v>1</v>
      </c>
      <c r="I73" s="19">
        <v>1</v>
      </c>
      <c r="J73" s="19">
        <v>1</v>
      </c>
      <c r="K73" s="19">
        <v>1</v>
      </c>
      <c r="L73" s="12">
        <v>1</v>
      </c>
      <c r="M73" s="19">
        <v>1</v>
      </c>
      <c r="N73" s="12">
        <v>1</v>
      </c>
    </row>
    <row r="74" spans="1:14">
      <c r="A74" s="18" t="s">
        <v>141</v>
      </c>
      <c r="B74" s="18" t="s">
        <v>142</v>
      </c>
      <c r="C74" s="19"/>
      <c r="D74" s="19">
        <v>2</v>
      </c>
      <c r="E74" s="19">
        <v>4</v>
      </c>
      <c r="F74" s="19">
        <v>4</v>
      </c>
      <c r="G74" s="19">
        <v>3</v>
      </c>
      <c r="H74" s="19">
        <v>4</v>
      </c>
      <c r="I74" s="19">
        <v>4</v>
      </c>
      <c r="J74" s="19">
        <v>2</v>
      </c>
      <c r="K74" s="19">
        <v>2</v>
      </c>
      <c r="L74" s="12">
        <v>2</v>
      </c>
      <c r="M74" s="19">
        <v>2</v>
      </c>
      <c r="N74" s="12">
        <v>3</v>
      </c>
    </row>
    <row r="75" spans="1:14">
      <c r="A75" s="18" t="s">
        <v>143</v>
      </c>
      <c r="B75" s="18" t="s">
        <v>144</v>
      </c>
      <c r="C75" s="19"/>
      <c r="D75" s="19">
        <v>2</v>
      </c>
      <c r="E75" s="19">
        <v>2</v>
      </c>
      <c r="F75" s="19">
        <v>2</v>
      </c>
      <c r="G75" s="19">
        <v>2</v>
      </c>
      <c r="H75" s="19">
        <v>2</v>
      </c>
      <c r="I75" s="19">
        <v>2</v>
      </c>
      <c r="J75" s="19">
        <v>2</v>
      </c>
      <c r="K75" s="19">
        <v>2</v>
      </c>
      <c r="L75" s="12">
        <v>3</v>
      </c>
      <c r="M75" s="19">
        <v>3</v>
      </c>
      <c r="N75" s="12">
        <v>3</v>
      </c>
    </row>
    <row r="76" spans="1:14">
      <c r="A76" s="18" t="s">
        <v>145</v>
      </c>
      <c r="B76" s="18" t="s">
        <v>146</v>
      </c>
      <c r="C76" s="19"/>
      <c r="D76" s="19">
        <v>1</v>
      </c>
      <c r="E76" s="19">
        <v>1</v>
      </c>
      <c r="F76" s="19">
        <v>2</v>
      </c>
      <c r="G76" s="19">
        <v>2</v>
      </c>
      <c r="H76" s="19">
        <v>2</v>
      </c>
      <c r="I76" s="19">
        <v>2</v>
      </c>
      <c r="J76" s="19">
        <v>2</v>
      </c>
      <c r="K76" s="19">
        <v>2</v>
      </c>
      <c r="L76" s="12">
        <v>2</v>
      </c>
      <c r="M76" s="19">
        <v>2</v>
      </c>
      <c r="N76" s="12">
        <v>3</v>
      </c>
    </row>
    <row r="77" spans="1:14">
      <c r="A77" s="18" t="s">
        <v>147</v>
      </c>
      <c r="B77" s="18" t="s">
        <v>148</v>
      </c>
      <c r="C77" s="19"/>
      <c r="D77" s="19">
        <v>7</v>
      </c>
      <c r="E77" s="19">
        <v>6</v>
      </c>
      <c r="F77" s="19">
        <v>7</v>
      </c>
      <c r="G77" s="19">
        <v>7</v>
      </c>
      <c r="H77" s="19">
        <v>8</v>
      </c>
      <c r="I77" s="19">
        <v>9</v>
      </c>
      <c r="J77" s="19">
        <v>9</v>
      </c>
      <c r="K77" s="19">
        <v>9</v>
      </c>
      <c r="L77" s="12">
        <v>9</v>
      </c>
      <c r="M77" s="19">
        <v>9</v>
      </c>
      <c r="N77" s="12">
        <v>9</v>
      </c>
    </row>
    <row r="78" spans="1:14">
      <c r="A78" s="18" t="s">
        <v>149</v>
      </c>
      <c r="B78" s="18" t="s">
        <v>150</v>
      </c>
      <c r="C78" s="19"/>
      <c r="D78" s="19" t="s">
        <v>271</v>
      </c>
      <c r="E78" s="19" t="s">
        <v>271</v>
      </c>
      <c r="F78" s="19" t="s">
        <v>271</v>
      </c>
      <c r="G78" s="19" t="s">
        <v>271</v>
      </c>
      <c r="H78" s="19" t="s">
        <v>271</v>
      </c>
      <c r="I78" s="19" t="s">
        <v>271</v>
      </c>
      <c r="J78" s="19" t="s">
        <v>271</v>
      </c>
      <c r="K78" s="19" t="s">
        <v>271</v>
      </c>
      <c r="L78" s="12" t="s">
        <v>271</v>
      </c>
      <c r="M78" s="19" t="s">
        <v>271</v>
      </c>
      <c r="N78" s="12" t="s">
        <v>271</v>
      </c>
    </row>
    <row r="79" spans="1:14">
      <c r="A79" s="18" t="s">
        <v>151</v>
      </c>
      <c r="B79" s="18" t="s">
        <v>152</v>
      </c>
      <c r="C79" s="19"/>
      <c r="D79" s="19">
        <v>5</v>
      </c>
      <c r="E79" s="19">
        <v>4</v>
      </c>
      <c r="F79" s="19">
        <v>4</v>
      </c>
      <c r="G79" s="19">
        <v>4</v>
      </c>
      <c r="H79" s="19">
        <v>4</v>
      </c>
      <c r="I79" s="19">
        <v>4</v>
      </c>
      <c r="J79" s="19">
        <v>4</v>
      </c>
      <c r="K79" s="19">
        <v>4</v>
      </c>
      <c r="L79" s="12">
        <v>4</v>
      </c>
      <c r="M79" s="19">
        <v>2</v>
      </c>
      <c r="N79" s="12">
        <v>3</v>
      </c>
    </row>
    <row r="80" spans="1:14">
      <c r="A80" s="18" t="s">
        <v>153</v>
      </c>
      <c r="B80" s="18" t="s">
        <v>154</v>
      </c>
      <c r="C80" s="19"/>
      <c r="D80" s="19">
        <v>2</v>
      </c>
      <c r="E80" s="19">
        <v>2</v>
      </c>
      <c r="F80" s="19">
        <v>2</v>
      </c>
      <c r="G80" s="19">
        <v>2</v>
      </c>
      <c r="H80" s="19">
        <v>2</v>
      </c>
      <c r="I80" s="19">
        <v>2</v>
      </c>
      <c r="J80" s="19">
        <v>2</v>
      </c>
      <c r="K80" s="19">
        <v>2</v>
      </c>
      <c r="L80" s="12">
        <v>2</v>
      </c>
      <c r="M80" s="19">
        <v>2</v>
      </c>
      <c r="N80" s="12">
        <v>3</v>
      </c>
    </row>
    <row r="81" spans="1:14">
      <c r="A81" s="18" t="s">
        <v>155</v>
      </c>
      <c r="B81" s="18" t="s">
        <v>156</v>
      </c>
      <c r="C81" s="19"/>
      <c r="D81" s="19">
        <v>28</v>
      </c>
      <c r="E81" s="19">
        <v>25</v>
      </c>
      <c r="F81" s="19">
        <v>26</v>
      </c>
      <c r="G81" s="19">
        <v>25</v>
      </c>
      <c r="H81" s="19">
        <v>25</v>
      </c>
      <c r="I81" s="19">
        <v>25</v>
      </c>
      <c r="J81" s="19">
        <v>24</v>
      </c>
      <c r="K81" s="19">
        <v>23</v>
      </c>
      <c r="L81" s="12">
        <v>13</v>
      </c>
      <c r="M81" s="19">
        <v>8</v>
      </c>
      <c r="N81" s="12">
        <v>8</v>
      </c>
    </row>
    <row r="82" spans="1:14">
      <c r="A82" s="18" t="s">
        <v>157</v>
      </c>
      <c r="B82" s="18" t="s">
        <v>158</v>
      </c>
      <c r="C82" s="19"/>
      <c r="D82" s="19">
        <v>7</v>
      </c>
      <c r="E82" s="19">
        <v>7</v>
      </c>
      <c r="F82" s="19">
        <v>7</v>
      </c>
      <c r="G82" s="19">
        <v>6</v>
      </c>
      <c r="H82" s="19">
        <v>6</v>
      </c>
      <c r="I82" s="19">
        <v>5</v>
      </c>
      <c r="J82" s="19">
        <v>5</v>
      </c>
      <c r="K82" s="19">
        <v>17</v>
      </c>
      <c r="L82" s="12">
        <v>5</v>
      </c>
      <c r="M82" s="19">
        <v>5</v>
      </c>
      <c r="N82" s="12">
        <v>5</v>
      </c>
    </row>
    <row r="83" spans="1:14">
      <c r="A83" s="18" t="s">
        <v>159</v>
      </c>
      <c r="B83" s="18" t="s">
        <v>160</v>
      </c>
      <c r="C83" s="19"/>
      <c r="D83" s="19">
        <v>39</v>
      </c>
      <c r="E83" s="19">
        <v>42</v>
      </c>
      <c r="F83" s="19">
        <v>41</v>
      </c>
      <c r="G83" s="19">
        <v>39</v>
      </c>
      <c r="H83" s="19">
        <v>37</v>
      </c>
      <c r="I83" s="19">
        <v>37</v>
      </c>
      <c r="J83" s="19">
        <v>39</v>
      </c>
      <c r="K83" s="19">
        <v>39</v>
      </c>
      <c r="L83" s="12">
        <v>41</v>
      </c>
      <c r="M83" s="19">
        <v>42</v>
      </c>
      <c r="N83" s="12">
        <v>42</v>
      </c>
    </row>
    <row r="84" spans="1:14">
      <c r="A84" s="18" t="s">
        <v>161</v>
      </c>
      <c r="B84" s="18" t="s">
        <v>162</v>
      </c>
      <c r="C84" s="19"/>
      <c r="D84" s="19">
        <v>4</v>
      </c>
      <c r="E84" s="19">
        <v>4</v>
      </c>
      <c r="F84" s="19">
        <v>4</v>
      </c>
      <c r="G84" s="19">
        <v>4</v>
      </c>
      <c r="H84" s="19">
        <v>4</v>
      </c>
      <c r="I84" s="19">
        <v>6</v>
      </c>
      <c r="J84" s="19">
        <v>4</v>
      </c>
      <c r="K84" s="19">
        <v>4</v>
      </c>
      <c r="L84" s="12">
        <v>4</v>
      </c>
      <c r="M84" s="19">
        <v>4</v>
      </c>
      <c r="N84" s="12">
        <v>4</v>
      </c>
    </row>
    <row r="85" spans="1:14">
      <c r="A85" s="18" t="s">
        <v>163</v>
      </c>
      <c r="B85" s="18" t="s">
        <v>164</v>
      </c>
      <c r="C85" s="19"/>
      <c r="D85" s="19">
        <v>3</v>
      </c>
      <c r="E85" s="19">
        <v>3</v>
      </c>
      <c r="F85" s="19">
        <v>3</v>
      </c>
      <c r="G85" s="19">
        <v>4</v>
      </c>
      <c r="H85" s="19">
        <v>4</v>
      </c>
      <c r="I85" s="19">
        <v>5</v>
      </c>
      <c r="J85" s="19">
        <v>4</v>
      </c>
      <c r="K85" s="19">
        <v>4</v>
      </c>
      <c r="L85" s="12">
        <v>4</v>
      </c>
      <c r="M85" s="19">
        <v>4</v>
      </c>
      <c r="N85" s="12">
        <v>6</v>
      </c>
    </row>
    <row r="86" spans="1:14">
      <c r="A86" s="18" t="s">
        <v>165</v>
      </c>
      <c r="B86" s="18" t="s">
        <v>166</v>
      </c>
      <c r="C86" s="19"/>
      <c r="D86" s="19">
        <v>6</v>
      </c>
      <c r="E86" s="19">
        <v>5</v>
      </c>
      <c r="F86" s="19">
        <v>5</v>
      </c>
      <c r="G86" s="19">
        <v>4</v>
      </c>
      <c r="H86" s="19">
        <v>4</v>
      </c>
      <c r="I86" s="19">
        <v>5</v>
      </c>
      <c r="J86" s="19">
        <v>5</v>
      </c>
      <c r="K86" s="19">
        <v>4</v>
      </c>
      <c r="L86" s="12">
        <v>4</v>
      </c>
      <c r="M86" s="19">
        <v>4</v>
      </c>
      <c r="N86" s="12">
        <v>8</v>
      </c>
    </row>
    <row r="87" spans="1:14">
      <c r="A87" s="18" t="s">
        <v>167</v>
      </c>
      <c r="B87" s="18" t="s">
        <v>168</v>
      </c>
      <c r="C87" s="19"/>
      <c r="D87" s="19">
        <v>2</v>
      </c>
      <c r="E87" s="19">
        <v>2</v>
      </c>
      <c r="F87" s="19">
        <v>2</v>
      </c>
      <c r="G87" s="19">
        <v>2</v>
      </c>
      <c r="H87" s="19">
        <v>1</v>
      </c>
      <c r="I87" s="19">
        <v>1</v>
      </c>
      <c r="J87" s="19">
        <v>1</v>
      </c>
      <c r="K87" s="19">
        <v>1</v>
      </c>
      <c r="L87" s="12">
        <v>1</v>
      </c>
      <c r="M87" s="19">
        <v>1</v>
      </c>
      <c r="N87" s="12">
        <v>1</v>
      </c>
    </row>
    <row r="88" spans="1:14">
      <c r="A88" s="18" t="s">
        <v>169</v>
      </c>
      <c r="B88" s="18" t="s">
        <v>170</v>
      </c>
      <c r="C88" s="19"/>
      <c r="D88" s="19">
        <v>2</v>
      </c>
      <c r="E88" s="19">
        <v>1</v>
      </c>
      <c r="F88" s="19">
        <v>1</v>
      </c>
      <c r="G88" s="19">
        <v>1</v>
      </c>
      <c r="H88" s="19">
        <v>1</v>
      </c>
      <c r="I88" s="19">
        <v>1</v>
      </c>
      <c r="J88" s="19">
        <v>1</v>
      </c>
      <c r="K88" s="19">
        <v>1</v>
      </c>
      <c r="L88" s="12">
        <v>1</v>
      </c>
      <c r="M88" s="19">
        <v>1</v>
      </c>
      <c r="N88" s="12">
        <v>1</v>
      </c>
    </row>
    <row r="89" spans="1:14">
      <c r="A89" s="18" t="s">
        <v>171</v>
      </c>
      <c r="B89" s="18" t="s">
        <v>172</v>
      </c>
      <c r="C89" s="19"/>
      <c r="D89" s="19" t="s">
        <v>271</v>
      </c>
      <c r="E89" s="19" t="s">
        <v>271</v>
      </c>
      <c r="F89" s="19" t="s">
        <v>271</v>
      </c>
      <c r="G89" s="19" t="s">
        <v>271</v>
      </c>
      <c r="H89" s="19" t="s">
        <v>271</v>
      </c>
      <c r="I89" s="19" t="s">
        <v>271</v>
      </c>
      <c r="J89" s="19">
        <v>3</v>
      </c>
      <c r="K89" s="19">
        <v>3</v>
      </c>
      <c r="L89" s="12">
        <v>3</v>
      </c>
      <c r="M89" s="19">
        <v>3</v>
      </c>
      <c r="N89" s="12">
        <v>3</v>
      </c>
    </row>
    <row r="90" spans="1:14">
      <c r="A90" s="18" t="s">
        <v>173</v>
      </c>
      <c r="B90" s="18" t="s">
        <v>174</v>
      </c>
      <c r="C90" s="19"/>
      <c r="D90" s="19">
        <v>2</v>
      </c>
      <c r="E90" s="19">
        <v>2</v>
      </c>
      <c r="F90" s="19">
        <v>2</v>
      </c>
      <c r="G90" s="19">
        <v>3</v>
      </c>
      <c r="H90" s="19">
        <v>3</v>
      </c>
      <c r="I90" s="19">
        <v>2</v>
      </c>
      <c r="J90" s="19">
        <v>2</v>
      </c>
      <c r="K90" s="19">
        <v>2</v>
      </c>
      <c r="L90" s="12">
        <v>2</v>
      </c>
      <c r="M90" s="19">
        <v>2</v>
      </c>
      <c r="N90" s="12">
        <v>2</v>
      </c>
    </row>
    <row r="91" spans="1:14">
      <c r="A91" s="18" t="s">
        <v>175</v>
      </c>
      <c r="B91" s="18" t="s">
        <v>176</v>
      </c>
      <c r="C91" s="19"/>
      <c r="D91" s="19">
        <v>3</v>
      </c>
      <c r="E91" s="19">
        <v>3</v>
      </c>
      <c r="F91" s="19">
        <v>3</v>
      </c>
      <c r="G91" s="19">
        <v>3</v>
      </c>
      <c r="H91" s="19">
        <v>3</v>
      </c>
      <c r="I91" s="19">
        <v>3</v>
      </c>
      <c r="J91" s="19">
        <v>3</v>
      </c>
      <c r="K91" s="19">
        <v>2</v>
      </c>
      <c r="L91" s="12">
        <v>3</v>
      </c>
      <c r="M91" s="19">
        <v>3</v>
      </c>
      <c r="N91" s="12">
        <v>4</v>
      </c>
    </row>
    <row r="92" spans="1:14">
      <c r="A92" s="18" t="s">
        <v>177</v>
      </c>
      <c r="B92" s="18" t="s">
        <v>178</v>
      </c>
      <c r="C92" s="19"/>
      <c r="D92" s="19">
        <v>3</v>
      </c>
      <c r="E92" s="19">
        <v>2</v>
      </c>
      <c r="F92" s="19">
        <v>2</v>
      </c>
      <c r="G92" s="19">
        <v>2</v>
      </c>
      <c r="H92" s="19">
        <v>2</v>
      </c>
      <c r="I92" s="19">
        <v>3</v>
      </c>
      <c r="J92" s="19">
        <v>4</v>
      </c>
      <c r="K92" s="19">
        <v>4</v>
      </c>
      <c r="L92" s="12">
        <v>4</v>
      </c>
      <c r="M92" s="19">
        <v>3</v>
      </c>
      <c r="N92" s="12">
        <v>3</v>
      </c>
    </row>
    <row r="93" spans="1:14">
      <c r="A93" s="18" t="s">
        <v>179</v>
      </c>
      <c r="B93" s="18" t="s">
        <v>180</v>
      </c>
      <c r="C93" s="19"/>
      <c r="D93" s="19">
        <v>1</v>
      </c>
      <c r="E93" s="19">
        <v>1</v>
      </c>
      <c r="F93" s="19">
        <v>1</v>
      </c>
      <c r="G93" s="19">
        <v>1</v>
      </c>
      <c r="H93" s="19">
        <v>1</v>
      </c>
      <c r="I93" s="19">
        <v>1</v>
      </c>
      <c r="J93" s="19">
        <v>1</v>
      </c>
      <c r="K93" s="19">
        <v>1</v>
      </c>
      <c r="L93" s="12">
        <v>1</v>
      </c>
      <c r="M93" s="19">
        <v>1</v>
      </c>
      <c r="N93" s="12">
        <v>1</v>
      </c>
    </row>
    <row r="94" spans="1:14">
      <c r="A94" s="18" t="s">
        <v>181</v>
      </c>
      <c r="B94" s="18" t="s">
        <v>182</v>
      </c>
      <c r="C94" s="19"/>
      <c r="D94" s="19">
        <v>2</v>
      </c>
      <c r="E94" s="19">
        <v>2</v>
      </c>
      <c r="F94" s="19">
        <v>2</v>
      </c>
      <c r="G94" s="19">
        <v>2</v>
      </c>
      <c r="H94" s="19">
        <v>2</v>
      </c>
      <c r="I94" s="19">
        <v>2</v>
      </c>
      <c r="J94" s="19">
        <v>2</v>
      </c>
      <c r="K94" s="19">
        <v>2</v>
      </c>
      <c r="L94" s="12">
        <v>3</v>
      </c>
      <c r="M94" s="19">
        <v>3</v>
      </c>
      <c r="N94" s="12">
        <v>3</v>
      </c>
    </row>
    <row r="95" spans="1:14">
      <c r="A95" s="18" t="s">
        <v>183</v>
      </c>
      <c r="B95" s="18" t="s">
        <v>184</v>
      </c>
      <c r="C95" s="19"/>
      <c r="D95" s="19">
        <v>1</v>
      </c>
      <c r="E95" s="19">
        <v>1</v>
      </c>
      <c r="F95" s="19">
        <v>1</v>
      </c>
      <c r="G95" s="19">
        <v>1</v>
      </c>
      <c r="H95" s="19">
        <v>1</v>
      </c>
      <c r="I95" s="19">
        <v>3</v>
      </c>
      <c r="J95" s="19">
        <v>3</v>
      </c>
      <c r="K95" s="19">
        <v>3</v>
      </c>
      <c r="L95" s="12">
        <v>3</v>
      </c>
      <c r="M95" s="19">
        <v>3</v>
      </c>
      <c r="N95" s="12">
        <v>3</v>
      </c>
    </row>
    <row r="96" spans="1:14">
      <c r="A96" s="18" t="s">
        <v>185</v>
      </c>
      <c r="B96" s="18" t="s">
        <v>186</v>
      </c>
      <c r="C96" s="19"/>
      <c r="D96" s="19" t="s">
        <v>271</v>
      </c>
      <c r="E96" s="19" t="s">
        <v>271</v>
      </c>
      <c r="F96" s="19" t="s">
        <v>271</v>
      </c>
      <c r="G96" s="19" t="s">
        <v>271</v>
      </c>
      <c r="H96" s="19" t="s">
        <v>271</v>
      </c>
      <c r="I96" s="19" t="s">
        <v>271</v>
      </c>
      <c r="J96" s="19" t="s">
        <v>271</v>
      </c>
      <c r="K96" s="19" t="s">
        <v>271</v>
      </c>
      <c r="L96" s="12" t="s">
        <v>271</v>
      </c>
      <c r="M96" s="19" t="s">
        <v>271</v>
      </c>
      <c r="N96" s="12" t="s">
        <v>271</v>
      </c>
    </row>
    <row r="97" spans="1:14">
      <c r="A97" s="18" t="s">
        <v>187</v>
      </c>
      <c r="B97" s="18" t="s">
        <v>188</v>
      </c>
      <c r="C97" s="19"/>
      <c r="D97" s="19" t="s">
        <v>271</v>
      </c>
      <c r="E97" s="19" t="s">
        <v>271</v>
      </c>
      <c r="F97" s="19" t="s">
        <v>271</v>
      </c>
      <c r="G97" s="19" t="s">
        <v>271</v>
      </c>
      <c r="H97" s="19" t="s">
        <v>271</v>
      </c>
      <c r="I97" s="19" t="s">
        <v>271</v>
      </c>
      <c r="J97" s="19">
        <v>1</v>
      </c>
      <c r="K97" s="19">
        <v>1</v>
      </c>
      <c r="L97" s="12">
        <v>1</v>
      </c>
      <c r="M97" s="19">
        <v>1</v>
      </c>
      <c r="N97" s="12">
        <v>1</v>
      </c>
    </row>
    <row r="98" spans="1:14">
      <c r="A98" s="18" t="s">
        <v>189</v>
      </c>
      <c r="B98" s="18" t="s">
        <v>190</v>
      </c>
      <c r="C98" s="19"/>
      <c r="D98" s="19">
        <v>1</v>
      </c>
      <c r="E98" s="19">
        <v>1</v>
      </c>
      <c r="F98" s="19">
        <v>1</v>
      </c>
      <c r="G98" s="19">
        <v>1</v>
      </c>
      <c r="H98" s="19">
        <v>1</v>
      </c>
      <c r="I98" s="19">
        <v>1</v>
      </c>
      <c r="J98" s="19">
        <v>1</v>
      </c>
      <c r="K98" s="19">
        <v>1</v>
      </c>
      <c r="L98" s="12">
        <v>1</v>
      </c>
      <c r="M98" s="19">
        <v>1</v>
      </c>
      <c r="N98" s="12">
        <v>1</v>
      </c>
    </row>
    <row r="99" spans="1:14">
      <c r="A99" s="18" t="s">
        <v>191</v>
      </c>
      <c r="B99" s="18" t="s">
        <v>192</v>
      </c>
      <c r="C99" s="19"/>
      <c r="D99" s="19">
        <v>2</v>
      </c>
      <c r="E99" s="19">
        <v>6</v>
      </c>
      <c r="F99" s="19">
        <v>6</v>
      </c>
      <c r="G99" s="19">
        <v>6</v>
      </c>
      <c r="H99" s="19">
        <v>6</v>
      </c>
      <c r="I99" s="19">
        <v>5</v>
      </c>
      <c r="J99" s="19">
        <v>2</v>
      </c>
      <c r="K99" s="19">
        <v>2</v>
      </c>
      <c r="L99" s="12">
        <v>2</v>
      </c>
      <c r="M99" s="19">
        <v>2</v>
      </c>
      <c r="N99" s="12">
        <v>5</v>
      </c>
    </row>
    <row r="100" spans="1:14">
      <c r="A100" s="18" t="s">
        <v>193</v>
      </c>
      <c r="B100" s="18" t="s">
        <v>194</v>
      </c>
      <c r="C100" s="19"/>
      <c r="D100" s="19">
        <v>3</v>
      </c>
      <c r="E100" s="19">
        <v>3</v>
      </c>
      <c r="F100" s="19">
        <v>3</v>
      </c>
      <c r="G100" s="19">
        <v>3</v>
      </c>
      <c r="H100" s="19">
        <v>3</v>
      </c>
      <c r="I100" s="19">
        <v>3</v>
      </c>
      <c r="J100" s="19">
        <v>3</v>
      </c>
      <c r="K100" s="19">
        <v>3</v>
      </c>
      <c r="L100" s="12">
        <v>3</v>
      </c>
      <c r="M100" s="19">
        <v>3</v>
      </c>
      <c r="N100" s="12">
        <v>4</v>
      </c>
    </row>
    <row r="101" spans="1:14">
      <c r="A101" s="18" t="s">
        <v>195</v>
      </c>
      <c r="B101" s="18" t="s">
        <v>196</v>
      </c>
      <c r="C101" s="19"/>
      <c r="D101" s="19">
        <v>5</v>
      </c>
      <c r="E101" s="19">
        <v>4</v>
      </c>
      <c r="F101" s="19">
        <v>4</v>
      </c>
      <c r="G101" s="19">
        <v>4</v>
      </c>
      <c r="H101" s="19">
        <v>4</v>
      </c>
      <c r="I101" s="19">
        <v>4</v>
      </c>
      <c r="J101" s="19">
        <v>4</v>
      </c>
      <c r="K101" s="19">
        <v>4</v>
      </c>
      <c r="L101" s="12">
        <v>4</v>
      </c>
      <c r="M101" s="19">
        <v>4</v>
      </c>
      <c r="N101" s="12">
        <v>6</v>
      </c>
    </row>
    <row r="102" spans="1:14">
      <c r="A102" s="18" t="s">
        <v>197</v>
      </c>
      <c r="B102" s="18" t="s">
        <v>198</v>
      </c>
      <c r="C102" s="19"/>
      <c r="D102" s="19">
        <v>4</v>
      </c>
      <c r="E102" s="19">
        <v>4</v>
      </c>
      <c r="F102" s="19">
        <v>4</v>
      </c>
      <c r="G102" s="19">
        <v>4</v>
      </c>
      <c r="H102" s="19">
        <v>4</v>
      </c>
      <c r="I102" s="19">
        <v>3</v>
      </c>
      <c r="J102" s="19">
        <v>3</v>
      </c>
      <c r="K102" s="19">
        <v>3</v>
      </c>
      <c r="L102" s="12">
        <v>4</v>
      </c>
      <c r="M102" s="19">
        <v>4</v>
      </c>
      <c r="N102" s="12">
        <v>4</v>
      </c>
    </row>
    <row r="103" spans="1:14">
      <c r="A103" s="18" t="s">
        <v>199</v>
      </c>
      <c r="B103" s="18" t="s">
        <v>200</v>
      </c>
      <c r="C103" s="19"/>
      <c r="D103" s="19">
        <v>3</v>
      </c>
      <c r="E103" s="19">
        <v>2</v>
      </c>
      <c r="F103" s="19">
        <v>2</v>
      </c>
      <c r="G103" s="19">
        <v>2</v>
      </c>
      <c r="H103" s="19">
        <v>2</v>
      </c>
      <c r="I103" s="19">
        <v>2</v>
      </c>
      <c r="J103" s="19">
        <v>2</v>
      </c>
      <c r="K103" s="19">
        <v>2</v>
      </c>
      <c r="L103" s="12">
        <v>2</v>
      </c>
      <c r="M103" s="19">
        <v>2</v>
      </c>
      <c r="N103" s="12">
        <v>2</v>
      </c>
    </row>
    <row r="104" spans="1:14" s="2" customFormat="1">
      <c r="A104" s="9"/>
      <c r="B104" s="9" t="s">
        <v>201</v>
      </c>
      <c r="C104" s="10"/>
      <c r="D104" s="10">
        <f t="shared" ref="D104:L104" si="0">SUM(D8:D103)</f>
        <v>277</v>
      </c>
      <c r="E104" s="10">
        <f t="shared" si="0"/>
        <v>280</v>
      </c>
      <c r="F104" s="10">
        <f t="shared" si="0"/>
        <v>280</v>
      </c>
      <c r="G104" s="10">
        <f t="shared" si="0"/>
        <v>265</v>
      </c>
      <c r="H104" s="10">
        <f t="shared" si="0"/>
        <v>267</v>
      </c>
      <c r="I104" s="10">
        <f t="shared" si="0"/>
        <v>279</v>
      </c>
      <c r="J104" s="10">
        <f t="shared" si="0"/>
        <v>278</v>
      </c>
      <c r="K104" s="10">
        <f t="shared" si="0"/>
        <v>294</v>
      </c>
      <c r="L104" s="10">
        <f t="shared" si="0"/>
        <v>271</v>
      </c>
      <c r="M104" s="10">
        <f t="shared" ref="M104:N104" si="1">SUM(M8:M103)</f>
        <v>262</v>
      </c>
      <c r="N104" s="10">
        <f t="shared" si="1"/>
        <v>293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sheetPr codeName="Feuil41"/>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5.42578125" style="4" customWidth="1"/>
    <col min="4" max="12" width="5.42578125" style="4" bestFit="1" customWidth="1"/>
    <col min="13" max="14" width="5.4257812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251</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8"/>
      <c r="D8" s="8" t="s">
        <v>271</v>
      </c>
      <c r="E8" s="8" t="s">
        <v>271</v>
      </c>
      <c r="F8" s="8" t="s">
        <v>271</v>
      </c>
      <c r="G8" s="8" t="s">
        <v>271</v>
      </c>
      <c r="H8" s="8" t="s">
        <v>271</v>
      </c>
      <c r="I8" s="8" t="s">
        <v>271</v>
      </c>
      <c r="J8" s="8" t="s">
        <v>271</v>
      </c>
      <c r="K8" s="8" t="s">
        <v>271</v>
      </c>
      <c r="L8" s="8" t="s">
        <v>271</v>
      </c>
      <c r="M8" s="8" t="s">
        <v>271</v>
      </c>
      <c r="N8" s="8" t="s">
        <v>271</v>
      </c>
    </row>
    <row r="9" spans="1:18">
      <c r="A9" s="7" t="s">
        <v>11</v>
      </c>
      <c r="B9" s="7" t="s">
        <v>12</v>
      </c>
      <c r="C9" s="8"/>
      <c r="D9" s="8">
        <v>6</v>
      </c>
      <c r="E9" s="8">
        <v>6</v>
      </c>
      <c r="F9" s="8">
        <v>6</v>
      </c>
      <c r="G9" s="8">
        <v>11</v>
      </c>
      <c r="H9" s="8">
        <v>11</v>
      </c>
      <c r="I9" s="8">
        <v>11</v>
      </c>
      <c r="J9" s="8">
        <v>22</v>
      </c>
      <c r="K9" s="8">
        <v>22</v>
      </c>
      <c r="L9" s="8">
        <v>22</v>
      </c>
      <c r="M9" s="8">
        <v>22</v>
      </c>
      <c r="N9" s="8">
        <v>22</v>
      </c>
    </row>
    <row r="10" spans="1:18">
      <c r="A10" s="7" t="s">
        <v>13</v>
      </c>
      <c r="B10" s="7" t="s">
        <v>14</v>
      </c>
      <c r="C10" s="8"/>
      <c r="D10" s="8" t="s">
        <v>271</v>
      </c>
      <c r="E10" s="8" t="s">
        <v>271</v>
      </c>
      <c r="F10" s="8" t="s">
        <v>271</v>
      </c>
      <c r="G10" s="8" t="s">
        <v>271</v>
      </c>
      <c r="H10" s="8" t="s">
        <v>271</v>
      </c>
      <c r="I10" s="8" t="s">
        <v>271</v>
      </c>
      <c r="J10" s="8" t="s">
        <v>271</v>
      </c>
      <c r="K10" s="8">
        <v>9</v>
      </c>
      <c r="L10" s="8">
        <v>9</v>
      </c>
      <c r="M10" s="8">
        <v>9</v>
      </c>
      <c r="N10" s="8">
        <v>9</v>
      </c>
    </row>
    <row r="11" spans="1:18">
      <c r="A11" s="7" t="s">
        <v>15</v>
      </c>
      <c r="B11" s="7" t="s">
        <v>16</v>
      </c>
      <c r="C11" s="8"/>
      <c r="D11" s="8" t="s">
        <v>271</v>
      </c>
      <c r="E11" s="8" t="s">
        <v>271</v>
      </c>
      <c r="F11" s="8" t="s">
        <v>271</v>
      </c>
      <c r="G11" s="8" t="s">
        <v>271</v>
      </c>
      <c r="H11" s="8" t="s">
        <v>271</v>
      </c>
      <c r="I11" s="8" t="s">
        <v>271</v>
      </c>
      <c r="J11" s="8">
        <v>4</v>
      </c>
      <c r="K11" s="8">
        <v>4</v>
      </c>
      <c r="L11" s="8">
        <v>4</v>
      </c>
      <c r="M11" s="8">
        <v>4</v>
      </c>
      <c r="N11" s="8">
        <v>4</v>
      </c>
    </row>
    <row r="12" spans="1:18">
      <c r="A12" s="7" t="s">
        <v>17</v>
      </c>
      <c r="B12" s="7" t="s">
        <v>18</v>
      </c>
      <c r="C12" s="8"/>
      <c r="D12" s="8">
        <v>10</v>
      </c>
      <c r="E12" s="8">
        <v>10</v>
      </c>
      <c r="F12" s="8">
        <v>10</v>
      </c>
      <c r="G12" s="8">
        <v>8</v>
      </c>
      <c r="H12" s="8">
        <v>8</v>
      </c>
      <c r="I12" s="8">
        <v>8</v>
      </c>
      <c r="J12" s="8">
        <v>8</v>
      </c>
      <c r="K12" s="8">
        <v>8</v>
      </c>
      <c r="L12" s="8">
        <v>4</v>
      </c>
      <c r="M12" s="8">
        <v>2</v>
      </c>
      <c r="N12" s="8">
        <v>2</v>
      </c>
    </row>
    <row r="13" spans="1:18">
      <c r="A13" s="7" t="s">
        <v>19</v>
      </c>
      <c r="B13" s="7" t="s">
        <v>20</v>
      </c>
      <c r="C13" s="8"/>
      <c r="D13" s="8">
        <v>48</v>
      </c>
      <c r="E13" s="8">
        <v>48</v>
      </c>
      <c r="F13" s="8">
        <v>48</v>
      </c>
      <c r="G13" s="8">
        <v>50</v>
      </c>
      <c r="H13" s="8">
        <v>50</v>
      </c>
      <c r="I13" s="8">
        <v>50</v>
      </c>
      <c r="J13" s="8">
        <v>49</v>
      </c>
      <c r="K13" s="8">
        <v>49</v>
      </c>
      <c r="L13" s="8">
        <v>50</v>
      </c>
      <c r="M13" s="8">
        <v>51</v>
      </c>
      <c r="N13" s="8">
        <v>55</v>
      </c>
    </row>
    <row r="14" spans="1:18">
      <c r="A14" s="7" t="s">
        <v>21</v>
      </c>
      <c r="B14" s="7" t="s">
        <v>22</v>
      </c>
      <c r="C14" s="8"/>
      <c r="D14" s="8" t="s">
        <v>271</v>
      </c>
      <c r="E14" s="8" t="s">
        <v>271</v>
      </c>
      <c r="F14" s="8" t="s">
        <v>271</v>
      </c>
      <c r="G14" s="8" t="s">
        <v>271</v>
      </c>
      <c r="H14" s="8" t="s">
        <v>271</v>
      </c>
      <c r="I14" s="8" t="s">
        <v>271</v>
      </c>
      <c r="J14" s="8" t="s">
        <v>271</v>
      </c>
      <c r="K14" s="8">
        <v>12</v>
      </c>
      <c r="L14" s="8" t="s">
        <v>271</v>
      </c>
      <c r="M14" s="8" t="s">
        <v>271</v>
      </c>
      <c r="N14" s="8" t="s">
        <v>271</v>
      </c>
    </row>
    <row r="15" spans="1:18">
      <c r="A15" s="7" t="s">
        <v>23</v>
      </c>
      <c r="B15" s="7" t="s">
        <v>24</v>
      </c>
      <c r="C15" s="8"/>
      <c r="D15" s="8" t="s">
        <v>271</v>
      </c>
      <c r="E15" s="8" t="s">
        <v>271</v>
      </c>
      <c r="F15" s="8" t="s">
        <v>271</v>
      </c>
      <c r="G15" s="8" t="s">
        <v>271</v>
      </c>
      <c r="H15" s="8" t="s">
        <v>271</v>
      </c>
      <c r="I15" s="8" t="s">
        <v>271</v>
      </c>
      <c r="J15" s="8" t="s">
        <v>271</v>
      </c>
      <c r="K15" s="8" t="s">
        <v>271</v>
      </c>
      <c r="L15" s="8" t="s">
        <v>271</v>
      </c>
      <c r="M15" s="8" t="s">
        <v>271</v>
      </c>
      <c r="N15" s="8" t="s">
        <v>271</v>
      </c>
    </row>
    <row r="16" spans="1:18">
      <c r="A16" s="7" t="s">
        <v>25</v>
      </c>
      <c r="B16" s="7" t="s">
        <v>26</v>
      </c>
      <c r="C16" s="8"/>
      <c r="D16" s="8" t="s">
        <v>271</v>
      </c>
      <c r="E16" s="8">
        <v>1</v>
      </c>
      <c r="F16" s="8">
        <v>1</v>
      </c>
      <c r="G16" s="8" t="s">
        <v>271</v>
      </c>
      <c r="H16" s="8" t="s">
        <v>271</v>
      </c>
      <c r="I16" s="8" t="s">
        <v>271</v>
      </c>
      <c r="J16" s="8" t="s">
        <v>271</v>
      </c>
      <c r="K16" s="8" t="s">
        <v>271</v>
      </c>
      <c r="L16" s="8" t="s">
        <v>271</v>
      </c>
      <c r="M16" s="8" t="s">
        <v>271</v>
      </c>
      <c r="N16" s="8" t="s">
        <v>271</v>
      </c>
    </row>
    <row r="17" spans="1:14">
      <c r="A17" s="7" t="s">
        <v>27</v>
      </c>
      <c r="B17" s="7" t="s">
        <v>28</v>
      </c>
      <c r="C17" s="8"/>
      <c r="D17" s="8">
        <v>10</v>
      </c>
      <c r="E17" s="8">
        <v>10</v>
      </c>
      <c r="F17" s="8">
        <v>10</v>
      </c>
      <c r="G17" s="8">
        <v>10</v>
      </c>
      <c r="H17" s="8">
        <v>10</v>
      </c>
      <c r="I17" s="8">
        <v>10</v>
      </c>
      <c r="J17" s="8">
        <v>10</v>
      </c>
      <c r="K17" s="8">
        <v>10</v>
      </c>
      <c r="L17" s="8">
        <v>10</v>
      </c>
      <c r="M17" s="8">
        <v>10</v>
      </c>
      <c r="N17" s="8">
        <v>10</v>
      </c>
    </row>
    <row r="18" spans="1:14">
      <c r="A18" s="7" t="s">
        <v>29</v>
      </c>
      <c r="B18" s="7" t="s">
        <v>30</v>
      </c>
      <c r="C18" s="8"/>
      <c r="D18" s="8">
        <v>23</v>
      </c>
      <c r="E18" s="8">
        <v>23</v>
      </c>
      <c r="F18" s="8">
        <v>18</v>
      </c>
      <c r="G18" s="8">
        <v>23</v>
      </c>
      <c r="H18" s="8">
        <v>22</v>
      </c>
      <c r="I18" s="8">
        <v>22</v>
      </c>
      <c r="J18" s="8">
        <v>22</v>
      </c>
      <c r="K18" s="8">
        <v>22</v>
      </c>
      <c r="L18" s="8">
        <v>22</v>
      </c>
      <c r="M18" s="8">
        <v>21</v>
      </c>
      <c r="N18" s="8">
        <v>21</v>
      </c>
    </row>
    <row r="19" spans="1:14">
      <c r="A19" s="7" t="s">
        <v>31</v>
      </c>
      <c r="B19" s="7" t="s">
        <v>32</v>
      </c>
      <c r="C19" s="8"/>
      <c r="D19" s="8" t="s">
        <v>271</v>
      </c>
      <c r="E19" s="8" t="s">
        <v>271</v>
      </c>
      <c r="F19" s="8" t="s">
        <v>271</v>
      </c>
      <c r="G19" s="8" t="s">
        <v>271</v>
      </c>
      <c r="H19" s="8" t="s">
        <v>271</v>
      </c>
      <c r="I19" s="8" t="s">
        <v>271</v>
      </c>
      <c r="J19" s="8" t="s">
        <v>271</v>
      </c>
      <c r="K19" s="8" t="s">
        <v>271</v>
      </c>
      <c r="L19" s="8" t="s">
        <v>271</v>
      </c>
      <c r="M19" s="8">
        <v>10</v>
      </c>
      <c r="N19" s="8">
        <v>10</v>
      </c>
    </row>
    <row r="20" spans="1:14">
      <c r="A20" s="7" t="s">
        <v>33</v>
      </c>
      <c r="B20" s="7" t="s">
        <v>34</v>
      </c>
      <c r="C20" s="8"/>
      <c r="D20" s="8">
        <v>67</v>
      </c>
      <c r="E20" s="8">
        <v>67</v>
      </c>
      <c r="F20" s="8">
        <v>67</v>
      </c>
      <c r="G20" s="8">
        <v>67</v>
      </c>
      <c r="H20" s="8">
        <v>59</v>
      </c>
      <c r="I20" s="8">
        <v>62</v>
      </c>
      <c r="J20" s="8">
        <v>62</v>
      </c>
      <c r="K20" s="8">
        <v>62</v>
      </c>
      <c r="L20" s="8">
        <v>59</v>
      </c>
      <c r="M20" s="8">
        <v>59</v>
      </c>
      <c r="N20" s="8">
        <v>62</v>
      </c>
    </row>
    <row r="21" spans="1:14">
      <c r="A21" s="7" t="s">
        <v>35</v>
      </c>
      <c r="B21" s="7" t="s">
        <v>36</v>
      </c>
      <c r="C21" s="8"/>
      <c r="D21" s="8">
        <v>19</v>
      </c>
      <c r="E21" s="8">
        <v>19</v>
      </c>
      <c r="F21" s="8">
        <v>19</v>
      </c>
      <c r="G21" s="8">
        <v>19</v>
      </c>
      <c r="H21" s="8">
        <v>19</v>
      </c>
      <c r="I21" s="8">
        <v>19</v>
      </c>
      <c r="J21" s="8">
        <v>19</v>
      </c>
      <c r="K21" s="8">
        <v>19</v>
      </c>
      <c r="L21" s="8">
        <v>19</v>
      </c>
      <c r="M21" s="8">
        <v>22</v>
      </c>
      <c r="N21" s="8">
        <v>22</v>
      </c>
    </row>
    <row r="22" spans="1:14">
      <c r="A22" s="7" t="s">
        <v>37</v>
      </c>
      <c r="B22" s="7" t="s">
        <v>38</v>
      </c>
      <c r="C22" s="8"/>
      <c r="D22" s="8">
        <v>5</v>
      </c>
      <c r="E22" s="8">
        <v>5</v>
      </c>
      <c r="F22" s="8">
        <v>5</v>
      </c>
      <c r="G22" s="8">
        <v>5</v>
      </c>
      <c r="H22" s="8">
        <v>5</v>
      </c>
      <c r="I22" s="8">
        <v>5</v>
      </c>
      <c r="J22" s="8">
        <v>5</v>
      </c>
      <c r="K22" s="8">
        <v>5</v>
      </c>
      <c r="L22" s="8">
        <v>5</v>
      </c>
      <c r="M22" s="8">
        <v>5</v>
      </c>
      <c r="N22" s="8">
        <v>5</v>
      </c>
    </row>
    <row r="23" spans="1:14">
      <c r="A23" s="7" t="s">
        <v>39</v>
      </c>
      <c r="B23" s="7" t="s">
        <v>40</v>
      </c>
      <c r="C23" s="8"/>
      <c r="D23" s="8">
        <v>11</v>
      </c>
      <c r="E23" s="8">
        <v>11</v>
      </c>
      <c r="F23" s="8">
        <v>11</v>
      </c>
      <c r="G23" s="8">
        <v>11</v>
      </c>
      <c r="H23" s="8">
        <v>11</v>
      </c>
      <c r="I23" s="8">
        <v>11</v>
      </c>
      <c r="J23" s="8">
        <v>18</v>
      </c>
      <c r="K23" s="8">
        <v>11</v>
      </c>
      <c r="L23" s="8">
        <v>11</v>
      </c>
      <c r="M23" s="8">
        <v>11</v>
      </c>
      <c r="N23" s="8">
        <v>11</v>
      </c>
    </row>
    <row r="24" spans="1:14">
      <c r="A24" s="7" t="s">
        <v>41</v>
      </c>
      <c r="B24" s="7" t="s">
        <v>42</v>
      </c>
      <c r="C24" s="8"/>
      <c r="D24" s="8">
        <v>15</v>
      </c>
      <c r="E24" s="8">
        <v>15</v>
      </c>
      <c r="F24" s="8">
        <v>15</v>
      </c>
      <c r="G24" s="8">
        <v>15</v>
      </c>
      <c r="H24" s="8">
        <v>15</v>
      </c>
      <c r="I24" s="8">
        <v>15</v>
      </c>
      <c r="J24" s="8">
        <v>15</v>
      </c>
      <c r="K24" s="8">
        <v>21</v>
      </c>
      <c r="L24" s="8">
        <v>21</v>
      </c>
      <c r="M24" s="8">
        <v>21</v>
      </c>
      <c r="N24" s="8">
        <v>21</v>
      </c>
    </row>
    <row r="25" spans="1:14">
      <c r="A25" s="7" t="s">
        <v>43</v>
      </c>
      <c r="B25" s="7" t="s">
        <v>44</v>
      </c>
      <c r="C25" s="8"/>
      <c r="D25" s="8">
        <v>12</v>
      </c>
      <c r="E25" s="8">
        <v>12</v>
      </c>
      <c r="F25" s="8">
        <v>12</v>
      </c>
      <c r="G25" s="8">
        <v>12</v>
      </c>
      <c r="H25" s="8">
        <v>12</v>
      </c>
      <c r="I25" s="8">
        <v>12</v>
      </c>
      <c r="J25" s="8">
        <v>12</v>
      </c>
      <c r="K25" s="8">
        <v>12</v>
      </c>
      <c r="L25" s="8">
        <v>12</v>
      </c>
      <c r="M25" s="8">
        <v>12</v>
      </c>
      <c r="N25" s="8">
        <v>12</v>
      </c>
    </row>
    <row r="26" spans="1:14">
      <c r="A26" s="7" t="s">
        <v>45</v>
      </c>
      <c r="B26" s="7" t="s">
        <v>46</v>
      </c>
      <c r="C26" s="8"/>
      <c r="D26" s="8">
        <v>9</v>
      </c>
      <c r="E26" s="8">
        <v>9</v>
      </c>
      <c r="F26" s="8">
        <v>9</v>
      </c>
      <c r="G26" s="8">
        <v>9</v>
      </c>
      <c r="H26" s="8">
        <v>9</v>
      </c>
      <c r="I26" s="8">
        <v>9</v>
      </c>
      <c r="J26" s="8">
        <v>9</v>
      </c>
      <c r="K26" s="8">
        <v>9</v>
      </c>
      <c r="L26" s="8">
        <v>9</v>
      </c>
      <c r="M26" s="8">
        <v>9</v>
      </c>
      <c r="N26" s="8">
        <v>9</v>
      </c>
    </row>
    <row r="27" spans="1:14">
      <c r="A27" s="7" t="s">
        <v>65</v>
      </c>
      <c r="B27" s="7" t="s">
        <v>66</v>
      </c>
      <c r="C27" s="8"/>
      <c r="D27" s="8" t="s">
        <v>271</v>
      </c>
      <c r="E27" s="8" t="s">
        <v>271</v>
      </c>
      <c r="F27" s="8" t="s">
        <v>271</v>
      </c>
      <c r="G27" s="8" t="s">
        <v>271</v>
      </c>
      <c r="H27" s="8" t="s">
        <v>271</v>
      </c>
      <c r="I27" s="8" t="s">
        <v>271</v>
      </c>
      <c r="J27" s="8" t="s">
        <v>271</v>
      </c>
      <c r="K27" s="8" t="s">
        <v>271</v>
      </c>
      <c r="L27" s="8" t="s">
        <v>271</v>
      </c>
      <c r="M27" s="8" t="s">
        <v>271</v>
      </c>
      <c r="N27" s="8" t="s">
        <v>271</v>
      </c>
    </row>
    <row r="28" spans="1:14">
      <c r="A28" s="7" t="s">
        <v>67</v>
      </c>
      <c r="B28" s="7" t="s">
        <v>68</v>
      </c>
      <c r="C28" s="8"/>
      <c r="D28" s="8" t="s">
        <v>271</v>
      </c>
      <c r="E28" s="8" t="s">
        <v>271</v>
      </c>
      <c r="F28" s="8" t="s">
        <v>271</v>
      </c>
      <c r="G28" s="8" t="s">
        <v>271</v>
      </c>
      <c r="H28" s="8" t="s">
        <v>271</v>
      </c>
      <c r="I28" s="8" t="s">
        <v>271</v>
      </c>
      <c r="J28" s="8" t="s">
        <v>271</v>
      </c>
      <c r="K28" s="8" t="s">
        <v>271</v>
      </c>
      <c r="L28" s="8" t="s">
        <v>271</v>
      </c>
      <c r="M28" s="8" t="s">
        <v>271</v>
      </c>
      <c r="N28" s="8" t="s">
        <v>271</v>
      </c>
    </row>
    <row r="29" spans="1:14">
      <c r="A29" s="7" t="s">
        <v>47</v>
      </c>
      <c r="B29" s="7" t="s">
        <v>48</v>
      </c>
      <c r="C29" s="8"/>
      <c r="D29" s="8">
        <v>22</v>
      </c>
      <c r="E29" s="8">
        <v>22</v>
      </c>
      <c r="F29" s="8">
        <v>22</v>
      </c>
      <c r="G29" s="8">
        <v>23</v>
      </c>
      <c r="H29" s="8">
        <v>23</v>
      </c>
      <c r="I29" s="8">
        <v>23</v>
      </c>
      <c r="J29" s="8">
        <v>23</v>
      </c>
      <c r="K29" s="8">
        <v>23</v>
      </c>
      <c r="L29" s="8">
        <v>23</v>
      </c>
      <c r="M29" s="8">
        <v>23</v>
      </c>
      <c r="N29" s="8">
        <v>23</v>
      </c>
    </row>
    <row r="30" spans="1:14">
      <c r="A30" s="7" t="s">
        <v>49</v>
      </c>
      <c r="B30" s="7" t="s">
        <v>50</v>
      </c>
      <c r="C30" s="8"/>
      <c r="D30" s="8" t="s">
        <v>271</v>
      </c>
      <c r="E30" s="8" t="s">
        <v>271</v>
      </c>
      <c r="F30" s="8" t="s">
        <v>271</v>
      </c>
      <c r="G30" s="8" t="s">
        <v>271</v>
      </c>
      <c r="H30" s="8" t="s">
        <v>271</v>
      </c>
      <c r="I30" s="8">
        <v>9</v>
      </c>
      <c r="J30" s="8">
        <v>9</v>
      </c>
      <c r="K30" s="8">
        <v>9</v>
      </c>
      <c r="L30" s="8">
        <v>9</v>
      </c>
      <c r="M30" s="8">
        <v>9</v>
      </c>
      <c r="N30" s="8">
        <v>9</v>
      </c>
    </row>
    <row r="31" spans="1:14">
      <c r="A31" s="7" t="s">
        <v>51</v>
      </c>
      <c r="B31" s="7" t="s">
        <v>52</v>
      </c>
      <c r="C31" s="8"/>
      <c r="D31" s="8" t="s">
        <v>271</v>
      </c>
      <c r="E31" s="8" t="s">
        <v>271</v>
      </c>
      <c r="F31" s="8" t="s">
        <v>271</v>
      </c>
      <c r="G31" s="8" t="s">
        <v>271</v>
      </c>
      <c r="H31" s="8" t="s">
        <v>271</v>
      </c>
      <c r="I31" s="8" t="s">
        <v>271</v>
      </c>
      <c r="J31" s="8" t="s">
        <v>271</v>
      </c>
      <c r="K31" s="8" t="s">
        <v>271</v>
      </c>
      <c r="L31" s="8" t="s">
        <v>271</v>
      </c>
      <c r="M31" s="8" t="s">
        <v>271</v>
      </c>
      <c r="N31" s="8" t="s">
        <v>271</v>
      </c>
    </row>
    <row r="32" spans="1:14">
      <c r="A32" s="7" t="s">
        <v>53</v>
      </c>
      <c r="B32" s="7" t="s">
        <v>54</v>
      </c>
      <c r="C32" s="8"/>
      <c r="D32" s="8">
        <v>7</v>
      </c>
      <c r="E32" s="8">
        <v>10</v>
      </c>
      <c r="F32" s="8">
        <v>10</v>
      </c>
      <c r="G32" s="8">
        <v>10</v>
      </c>
      <c r="H32" s="8">
        <v>10</v>
      </c>
      <c r="I32" s="8">
        <v>17</v>
      </c>
      <c r="J32" s="8">
        <v>17</v>
      </c>
      <c r="K32" s="8">
        <v>17</v>
      </c>
      <c r="L32" s="8">
        <v>17</v>
      </c>
      <c r="M32" s="8">
        <v>17</v>
      </c>
      <c r="N32" s="8">
        <v>17</v>
      </c>
    </row>
    <row r="33" spans="1:14">
      <c r="A33" s="7" t="s">
        <v>55</v>
      </c>
      <c r="B33" s="7" t="s">
        <v>56</v>
      </c>
      <c r="C33" s="8"/>
      <c r="D33" s="8">
        <v>14</v>
      </c>
      <c r="E33" s="8">
        <v>20</v>
      </c>
      <c r="F33" s="8">
        <v>20</v>
      </c>
      <c r="G33" s="8">
        <v>28</v>
      </c>
      <c r="H33" s="8">
        <v>28</v>
      </c>
      <c r="I33" s="8">
        <v>28</v>
      </c>
      <c r="J33" s="8">
        <v>28</v>
      </c>
      <c r="K33" s="8">
        <v>28</v>
      </c>
      <c r="L33" s="8">
        <v>28</v>
      </c>
      <c r="M33" s="8">
        <v>28</v>
      </c>
      <c r="N33" s="8">
        <v>28</v>
      </c>
    </row>
    <row r="34" spans="1:14">
      <c r="A34" s="7" t="s">
        <v>57</v>
      </c>
      <c r="B34" s="7" t="s">
        <v>58</v>
      </c>
      <c r="C34" s="8"/>
      <c r="D34" s="8">
        <v>19</v>
      </c>
      <c r="E34" s="8">
        <v>12</v>
      </c>
      <c r="F34" s="8">
        <v>12</v>
      </c>
      <c r="G34" s="8">
        <v>12</v>
      </c>
      <c r="H34" s="8">
        <v>12</v>
      </c>
      <c r="I34" s="8">
        <v>12</v>
      </c>
      <c r="J34" s="8">
        <v>12</v>
      </c>
      <c r="K34" s="8">
        <v>12</v>
      </c>
      <c r="L34" s="8">
        <v>12</v>
      </c>
      <c r="M34" s="8">
        <v>12</v>
      </c>
      <c r="N34" s="8">
        <v>12</v>
      </c>
    </row>
    <row r="35" spans="1:14">
      <c r="A35" s="7" t="s">
        <v>59</v>
      </c>
      <c r="B35" s="7" t="s">
        <v>60</v>
      </c>
      <c r="C35" s="8"/>
      <c r="D35" s="8">
        <v>10</v>
      </c>
      <c r="E35" s="8">
        <v>10</v>
      </c>
      <c r="F35" s="8">
        <v>10</v>
      </c>
      <c r="G35" s="8">
        <v>10</v>
      </c>
      <c r="H35" s="8">
        <v>10</v>
      </c>
      <c r="I35" s="8">
        <v>10</v>
      </c>
      <c r="J35" s="8">
        <v>10</v>
      </c>
      <c r="K35" s="8">
        <v>10</v>
      </c>
      <c r="L35" s="8">
        <v>10</v>
      </c>
      <c r="M35" s="8">
        <v>10</v>
      </c>
      <c r="N35" s="8">
        <v>10</v>
      </c>
    </row>
    <row r="36" spans="1:14">
      <c r="A36" s="7" t="s">
        <v>61</v>
      </c>
      <c r="B36" s="7" t="s">
        <v>62</v>
      </c>
      <c r="C36" s="8"/>
      <c r="D36" s="8" t="s">
        <v>271</v>
      </c>
      <c r="E36" s="8">
        <v>3</v>
      </c>
      <c r="F36" s="8">
        <v>1</v>
      </c>
      <c r="G36" s="8" t="s">
        <v>271</v>
      </c>
      <c r="H36" s="8" t="s">
        <v>271</v>
      </c>
      <c r="I36" s="8" t="s">
        <v>271</v>
      </c>
      <c r="J36" s="8" t="s">
        <v>271</v>
      </c>
      <c r="K36" s="8">
        <v>10</v>
      </c>
      <c r="L36" s="8" t="s">
        <v>271</v>
      </c>
      <c r="M36" s="8" t="s">
        <v>271</v>
      </c>
      <c r="N36" s="8">
        <v>10</v>
      </c>
    </row>
    <row r="37" spans="1:14">
      <c r="A37" s="7" t="s">
        <v>63</v>
      </c>
      <c r="B37" s="7" t="s">
        <v>64</v>
      </c>
      <c r="C37" s="8"/>
      <c r="D37" s="8">
        <v>12</v>
      </c>
      <c r="E37" s="8">
        <v>29</v>
      </c>
      <c r="F37" s="8">
        <v>22</v>
      </c>
      <c r="G37" s="8">
        <v>20</v>
      </c>
      <c r="H37" s="8">
        <v>20</v>
      </c>
      <c r="I37" s="8">
        <v>28</v>
      </c>
      <c r="J37" s="8">
        <v>28</v>
      </c>
      <c r="K37" s="8">
        <v>28</v>
      </c>
      <c r="L37" s="8">
        <v>33</v>
      </c>
      <c r="M37" s="8">
        <v>25</v>
      </c>
      <c r="N37" s="8">
        <v>30</v>
      </c>
    </row>
    <row r="38" spans="1:14">
      <c r="A38" s="7" t="s">
        <v>69</v>
      </c>
      <c r="B38" s="7" t="s">
        <v>70</v>
      </c>
      <c r="C38" s="8"/>
      <c r="D38" s="8">
        <v>16</v>
      </c>
      <c r="E38" s="8">
        <v>16</v>
      </c>
      <c r="F38" s="8">
        <v>16</v>
      </c>
      <c r="G38" s="8">
        <v>16</v>
      </c>
      <c r="H38" s="8">
        <v>16</v>
      </c>
      <c r="I38" s="8">
        <v>16</v>
      </c>
      <c r="J38" s="8">
        <v>16</v>
      </c>
      <c r="K38" s="8">
        <v>16</v>
      </c>
      <c r="L38" s="8">
        <v>16</v>
      </c>
      <c r="M38" s="8">
        <v>12</v>
      </c>
      <c r="N38" s="8">
        <v>16</v>
      </c>
    </row>
    <row r="39" spans="1:14">
      <c r="A39" s="7" t="s">
        <v>71</v>
      </c>
      <c r="B39" s="7" t="s">
        <v>72</v>
      </c>
      <c r="C39" s="8"/>
      <c r="D39" s="8">
        <v>49</v>
      </c>
      <c r="E39" s="8">
        <v>49</v>
      </c>
      <c r="F39" s="8">
        <v>49</v>
      </c>
      <c r="G39" s="8">
        <v>50</v>
      </c>
      <c r="H39" s="8">
        <v>50</v>
      </c>
      <c r="I39" s="8">
        <v>53</v>
      </c>
      <c r="J39" s="8">
        <v>53</v>
      </c>
      <c r="K39" s="8">
        <v>53</v>
      </c>
      <c r="L39" s="8">
        <v>53</v>
      </c>
      <c r="M39" s="8">
        <v>53</v>
      </c>
      <c r="N39" s="8">
        <v>55</v>
      </c>
    </row>
    <row r="40" spans="1:14">
      <c r="A40" s="7" t="s">
        <v>73</v>
      </c>
      <c r="B40" s="7" t="s">
        <v>74</v>
      </c>
      <c r="C40" s="8"/>
      <c r="D40" s="8" t="s">
        <v>271</v>
      </c>
      <c r="E40" s="8" t="s">
        <v>271</v>
      </c>
      <c r="F40" s="8" t="s">
        <v>271</v>
      </c>
      <c r="G40" s="8" t="s">
        <v>271</v>
      </c>
      <c r="H40" s="8" t="s">
        <v>271</v>
      </c>
      <c r="I40" s="8" t="s">
        <v>271</v>
      </c>
      <c r="J40" s="8" t="s">
        <v>271</v>
      </c>
      <c r="K40" s="8" t="s">
        <v>271</v>
      </c>
      <c r="L40" s="8" t="s">
        <v>271</v>
      </c>
      <c r="M40" s="8" t="s">
        <v>271</v>
      </c>
      <c r="N40" s="8" t="s">
        <v>271</v>
      </c>
    </row>
    <row r="41" spans="1:14">
      <c r="A41" s="7" t="s">
        <v>75</v>
      </c>
      <c r="B41" s="7" t="s">
        <v>76</v>
      </c>
      <c r="C41" s="8"/>
      <c r="D41" s="8">
        <v>72</v>
      </c>
      <c r="E41" s="8">
        <v>75</v>
      </c>
      <c r="F41" s="8">
        <v>61</v>
      </c>
      <c r="G41" s="8">
        <v>61</v>
      </c>
      <c r="H41" s="8">
        <v>61</v>
      </c>
      <c r="I41" s="8">
        <v>77</v>
      </c>
      <c r="J41" s="8">
        <v>89</v>
      </c>
      <c r="K41" s="8">
        <v>89</v>
      </c>
      <c r="L41" s="8">
        <v>100</v>
      </c>
      <c r="M41" s="8">
        <v>100</v>
      </c>
      <c r="N41" s="8">
        <v>100</v>
      </c>
    </row>
    <row r="42" spans="1:14">
      <c r="A42" s="7" t="s">
        <v>77</v>
      </c>
      <c r="B42" s="7" t="s">
        <v>78</v>
      </c>
      <c r="C42" s="8"/>
      <c r="D42" s="8">
        <v>65</v>
      </c>
      <c r="E42" s="8">
        <v>69</v>
      </c>
      <c r="F42" s="8">
        <v>69</v>
      </c>
      <c r="G42" s="8">
        <v>68</v>
      </c>
      <c r="H42" s="8">
        <v>68</v>
      </c>
      <c r="I42" s="8">
        <v>68</v>
      </c>
      <c r="J42" s="8">
        <v>59</v>
      </c>
      <c r="K42" s="8">
        <v>59</v>
      </c>
      <c r="L42" s="8">
        <v>54</v>
      </c>
      <c r="M42" s="8">
        <v>54</v>
      </c>
      <c r="N42" s="8">
        <v>58</v>
      </c>
    </row>
    <row r="43" spans="1:14">
      <c r="A43" s="7" t="s">
        <v>79</v>
      </c>
      <c r="B43" s="7" t="s">
        <v>80</v>
      </c>
      <c r="C43" s="8"/>
      <c r="D43" s="8">
        <v>26</v>
      </c>
      <c r="E43" s="8">
        <v>26</v>
      </c>
      <c r="F43" s="8">
        <v>26</v>
      </c>
      <c r="G43" s="8">
        <v>26</v>
      </c>
      <c r="H43" s="8">
        <v>31</v>
      </c>
      <c r="I43" s="8">
        <v>31</v>
      </c>
      <c r="J43" s="8">
        <v>31</v>
      </c>
      <c r="K43" s="8">
        <v>31</v>
      </c>
      <c r="L43" s="8">
        <v>31</v>
      </c>
      <c r="M43" s="8">
        <v>31</v>
      </c>
      <c r="N43" s="8">
        <v>31</v>
      </c>
    </row>
    <row r="44" spans="1:14">
      <c r="A44" s="7" t="s">
        <v>81</v>
      </c>
      <c r="B44" s="7" t="s">
        <v>82</v>
      </c>
      <c r="C44" s="8"/>
      <c r="D44" s="8">
        <v>8</v>
      </c>
      <c r="E44" s="8" t="s">
        <v>271</v>
      </c>
      <c r="F44" s="8" t="s">
        <v>271</v>
      </c>
      <c r="G44" s="8" t="s">
        <v>271</v>
      </c>
      <c r="H44" s="8" t="s">
        <v>271</v>
      </c>
      <c r="I44" s="8" t="s">
        <v>271</v>
      </c>
      <c r="J44" s="8">
        <v>8</v>
      </c>
      <c r="K44" s="8">
        <v>8</v>
      </c>
      <c r="L44" s="8">
        <v>8</v>
      </c>
      <c r="M44" s="8">
        <v>8</v>
      </c>
      <c r="N44" s="8">
        <v>8</v>
      </c>
    </row>
    <row r="45" spans="1:14">
      <c r="A45" s="7" t="s">
        <v>83</v>
      </c>
      <c r="B45" s="7" t="s">
        <v>84</v>
      </c>
      <c r="C45" s="8"/>
      <c r="D45" s="8">
        <v>20</v>
      </c>
      <c r="E45" s="8">
        <v>20</v>
      </c>
      <c r="F45" s="8">
        <v>20</v>
      </c>
      <c r="G45" s="8">
        <v>20</v>
      </c>
      <c r="H45" s="8">
        <v>20</v>
      </c>
      <c r="I45" s="8">
        <v>20</v>
      </c>
      <c r="J45" s="8">
        <v>20</v>
      </c>
      <c r="K45" s="8">
        <v>20</v>
      </c>
      <c r="L45" s="8">
        <v>20</v>
      </c>
      <c r="M45" s="8">
        <v>20</v>
      </c>
      <c r="N45" s="8">
        <v>20</v>
      </c>
    </row>
    <row r="46" spans="1:14">
      <c r="A46" s="7" t="s">
        <v>85</v>
      </c>
      <c r="B46" s="7" t="s">
        <v>86</v>
      </c>
      <c r="C46" s="8"/>
      <c r="D46" s="8">
        <v>68</v>
      </c>
      <c r="E46" s="8">
        <v>40</v>
      </c>
      <c r="F46" s="8">
        <v>49</v>
      </c>
      <c r="G46" s="8">
        <v>33</v>
      </c>
      <c r="H46" s="8">
        <v>42</v>
      </c>
      <c r="I46" s="8">
        <v>42</v>
      </c>
      <c r="J46" s="8">
        <v>44</v>
      </c>
      <c r="K46" s="8">
        <v>44</v>
      </c>
      <c r="L46" s="8">
        <v>37</v>
      </c>
      <c r="M46" s="8">
        <v>39</v>
      </c>
      <c r="N46" s="8">
        <v>37</v>
      </c>
    </row>
    <row r="47" spans="1:14">
      <c r="A47" s="7" t="s">
        <v>87</v>
      </c>
      <c r="B47" s="7" t="s">
        <v>88</v>
      </c>
      <c r="C47" s="8"/>
      <c r="D47" s="8">
        <v>4</v>
      </c>
      <c r="E47" s="8">
        <v>4</v>
      </c>
      <c r="F47" s="8">
        <v>4</v>
      </c>
      <c r="G47" s="8">
        <v>4</v>
      </c>
      <c r="H47" s="8">
        <v>4</v>
      </c>
      <c r="I47" s="8">
        <v>4</v>
      </c>
      <c r="J47" s="8">
        <v>10</v>
      </c>
      <c r="K47" s="8">
        <v>10</v>
      </c>
      <c r="L47" s="8">
        <v>10</v>
      </c>
      <c r="M47" s="8">
        <v>9</v>
      </c>
      <c r="N47" s="8">
        <v>16</v>
      </c>
    </row>
    <row r="48" spans="1:14">
      <c r="A48" s="7" t="s">
        <v>89</v>
      </c>
      <c r="B48" s="7" t="s">
        <v>90</v>
      </c>
      <c r="C48" s="8"/>
      <c r="D48" s="8">
        <v>12</v>
      </c>
      <c r="E48" s="8">
        <v>12</v>
      </c>
      <c r="F48" s="8">
        <v>12</v>
      </c>
      <c r="G48" s="8">
        <v>12</v>
      </c>
      <c r="H48" s="8">
        <v>12</v>
      </c>
      <c r="I48" s="8">
        <v>12</v>
      </c>
      <c r="J48" s="8">
        <v>12</v>
      </c>
      <c r="K48" s="8">
        <v>12</v>
      </c>
      <c r="L48" s="8">
        <v>12</v>
      </c>
      <c r="M48" s="8">
        <v>12</v>
      </c>
      <c r="N48" s="8">
        <v>12</v>
      </c>
    </row>
    <row r="49" spans="1:14">
      <c r="A49" s="7" t="s">
        <v>91</v>
      </c>
      <c r="B49" s="7" t="s">
        <v>92</v>
      </c>
      <c r="C49" s="8"/>
      <c r="D49" s="8">
        <v>12</v>
      </c>
      <c r="E49" s="8">
        <v>12</v>
      </c>
      <c r="F49" s="8">
        <v>12</v>
      </c>
      <c r="G49" s="8">
        <v>12</v>
      </c>
      <c r="H49" s="8">
        <v>12</v>
      </c>
      <c r="I49" s="8">
        <v>12</v>
      </c>
      <c r="J49" s="8">
        <v>12</v>
      </c>
      <c r="K49" s="8">
        <v>12</v>
      </c>
      <c r="L49" s="8">
        <v>12</v>
      </c>
      <c r="M49" s="8">
        <v>12</v>
      </c>
      <c r="N49" s="8">
        <v>12</v>
      </c>
    </row>
    <row r="50" spans="1:14">
      <c r="A50" s="7" t="s">
        <v>93</v>
      </c>
      <c r="B50" s="7" t="s">
        <v>94</v>
      </c>
      <c r="C50" s="8"/>
      <c r="D50" s="8">
        <v>10</v>
      </c>
      <c r="E50" s="8">
        <v>10</v>
      </c>
      <c r="F50" s="8">
        <v>10</v>
      </c>
      <c r="G50" s="8">
        <v>10</v>
      </c>
      <c r="H50" s="8">
        <v>10</v>
      </c>
      <c r="I50" s="8">
        <v>10</v>
      </c>
      <c r="J50" s="8">
        <v>10</v>
      </c>
      <c r="K50" s="8">
        <v>10</v>
      </c>
      <c r="L50" s="8">
        <v>10</v>
      </c>
      <c r="M50" s="8">
        <v>10</v>
      </c>
      <c r="N50" s="8">
        <v>10</v>
      </c>
    </row>
    <row r="51" spans="1:14">
      <c r="A51" s="7" t="s">
        <v>95</v>
      </c>
      <c r="B51" s="7" t="s">
        <v>96</v>
      </c>
      <c r="C51" s="8"/>
      <c r="D51" s="8" t="s">
        <v>271</v>
      </c>
      <c r="E51" s="8" t="s">
        <v>271</v>
      </c>
      <c r="F51" s="8" t="s">
        <v>271</v>
      </c>
      <c r="G51" s="8" t="s">
        <v>271</v>
      </c>
      <c r="H51" s="8" t="s">
        <v>271</v>
      </c>
      <c r="I51" s="8" t="s">
        <v>271</v>
      </c>
      <c r="J51" s="8" t="s">
        <v>271</v>
      </c>
      <c r="K51" s="8" t="s">
        <v>271</v>
      </c>
      <c r="L51" s="8" t="s">
        <v>271</v>
      </c>
      <c r="M51" s="8" t="s">
        <v>271</v>
      </c>
      <c r="N51" s="8" t="s">
        <v>271</v>
      </c>
    </row>
    <row r="52" spans="1:14">
      <c r="A52" s="7" t="s">
        <v>97</v>
      </c>
      <c r="B52" s="7" t="s">
        <v>98</v>
      </c>
      <c r="C52" s="8"/>
      <c r="D52" s="8">
        <v>53</v>
      </c>
      <c r="E52" s="8">
        <v>53</v>
      </c>
      <c r="F52" s="8">
        <v>53</v>
      </c>
      <c r="G52" s="8">
        <v>62</v>
      </c>
      <c r="H52" s="8">
        <v>62</v>
      </c>
      <c r="I52" s="8">
        <v>62</v>
      </c>
      <c r="J52" s="8">
        <v>62</v>
      </c>
      <c r="K52" s="8">
        <v>62</v>
      </c>
      <c r="L52" s="8">
        <v>62</v>
      </c>
      <c r="M52" s="8">
        <v>62</v>
      </c>
      <c r="N52" s="8">
        <v>71</v>
      </c>
    </row>
    <row r="53" spans="1:14">
      <c r="A53" s="7" t="s">
        <v>99</v>
      </c>
      <c r="B53" s="7" t="s">
        <v>100</v>
      </c>
      <c r="C53" s="8"/>
      <c r="D53" s="8">
        <v>15</v>
      </c>
      <c r="E53" s="8">
        <v>15</v>
      </c>
      <c r="F53" s="8">
        <v>15</v>
      </c>
      <c r="G53" s="8">
        <v>15</v>
      </c>
      <c r="H53" s="8">
        <v>24</v>
      </c>
      <c r="I53" s="8">
        <v>24</v>
      </c>
      <c r="J53" s="8">
        <v>24</v>
      </c>
      <c r="K53" s="8">
        <v>24</v>
      </c>
      <c r="L53" s="8">
        <v>24</v>
      </c>
      <c r="M53" s="8">
        <v>27</v>
      </c>
      <c r="N53" s="8">
        <v>27</v>
      </c>
    </row>
    <row r="54" spans="1:14">
      <c r="A54" s="7" t="s">
        <v>101</v>
      </c>
      <c r="B54" s="7" t="s">
        <v>102</v>
      </c>
      <c r="C54" s="8"/>
      <c r="D54" s="8" t="s">
        <v>271</v>
      </c>
      <c r="E54" s="8" t="s">
        <v>271</v>
      </c>
      <c r="F54" s="8" t="s">
        <v>271</v>
      </c>
      <c r="G54" s="8" t="s">
        <v>271</v>
      </c>
      <c r="H54" s="8" t="s">
        <v>271</v>
      </c>
      <c r="I54" s="8" t="s">
        <v>271</v>
      </c>
      <c r="J54" s="8" t="s">
        <v>271</v>
      </c>
      <c r="K54" s="8" t="s">
        <v>271</v>
      </c>
      <c r="L54" s="8" t="s">
        <v>271</v>
      </c>
      <c r="M54" s="8" t="s">
        <v>271</v>
      </c>
      <c r="N54" s="8" t="s">
        <v>271</v>
      </c>
    </row>
    <row r="55" spans="1:14">
      <c r="A55" s="7" t="s">
        <v>103</v>
      </c>
      <c r="B55" s="7" t="s">
        <v>104</v>
      </c>
      <c r="C55" s="8"/>
      <c r="D55" s="8">
        <v>8</v>
      </c>
      <c r="E55" s="8">
        <v>8</v>
      </c>
      <c r="F55" s="8">
        <v>8</v>
      </c>
      <c r="G55" s="8">
        <v>8</v>
      </c>
      <c r="H55" s="8">
        <v>8</v>
      </c>
      <c r="I55" s="8">
        <v>8</v>
      </c>
      <c r="J55" s="8">
        <v>8</v>
      </c>
      <c r="K55" s="8">
        <v>8</v>
      </c>
      <c r="L55" s="8">
        <v>8</v>
      </c>
      <c r="M55" s="8">
        <v>10</v>
      </c>
      <c r="N55" s="8">
        <v>13</v>
      </c>
    </row>
    <row r="56" spans="1:14">
      <c r="A56" s="7" t="s">
        <v>105</v>
      </c>
      <c r="B56" s="7" t="s">
        <v>106</v>
      </c>
      <c r="C56" s="8"/>
      <c r="D56" s="8" t="s">
        <v>271</v>
      </c>
      <c r="E56" s="8" t="s">
        <v>271</v>
      </c>
      <c r="F56" s="8" t="s">
        <v>271</v>
      </c>
      <c r="G56" s="8" t="s">
        <v>271</v>
      </c>
      <c r="H56" s="8" t="s">
        <v>271</v>
      </c>
      <c r="I56" s="8" t="s">
        <v>271</v>
      </c>
      <c r="J56" s="8" t="s">
        <v>271</v>
      </c>
      <c r="K56" s="8" t="s">
        <v>271</v>
      </c>
      <c r="L56" s="8" t="s">
        <v>271</v>
      </c>
      <c r="M56" s="8" t="s">
        <v>271</v>
      </c>
      <c r="N56" s="8" t="s">
        <v>271</v>
      </c>
    </row>
    <row r="57" spans="1:14">
      <c r="A57" s="7" t="s">
        <v>107</v>
      </c>
      <c r="B57" s="7" t="s">
        <v>108</v>
      </c>
      <c r="C57" s="8"/>
      <c r="D57" s="8">
        <v>17</v>
      </c>
      <c r="E57" s="8">
        <v>17</v>
      </c>
      <c r="F57" s="8">
        <v>17</v>
      </c>
      <c r="G57" s="8">
        <v>17</v>
      </c>
      <c r="H57" s="8">
        <v>17</v>
      </c>
      <c r="I57" s="8">
        <v>26</v>
      </c>
      <c r="J57" s="8">
        <v>17</v>
      </c>
      <c r="K57" s="8">
        <v>17</v>
      </c>
      <c r="L57" s="8">
        <v>17</v>
      </c>
      <c r="M57" s="8">
        <v>17</v>
      </c>
      <c r="N57" s="8">
        <v>21</v>
      </c>
    </row>
    <row r="58" spans="1:14">
      <c r="A58" s="7" t="s">
        <v>109</v>
      </c>
      <c r="B58" s="7" t="s">
        <v>110</v>
      </c>
      <c r="C58" s="8"/>
      <c r="D58" s="8">
        <v>23</v>
      </c>
      <c r="E58" s="8">
        <v>21</v>
      </c>
      <c r="F58" s="8">
        <v>21</v>
      </c>
      <c r="G58" s="8">
        <v>16</v>
      </c>
      <c r="H58" s="8">
        <v>16</v>
      </c>
      <c r="I58" s="8">
        <v>21</v>
      </c>
      <c r="J58" s="8">
        <v>12</v>
      </c>
      <c r="K58" s="8">
        <v>12</v>
      </c>
      <c r="L58" s="8">
        <v>12</v>
      </c>
      <c r="M58" s="8">
        <v>17</v>
      </c>
      <c r="N58" s="8">
        <v>26</v>
      </c>
    </row>
    <row r="59" spans="1:14">
      <c r="A59" s="7" t="s">
        <v>111</v>
      </c>
      <c r="B59" s="7" t="s">
        <v>112</v>
      </c>
      <c r="C59" s="8"/>
      <c r="D59" s="8">
        <v>19</v>
      </c>
      <c r="E59" s="8">
        <v>25</v>
      </c>
      <c r="F59" s="8">
        <v>25</v>
      </c>
      <c r="G59" s="8">
        <v>25</v>
      </c>
      <c r="H59" s="8">
        <v>25</v>
      </c>
      <c r="I59" s="8">
        <v>25</v>
      </c>
      <c r="J59" s="8">
        <v>19</v>
      </c>
      <c r="K59" s="8">
        <v>28</v>
      </c>
      <c r="L59" s="8">
        <v>28</v>
      </c>
      <c r="M59" s="8">
        <v>28</v>
      </c>
      <c r="N59" s="8">
        <v>34</v>
      </c>
    </row>
    <row r="60" spans="1:14">
      <c r="A60" s="7" t="s">
        <v>113</v>
      </c>
      <c r="B60" s="7" t="s">
        <v>114</v>
      </c>
      <c r="C60" s="8"/>
      <c r="D60" s="8" t="s">
        <v>271</v>
      </c>
      <c r="E60" s="8" t="s">
        <v>271</v>
      </c>
      <c r="F60" s="8" t="s">
        <v>271</v>
      </c>
      <c r="G60" s="8" t="s">
        <v>271</v>
      </c>
      <c r="H60" s="8" t="s">
        <v>271</v>
      </c>
      <c r="I60" s="8" t="s">
        <v>271</v>
      </c>
      <c r="J60" s="8" t="s">
        <v>271</v>
      </c>
      <c r="K60" s="8" t="s">
        <v>271</v>
      </c>
      <c r="L60" s="8" t="s">
        <v>271</v>
      </c>
      <c r="M60" s="8" t="s">
        <v>271</v>
      </c>
      <c r="N60" s="8" t="s">
        <v>271</v>
      </c>
    </row>
    <row r="61" spans="1:14">
      <c r="A61" s="7" t="s">
        <v>115</v>
      </c>
      <c r="B61" s="7" t="s">
        <v>116</v>
      </c>
      <c r="C61" s="8"/>
      <c r="D61" s="8">
        <v>9</v>
      </c>
      <c r="E61" s="8">
        <v>9</v>
      </c>
      <c r="F61" s="8">
        <v>9</v>
      </c>
      <c r="G61" s="8">
        <v>9</v>
      </c>
      <c r="H61" s="8">
        <v>9</v>
      </c>
      <c r="I61" s="8">
        <v>9</v>
      </c>
      <c r="J61" s="8">
        <v>9</v>
      </c>
      <c r="K61" s="8">
        <v>9</v>
      </c>
      <c r="L61" s="8">
        <v>9</v>
      </c>
      <c r="M61" s="8">
        <v>9</v>
      </c>
      <c r="N61" s="8">
        <v>9</v>
      </c>
    </row>
    <row r="62" spans="1:14">
      <c r="A62" s="7" t="s">
        <v>117</v>
      </c>
      <c r="B62" s="7" t="s">
        <v>118</v>
      </c>
      <c r="C62" s="8"/>
      <c r="D62" s="8">
        <v>20</v>
      </c>
      <c r="E62" s="8">
        <v>30</v>
      </c>
      <c r="F62" s="8">
        <v>30</v>
      </c>
      <c r="G62" s="8">
        <v>30</v>
      </c>
      <c r="H62" s="8">
        <v>30</v>
      </c>
      <c r="I62" s="8">
        <v>30</v>
      </c>
      <c r="J62" s="8">
        <v>30</v>
      </c>
      <c r="K62" s="8">
        <v>30</v>
      </c>
      <c r="L62" s="8">
        <v>30</v>
      </c>
      <c r="M62" s="8">
        <v>30</v>
      </c>
      <c r="N62" s="8">
        <v>30</v>
      </c>
    </row>
    <row r="63" spans="1:14">
      <c r="A63" s="7" t="s">
        <v>119</v>
      </c>
      <c r="B63" s="7" t="s">
        <v>120</v>
      </c>
      <c r="C63" s="8"/>
      <c r="D63" s="8" t="s">
        <v>271</v>
      </c>
      <c r="E63" s="8" t="s">
        <v>271</v>
      </c>
      <c r="F63" s="8" t="s">
        <v>271</v>
      </c>
      <c r="G63" s="8" t="s">
        <v>271</v>
      </c>
      <c r="H63" s="8" t="s">
        <v>271</v>
      </c>
      <c r="I63" s="8" t="s">
        <v>271</v>
      </c>
      <c r="J63" s="8" t="s">
        <v>271</v>
      </c>
      <c r="K63" s="8" t="s">
        <v>271</v>
      </c>
      <c r="L63" s="8" t="s">
        <v>271</v>
      </c>
      <c r="M63" s="8" t="s">
        <v>271</v>
      </c>
      <c r="N63" s="8" t="s">
        <v>271</v>
      </c>
    </row>
    <row r="64" spans="1:14">
      <c r="A64" s="7" t="s">
        <v>121</v>
      </c>
      <c r="B64" s="7" t="s">
        <v>122</v>
      </c>
      <c r="C64" s="8"/>
      <c r="D64" s="8">
        <v>27</v>
      </c>
      <c r="E64" s="8">
        <v>34</v>
      </c>
      <c r="F64" s="8">
        <v>34</v>
      </c>
      <c r="G64" s="8">
        <v>34</v>
      </c>
      <c r="H64" s="8">
        <v>34</v>
      </c>
      <c r="I64" s="8">
        <v>34</v>
      </c>
      <c r="J64" s="8">
        <v>34</v>
      </c>
      <c r="K64" s="8">
        <v>34</v>
      </c>
      <c r="L64" s="8">
        <v>34</v>
      </c>
      <c r="M64" s="8">
        <v>34</v>
      </c>
      <c r="N64" s="8">
        <v>34</v>
      </c>
    </row>
    <row r="65" spans="1:14">
      <c r="A65" s="7" t="s">
        <v>123</v>
      </c>
      <c r="B65" s="7" t="s">
        <v>124</v>
      </c>
      <c r="C65" s="8"/>
      <c r="D65" s="8">
        <v>46</v>
      </c>
      <c r="E65" s="8">
        <v>46</v>
      </c>
      <c r="F65" s="8">
        <v>46</v>
      </c>
      <c r="G65" s="8">
        <v>46</v>
      </c>
      <c r="H65" s="8">
        <v>46</v>
      </c>
      <c r="I65" s="8">
        <v>46</v>
      </c>
      <c r="J65" s="8">
        <v>46</v>
      </c>
      <c r="K65" s="8">
        <v>46</v>
      </c>
      <c r="L65" s="8">
        <v>46</v>
      </c>
      <c r="M65" s="8">
        <v>46</v>
      </c>
      <c r="N65" s="8">
        <v>46</v>
      </c>
    </row>
    <row r="66" spans="1:14">
      <c r="A66" s="7" t="s">
        <v>125</v>
      </c>
      <c r="B66" s="7" t="s">
        <v>126</v>
      </c>
      <c r="C66" s="8"/>
      <c r="D66" s="8">
        <v>8</v>
      </c>
      <c r="E66" s="8">
        <v>8</v>
      </c>
      <c r="F66" s="8">
        <v>8</v>
      </c>
      <c r="G66" s="8">
        <v>8</v>
      </c>
      <c r="H66" s="8">
        <v>8</v>
      </c>
      <c r="I66" s="8">
        <v>8</v>
      </c>
      <c r="J66" s="8">
        <v>8</v>
      </c>
      <c r="K66" s="8">
        <v>8</v>
      </c>
      <c r="L66" s="8">
        <v>10</v>
      </c>
      <c r="M66" s="8">
        <v>10</v>
      </c>
      <c r="N66" s="8">
        <v>10</v>
      </c>
    </row>
    <row r="67" spans="1:14">
      <c r="A67" s="7" t="s">
        <v>127</v>
      </c>
      <c r="B67" s="7" t="s">
        <v>128</v>
      </c>
      <c r="C67" s="8"/>
      <c r="D67" s="8">
        <v>67</v>
      </c>
      <c r="E67" s="8">
        <v>67</v>
      </c>
      <c r="F67" s="8">
        <v>67</v>
      </c>
      <c r="G67" s="8">
        <v>67</v>
      </c>
      <c r="H67" s="8">
        <v>67</v>
      </c>
      <c r="I67" s="8">
        <v>79</v>
      </c>
      <c r="J67" s="8">
        <v>79</v>
      </c>
      <c r="K67" s="8">
        <v>79</v>
      </c>
      <c r="L67" s="8">
        <v>79</v>
      </c>
      <c r="M67" s="8">
        <v>79</v>
      </c>
      <c r="N67" s="8">
        <v>103</v>
      </c>
    </row>
    <row r="68" spans="1:14">
      <c r="A68" s="7" t="s">
        <v>129</v>
      </c>
      <c r="B68" s="7" t="s">
        <v>130</v>
      </c>
      <c r="C68" s="8"/>
      <c r="D68" s="8">
        <v>24</v>
      </c>
      <c r="E68" s="8">
        <v>14</v>
      </c>
      <c r="F68" s="8">
        <v>24</v>
      </c>
      <c r="G68" s="8">
        <v>14</v>
      </c>
      <c r="H68" s="8">
        <v>33</v>
      </c>
      <c r="I68" s="8">
        <v>33</v>
      </c>
      <c r="J68" s="8">
        <v>33</v>
      </c>
      <c r="K68" s="8">
        <v>33</v>
      </c>
      <c r="L68" s="8">
        <v>33</v>
      </c>
      <c r="M68" s="8">
        <v>24</v>
      </c>
      <c r="N68" s="8">
        <v>24</v>
      </c>
    </row>
    <row r="69" spans="1:14">
      <c r="A69" s="7" t="s">
        <v>131</v>
      </c>
      <c r="B69" s="7" t="s">
        <v>132</v>
      </c>
      <c r="C69" s="8"/>
      <c r="D69" s="8" t="s">
        <v>271</v>
      </c>
      <c r="E69" s="8" t="s">
        <v>271</v>
      </c>
      <c r="F69" s="8" t="s">
        <v>271</v>
      </c>
      <c r="G69" s="8" t="s">
        <v>271</v>
      </c>
      <c r="H69" s="8" t="s">
        <v>271</v>
      </c>
      <c r="I69" s="8" t="s">
        <v>271</v>
      </c>
      <c r="J69" s="8" t="s">
        <v>271</v>
      </c>
      <c r="K69" s="8" t="s">
        <v>271</v>
      </c>
      <c r="L69" s="8" t="s">
        <v>271</v>
      </c>
      <c r="M69" s="8" t="s">
        <v>271</v>
      </c>
      <c r="N69" s="8" t="s">
        <v>271</v>
      </c>
    </row>
    <row r="70" spans="1:14">
      <c r="A70" s="7" t="s">
        <v>133</v>
      </c>
      <c r="B70" s="7" t="s">
        <v>134</v>
      </c>
      <c r="C70" s="8"/>
      <c r="D70" s="8">
        <v>51</v>
      </c>
      <c r="E70" s="8">
        <v>51</v>
      </c>
      <c r="F70" s="8">
        <v>51</v>
      </c>
      <c r="G70" s="8">
        <v>51</v>
      </c>
      <c r="H70" s="8">
        <v>51</v>
      </c>
      <c r="I70" s="8">
        <v>51</v>
      </c>
      <c r="J70" s="8">
        <v>57</v>
      </c>
      <c r="K70" s="8">
        <v>57</v>
      </c>
      <c r="L70" s="8">
        <v>57</v>
      </c>
      <c r="M70" s="8">
        <v>57</v>
      </c>
      <c r="N70" s="8">
        <v>51</v>
      </c>
    </row>
    <row r="71" spans="1:14">
      <c r="A71" s="7" t="s">
        <v>135</v>
      </c>
      <c r="B71" s="7" t="s">
        <v>136</v>
      </c>
      <c r="C71" s="8"/>
      <c r="D71" s="8">
        <v>26</v>
      </c>
      <c r="E71" s="8">
        <v>26</v>
      </c>
      <c r="F71" s="8">
        <v>28</v>
      </c>
      <c r="G71" s="8">
        <v>28</v>
      </c>
      <c r="H71" s="8">
        <v>28</v>
      </c>
      <c r="I71" s="8">
        <v>28</v>
      </c>
      <c r="J71" s="8">
        <v>28</v>
      </c>
      <c r="K71" s="8">
        <v>28</v>
      </c>
      <c r="L71" s="8">
        <v>31</v>
      </c>
      <c r="M71" s="8">
        <v>39</v>
      </c>
      <c r="N71" s="8">
        <v>39</v>
      </c>
    </row>
    <row r="72" spans="1:14">
      <c r="A72" s="7" t="s">
        <v>137</v>
      </c>
      <c r="B72" s="7" t="s">
        <v>138</v>
      </c>
      <c r="C72" s="8"/>
      <c r="D72" s="8">
        <v>25</v>
      </c>
      <c r="E72" s="8">
        <v>26</v>
      </c>
      <c r="F72" s="8">
        <v>26</v>
      </c>
      <c r="G72" s="8">
        <v>26</v>
      </c>
      <c r="H72" s="8">
        <v>26</v>
      </c>
      <c r="I72" s="8">
        <v>26</v>
      </c>
      <c r="J72" s="8">
        <v>26</v>
      </c>
      <c r="K72" s="8">
        <v>26</v>
      </c>
      <c r="L72" s="8">
        <v>26</v>
      </c>
      <c r="M72" s="8">
        <v>26</v>
      </c>
      <c r="N72" s="8">
        <v>26</v>
      </c>
    </row>
    <row r="73" spans="1:14">
      <c r="A73" s="7" t="s">
        <v>139</v>
      </c>
      <c r="B73" s="7" t="s">
        <v>140</v>
      </c>
      <c r="C73" s="8"/>
      <c r="D73" s="8">
        <v>8</v>
      </c>
      <c r="E73" s="8">
        <v>8</v>
      </c>
      <c r="F73" s="8">
        <v>8</v>
      </c>
      <c r="G73" s="8">
        <v>8</v>
      </c>
      <c r="H73" s="8">
        <v>8</v>
      </c>
      <c r="I73" s="8">
        <v>8</v>
      </c>
      <c r="J73" s="8">
        <v>11</v>
      </c>
      <c r="K73" s="8">
        <v>11</v>
      </c>
      <c r="L73" s="8">
        <v>11</v>
      </c>
      <c r="M73" s="8">
        <v>11</v>
      </c>
      <c r="N73" s="8">
        <v>11</v>
      </c>
    </row>
    <row r="74" spans="1:14">
      <c r="A74" s="7" t="s">
        <v>141</v>
      </c>
      <c r="B74" s="7" t="s">
        <v>142</v>
      </c>
      <c r="C74" s="8"/>
      <c r="D74" s="8">
        <v>22</v>
      </c>
      <c r="E74" s="8">
        <v>34</v>
      </c>
      <c r="F74" s="8">
        <v>34</v>
      </c>
      <c r="G74" s="8">
        <v>26</v>
      </c>
      <c r="H74" s="8">
        <v>33</v>
      </c>
      <c r="I74" s="8">
        <v>37</v>
      </c>
      <c r="J74" s="8">
        <v>26</v>
      </c>
      <c r="K74" s="8">
        <v>26</v>
      </c>
      <c r="L74" s="8">
        <v>26</v>
      </c>
      <c r="M74" s="8">
        <v>26</v>
      </c>
      <c r="N74" s="8">
        <v>33</v>
      </c>
    </row>
    <row r="75" spans="1:14">
      <c r="A75" s="7" t="s">
        <v>143</v>
      </c>
      <c r="B75" s="7" t="s">
        <v>144</v>
      </c>
      <c r="C75" s="8"/>
      <c r="D75" s="8">
        <v>34</v>
      </c>
      <c r="E75" s="8">
        <v>34</v>
      </c>
      <c r="F75" s="8">
        <v>34</v>
      </c>
      <c r="G75" s="8">
        <v>34</v>
      </c>
      <c r="H75" s="8">
        <v>34</v>
      </c>
      <c r="I75" s="8">
        <v>34</v>
      </c>
      <c r="J75" s="8">
        <v>34</v>
      </c>
      <c r="K75" s="8">
        <v>34</v>
      </c>
      <c r="L75" s="8">
        <v>43</v>
      </c>
      <c r="M75" s="8">
        <v>43</v>
      </c>
      <c r="N75" s="8">
        <v>43</v>
      </c>
    </row>
    <row r="76" spans="1:14">
      <c r="A76" s="7" t="s">
        <v>145</v>
      </c>
      <c r="B76" s="7" t="s">
        <v>146</v>
      </c>
      <c r="C76" s="8"/>
      <c r="D76" s="8">
        <v>14</v>
      </c>
      <c r="E76" s="8">
        <v>14</v>
      </c>
      <c r="F76" s="8">
        <v>26</v>
      </c>
      <c r="G76" s="8">
        <v>26</v>
      </c>
      <c r="H76" s="8">
        <v>26</v>
      </c>
      <c r="I76" s="8">
        <v>26</v>
      </c>
      <c r="J76" s="8">
        <v>26</v>
      </c>
      <c r="K76" s="8">
        <v>26</v>
      </c>
      <c r="L76" s="8">
        <v>26</v>
      </c>
      <c r="M76" s="8">
        <v>26</v>
      </c>
      <c r="N76" s="8">
        <v>34</v>
      </c>
    </row>
    <row r="77" spans="1:14">
      <c r="A77" s="7" t="s">
        <v>147</v>
      </c>
      <c r="B77" s="7" t="s">
        <v>148</v>
      </c>
      <c r="C77" s="8"/>
      <c r="D77" s="8">
        <v>68</v>
      </c>
      <c r="E77" s="8">
        <v>60</v>
      </c>
      <c r="F77" s="8">
        <v>68</v>
      </c>
      <c r="G77" s="8">
        <v>68</v>
      </c>
      <c r="H77" s="8">
        <v>82</v>
      </c>
      <c r="I77" s="8">
        <v>96</v>
      </c>
      <c r="J77" s="8">
        <v>96</v>
      </c>
      <c r="K77" s="8">
        <v>96</v>
      </c>
      <c r="L77" s="8">
        <v>108</v>
      </c>
      <c r="M77" s="8">
        <v>108</v>
      </c>
      <c r="N77" s="8">
        <v>108</v>
      </c>
    </row>
    <row r="78" spans="1:14">
      <c r="A78" s="7" t="s">
        <v>149</v>
      </c>
      <c r="B78" s="7" t="s">
        <v>150</v>
      </c>
      <c r="C78" s="8"/>
      <c r="D78" s="8" t="s">
        <v>271</v>
      </c>
      <c r="E78" s="8" t="s">
        <v>271</v>
      </c>
      <c r="F78" s="8" t="s">
        <v>271</v>
      </c>
      <c r="G78" s="8" t="s">
        <v>271</v>
      </c>
      <c r="H78" s="8" t="s">
        <v>271</v>
      </c>
      <c r="I78" s="8" t="s">
        <v>271</v>
      </c>
      <c r="J78" s="8" t="s">
        <v>271</v>
      </c>
      <c r="K78" s="8" t="s">
        <v>271</v>
      </c>
      <c r="L78" s="8" t="s">
        <v>271</v>
      </c>
      <c r="M78" s="8" t="s">
        <v>271</v>
      </c>
      <c r="N78" s="8" t="s">
        <v>271</v>
      </c>
    </row>
    <row r="79" spans="1:14">
      <c r="A79" s="7" t="s">
        <v>151</v>
      </c>
      <c r="B79" s="7" t="s">
        <v>152</v>
      </c>
      <c r="C79" s="8"/>
      <c r="D79" s="8">
        <v>18</v>
      </c>
      <c r="E79" s="8">
        <v>13</v>
      </c>
      <c r="F79" s="8">
        <v>13</v>
      </c>
      <c r="G79" s="8">
        <v>13</v>
      </c>
      <c r="H79" s="8">
        <v>13</v>
      </c>
      <c r="I79" s="8">
        <v>13</v>
      </c>
      <c r="J79" s="8">
        <v>13</v>
      </c>
      <c r="K79" s="8">
        <v>13</v>
      </c>
      <c r="L79" s="8">
        <v>13</v>
      </c>
      <c r="M79" s="8">
        <v>7</v>
      </c>
      <c r="N79" s="8">
        <v>18</v>
      </c>
    </row>
    <row r="80" spans="1:14">
      <c r="A80" s="7" t="s">
        <v>153</v>
      </c>
      <c r="B80" s="7" t="s">
        <v>154</v>
      </c>
      <c r="C80" s="8"/>
      <c r="D80" s="8">
        <v>19</v>
      </c>
      <c r="E80" s="8">
        <v>19</v>
      </c>
      <c r="F80" s="8">
        <v>19</v>
      </c>
      <c r="G80" s="8">
        <v>19</v>
      </c>
      <c r="H80" s="8">
        <v>19</v>
      </c>
      <c r="I80" s="8">
        <v>19</v>
      </c>
      <c r="J80" s="8">
        <v>19</v>
      </c>
      <c r="K80" s="8">
        <v>19</v>
      </c>
      <c r="L80" s="8">
        <v>19</v>
      </c>
      <c r="M80" s="8">
        <v>19</v>
      </c>
      <c r="N80" s="8">
        <v>30</v>
      </c>
    </row>
    <row r="81" spans="1:14">
      <c r="A81" s="7" t="s">
        <v>155</v>
      </c>
      <c r="B81" s="7" t="s">
        <v>156</v>
      </c>
      <c r="C81" s="8"/>
      <c r="D81" s="8">
        <v>45</v>
      </c>
      <c r="E81" s="8">
        <v>34</v>
      </c>
      <c r="F81" s="8">
        <v>40</v>
      </c>
      <c r="G81" s="8">
        <v>39</v>
      </c>
      <c r="H81" s="8">
        <v>39</v>
      </c>
      <c r="I81" s="8">
        <v>39</v>
      </c>
      <c r="J81" s="8">
        <v>38</v>
      </c>
      <c r="K81" s="8">
        <v>37</v>
      </c>
      <c r="L81" s="8">
        <v>32</v>
      </c>
      <c r="M81" s="8">
        <v>21</v>
      </c>
      <c r="N81" s="8">
        <v>21</v>
      </c>
    </row>
    <row r="82" spans="1:14">
      <c r="A82" s="7" t="s">
        <v>157</v>
      </c>
      <c r="B82" s="7" t="s">
        <v>158</v>
      </c>
      <c r="C82" s="8"/>
      <c r="D82" s="8">
        <v>27</v>
      </c>
      <c r="E82" s="8">
        <v>27</v>
      </c>
      <c r="F82" s="8">
        <v>27</v>
      </c>
      <c r="G82" s="8">
        <v>26</v>
      </c>
      <c r="H82" s="8">
        <v>26</v>
      </c>
      <c r="I82" s="8">
        <v>25</v>
      </c>
      <c r="J82" s="8">
        <v>25</v>
      </c>
      <c r="K82" s="8">
        <v>57</v>
      </c>
      <c r="L82" s="8">
        <v>25</v>
      </c>
      <c r="M82" s="8">
        <v>25</v>
      </c>
      <c r="N82" s="8">
        <v>25</v>
      </c>
    </row>
    <row r="83" spans="1:14">
      <c r="A83" s="7" t="s">
        <v>159</v>
      </c>
      <c r="B83" s="7" t="s">
        <v>160</v>
      </c>
      <c r="C83" s="8"/>
      <c r="D83" s="8">
        <v>262</v>
      </c>
      <c r="E83" s="8">
        <v>274</v>
      </c>
      <c r="F83" s="8">
        <v>270</v>
      </c>
      <c r="G83" s="8">
        <v>264</v>
      </c>
      <c r="H83" s="8">
        <v>254</v>
      </c>
      <c r="I83" s="8">
        <v>254</v>
      </c>
      <c r="J83" s="8">
        <v>266</v>
      </c>
      <c r="K83" s="8">
        <v>268</v>
      </c>
      <c r="L83" s="8">
        <v>276</v>
      </c>
      <c r="M83" s="8">
        <v>301</v>
      </c>
      <c r="N83" s="8">
        <v>306</v>
      </c>
    </row>
    <row r="84" spans="1:14">
      <c r="A84" s="7" t="s">
        <v>161</v>
      </c>
      <c r="B84" s="7" t="s">
        <v>162</v>
      </c>
      <c r="C84" s="8"/>
      <c r="D84" s="8">
        <v>47</v>
      </c>
      <c r="E84" s="8">
        <v>47</v>
      </c>
      <c r="F84" s="8">
        <v>47</v>
      </c>
      <c r="G84" s="8">
        <v>47</v>
      </c>
      <c r="H84" s="8">
        <v>47</v>
      </c>
      <c r="I84" s="8">
        <v>73</v>
      </c>
      <c r="J84" s="8">
        <v>56</v>
      </c>
      <c r="K84" s="8">
        <v>56</v>
      </c>
      <c r="L84" s="8">
        <v>56</v>
      </c>
      <c r="M84" s="8">
        <v>56</v>
      </c>
      <c r="N84" s="8">
        <v>56</v>
      </c>
    </row>
    <row r="85" spans="1:14">
      <c r="A85" s="7" t="s">
        <v>163</v>
      </c>
      <c r="B85" s="7" t="s">
        <v>164</v>
      </c>
      <c r="C85" s="8"/>
      <c r="D85" s="8">
        <v>43</v>
      </c>
      <c r="E85" s="8">
        <v>43</v>
      </c>
      <c r="F85" s="8">
        <v>43</v>
      </c>
      <c r="G85" s="8">
        <v>50</v>
      </c>
      <c r="H85" s="8">
        <v>50</v>
      </c>
      <c r="I85" s="8">
        <v>60</v>
      </c>
      <c r="J85" s="8">
        <v>57</v>
      </c>
      <c r="K85" s="8">
        <v>57</v>
      </c>
      <c r="L85" s="8">
        <v>57</v>
      </c>
      <c r="M85" s="8">
        <v>57</v>
      </c>
      <c r="N85" s="8">
        <v>64</v>
      </c>
    </row>
    <row r="86" spans="1:14">
      <c r="A86" s="7" t="s">
        <v>165</v>
      </c>
      <c r="B86" s="7" t="s">
        <v>166</v>
      </c>
      <c r="C86" s="8"/>
      <c r="D86" s="8">
        <v>55</v>
      </c>
      <c r="E86" s="8">
        <v>49</v>
      </c>
      <c r="F86" s="8">
        <v>49</v>
      </c>
      <c r="G86" s="8">
        <v>41</v>
      </c>
      <c r="H86" s="8">
        <v>44</v>
      </c>
      <c r="I86" s="8">
        <v>46</v>
      </c>
      <c r="J86" s="8">
        <v>46</v>
      </c>
      <c r="K86" s="8">
        <v>44</v>
      </c>
      <c r="L86" s="8">
        <v>44</v>
      </c>
      <c r="M86" s="8">
        <v>44</v>
      </c>
      <c r="N86" s="8">
        <v>61</v>
      </c>
    </row>
    <row r="87" spans="1:14">
      <c r="A87" s="7" t="s">
        <v>167</v>
      </c>
      <c r="B87" s="7" t="s">
        <v>168</v>
      </c>
      <c r="C87" s="8"/>
      <c r="D87" s="8">
        <v>9</v>
      </c>
      <c r="E87" s="8">
        <v>9</v>
      </c>
      <c r="F87" s="8">
        <v>9</v>
      </c>
      <c r="G87" s="8">
        <v>18</v>
      </c>
      <c r="H87" s="8">
        <v>12</v>
      </c>
      <c r="I87" s="8">
        <v>12</v>
      </c>
      <c r="J87" s="8">
        <v>12</v>
      </c>
      <c r="K87" s="8">
        <v>12</v>
      </c>
      <c r="L87" s="8">
        <v>12</v>
      </c>
      <c r="M87" s="8">
        <v>12</v>
      </c>
      <c r="N87" s="8">
        <v>12</v>
      </c>
    </row>
    <row r="88" spans="1:14">
      <c r="A88" s="7" t="s">
        <v>169</v>
      </c>
      <c r="B88" s="7" t="s">
        <v>170</v>
      </c>
      <c r="C88" s="8"/>
      <c r="D88" s="8">
        <v>12</v>
      </c>
      <c r="E88" s="8">
        <v>12</v>
      </c>
      <c r="F88" s="8">
        <v>12</v>
      </c>
      <c r="G88" s="8">
        <v>12</v>
      </c>
      <c r="H88" s="8">
        <v>12</v>
      </c>
      <c r="I88" s="8">
        <v>12</v>
      </c>
      <c r="J88" s="8">
        <v>12</v>
      </c>
      <c r="K88" s="8">
        <v>12</v>
      </c>
      <c r="L88" s="8">
        <v>12</v>
      </c>
      <c r="M88" s="8">
        <v>12</v>
      </c>
      <c r="N88" s="8">
        <v>12</v>
      </c>
    </row>
    <row r="89" spans="1:14">
      <c r="A89" s="7" t="s">
        <v>171</v>
      </c>
      <c r="B89" s="7" t="s">
        <v>172</v>
      </c>
      <c r="C89" s="8"/>
      <c r="D89" s="8" t="s">
        <v>271</v>
      </c>
      <c r="E89" s="8" t="s">
        <v>271</v>
      </c>
      <c r="F89" s="8" t="s">
        <v>271</v>
      </c>
      <c r="G89" s="8" t="s">
        <v>271</v>
      </c>
      <c r="H89" s="8" t="s">
        <v>271</v>
      </c>
      <c r="I89" s="8" t="s">
        <v>271</v>
      </c>
      <c r="J89" s="8">
        <v>12</v>
      </c>
      <c r="K89" s="8">
        <v>12</v>
      </c>
      <c r="L89" s="8">
        <v>12</v>
      </c>
      <c r="M89" s="8">
        <v>16</v>
      </c>
      <c r="N89" s="8">
        <v>16</v>
      </c>
    </row>
    <row r="90" spans="1:14">
      <c r="A90" s="7" t="s">
        <v>173</v>
      </c>
      <c r="B90" s="7" t="s">
        <v>174</v>
      </c>
      <c r="C90" s="8"/>
      <c r="D90" s="8">
        <v>8</v>
      </c>
      <c r="E90" s="8">
        <v>8</v>
      </c>
      <c r="F90" s="8">
        <v>8</v>
      </c>
      <c r="G90" s="8">
        <v>18</v>
      </c>
      <c r="H90" s="8">
        <v>18</v>
      </c>
      <c r="I90" s="8">
        <v>13</v>
      </c>
      <c r="J90" s="8">
        <v>13</v>
      </c>
      <c r="K90" s="8">
        <v>13</v>
      </c>
      <c r="L90" s="8">
        <v>13</v>
      </c>
      <c r="M90" s="8">
        <v>13</v>
      </c>
      <c r="N90" s="8">
        <v>13</v>
      </c>
    </row>
    <row r="91" spans="1:14">
      <c r="A91" s="7" t="s">
        <v>175</v>
      </c>
      <c r="B91" s="7" t="s">
        <v>176</v>
      </c>
      <c r="C91" s="8"/>
      <c r="D91" s="8">
        <v>27</v>
      </c>
      <c r="E91" s="8">
        <v>27</v>
      </c>
      <c r="F91" s="8">
        <v>27</v>
      </c>
      <c r="G91" s="8">
        <v>27</v>
      </c>
      <c r="H91" s="8">
        <v>27</v>
      </c>
      <c r="I91" s="8">
        <v>27</v>
      </c>
      <c r="J91" s="8">
        <v>27</v>
      </c>
      <c r="K91" s="8">
        <v>21</v>
      </c>
      <c r="L91" s="8">
        <v>26</v>
      </c>
      <c r="M91" s="8">
        <v>26</v>
      </c>
      <c r="N91" s="8">
        <v>33</v>
      </c>
    </row>
    <row r="92" spans="1:14">
      <c r="A92" s="7" t="s">
        <v>177</v>
      </c>
      <c r="B92" s="7" t="s">
        <v>178</v>
      </c>
      <c r="C92" s="8"/>
      <c r="D92" s="8">
        <v>19</v>
      </c>
      <c r="E92" s="8">
        <v>14</v>
      </c>
      <c r="F92" s="8">
        <v>14</v>
      </c>
      <c r="G92" s="8">
        <v>14</v>
      </c>
      <c r="H92" s="8">
        <v>14</v>
      </c>
      <c r="I92" s="8">
        <v>23</v>
      </c>
      <c r="J92" s="8">
        <v>26</v>
      </c>
      <c r="K92" s="8">
        <v>26</v>
      </c>
      <c r="L92" s="8">
        <v>28</v>
      </c>
      <c r="M92" s="8">
        <v>28</v>
      </c>
      <c r="N92" s="8">
        <v>28</v>
      </c>
    </row>
    <row r="93" spans="1:14">
      <c r="A93" s="7" t="s">
        <v>179</v>
      </c>
      <c r="B93" s="7" t="s">
        <v>180</v>
      </c>
      <c r="C93" s="8"/>
      <c r="D93" s="8">
        <v>9</v>
      </c>
      <c r="E93" s="8">
        <v>9</v>
      </c>
      <c r="F93" s="8">
        <v>9</v>
      </c>
      <c r="G93" s="8">
        <v>9</v>
      </c>
      <c r="H93" s="8">
        <v>9</v>
      </c>
      <c r="I93" s="8">
        <v>9</v>
      </c>
      <c r="J93" s="8">
        <v>9</v>
      </c>
      <c r="K93" s="8">
        <v>9</v>
      </c>
      <c r="L93" s="8">
        <v>9</v>
      </c>
      <c r="M93" s="8">
        <v>9</v>
      </c>
      <c r="N93" s="8">
        <v>9</v>
      </c>
    </row>
    <row r="94" spans="1:14">
      <c r="A94" s="7" t="s">
        <v>181</v>
      </c>
      <c r="B94" s="7" t="s">
        <v>182</v>
      </c>
      <c r="C94" s="8"/>
      <c r="D94" s="8">
        <v>20</v>
      </c>
      <c r="E94" s="8">
        <v>20</v>
      </c>
      <c r="F94" s="8">
        <v>20</v>
      </c>
      <c r="G94" s="8">
        <v>20</v>
      </c>
      <c r="H94" s="8">
        <v>20</v>
      </c>
      <c r="I94" s="8">
        <v>20</v>
      </c>
      <c r="J94" s="8">
        <v>20</v>
      </c>
      <c r="K94" s="8">
        <v>20</v>
      </c>
      <c r="L94" s="8">
        <v>28</v>
      </c>
      <c r="M94" s="8">
        <v>25</v>
      </c>
      <c r="N94" s="8">
        <v>25</v>
      </c>
    </row>
    <row r="95" spans="1:14">
      <c r="A95" s="7" t="s">
        <v>183</v>
      </c>
      <c r="B95" s="7" t="s">
        <v>184</v>
      </c>
      <c r="C95" s="8"/>
      <c r="D95" s="8">
        <v>14</v>
      </c>
      <c r="E95" s="8">
        <v>14</v>
      </c>
      <c r="F95" s="8">
        <v>14</v>
      </c>
      <c r="G95" s="8">
        <v>14</v>
      </c>
      <c r="H95" s="8">
        <v>14</v>
      </c>
      <c r="I95" s="8">
        <v>27</v>
      </c>
      <c r="J95" s="8">
        <v>27</v>
      </c>
      <c r="K95" s="8">
        <v>27</v>
      </c>
      <c r="L95" s="8">
        <v>27</v>
      </c>
      <c r="M95" s="8">
        <v>27</v>
      </c>
      <c r="N95" s="8">
        <v>27</v>
      </c>
    </row>
    <row r="96" spans="1:14">
      <c r="A96" s="7" t="s">
        <v>185</v>
      </c>
      <c r="B96" s="7" t="s">
        <v>186</v>
      </c>
      <c r="C96" s="8"/>
      <c r="D96" s="8" t="s">
        <v>271</v>
      </c>
      <c r="E96" s="8" t="s">
        <v>271</v>
      </c>
      <c r="F96" s="8" t="s">
        <v>271</v>
      </c>
      <c r="G96" s="8" t="s">
        <v>271</v>
      </c>
      <c r="H96" s="8" t="s">
        <v>271</v>
      </c>
      <c r="I96" s="8" t="s">
        <v>271</v>
      </c>
      <c r="J96" s="8" t="s">
        <v>271</v>
      </c>
      <c r="K96" s="8" t="s">
        <v>271</v>
      </c>
      <c r="L96" s="8" t="s">
        <v>271</v>
      </c>
      <c r="M96" s="8" t="s">
        <v>271</v>
      </c>
      <c r="N96" s="8" t="s">
        <v>271</v>
      </c>
    </row>
    <row r="97" spans="1:14">
      <c r="A97" s="7" t="s">
        <v>187</v>
      </c>
      <c r="B97" s="7" t="s">
        <v>188</v>
      </c>
      <c r="C97" s="8"/>
      <c r="D97" s="8" t="s">
        <v>271</v>
      </c>
      <c r="E97" s="8" t="s">
        <v>271</v>
      </c>
      <c r="F97" s="8" t="s">
        <v>271</v>
      </c>
      <c r="G97" s="8" t="s">
        <v>271</v>
      </c>
      <c r="H97" s="8" t="s">
        <v>271</v>
      </c>
      <c r="I97" s="8" t="s">
        <v>271</v>
      </c>
      <c r="J97" s="8">
        <v>8</v>
      </c>
      <c r="K97" s="8">
        <v>8</v>
      </c>
      <c r="L97" s="8">
        <v>8</v>
      </c>
      <c r="M97" s="8">
        <v>8</v>
      </c>
      <c r="N97" s="8">
        <v>8</v>
      </c>
    </row>
    <row r="98" spans="1:14">
      <c r="A98" s="7" t="s">
        <v>189</v>
      </c>
      <c r="B98" s="7" t="s">
        <v>190</v>
      </c>
      <c r="C98" s="8"/>
      <c r="D98" s="8">
        <v>14</v>
      </c>
      <c r="E98" s="8">
        <v>14</v>
      </c>
      <c r="F98" s="8">
        <v>14</v>
      </c>
      <c r="G98" s="8">
        <v>14</v>
      </c>
      <c r="H98" s="8">
        <v>14</v>
      </c>
      <c r="I98" s="8">
        <v>14</v>
      </c>
      <c r="J98" s="8">
        <v>14</v>
      </c>
      <c r="K98" s="8">
        <v>14</v>
      </c>
      <c r="L98" s="8">
        <v>14</v>
      </c>
      <c r="M98" s="8">
        <v>14</v>
      </c>
      <c r="N98" s="8">
        <v>14</v>
      </c>
    </row>
    <row r="99" spans="1:14">
      <c r="A99" s="7" t="s">
        <v>191</v>
      </c>
      <c r="B99" s="7" t="s">
        <v>192</v>
      </c>
      <c r="C99" s="8"/>
      <c r="D99" s="8">
        <v>14</v>
      </c>
      <c r="E99" s="8">
        <v>25</v>
      </c>
      <c r="F99" s="8">
        <v>25</v>
      </c>
      <c r="G99" s="8">
        <v>25</v>
      </c>
      <c r="H99" s="8">
        <v>25</v>
      </c>
      <c r="I99" s="8">
        <v>24</v>
      </c>
      <c r="J99" s="8">
        <v>14</v>
      </c>
      <c r="K99" s="8">
        <v>14</v>
      </c>
      <c r="L99" s="8">
        <v>14</v>
      </c>
      <c r="M99" s="8">
        <v>14</v>
      </c>
      <c r="N99" s="8">
        <v>21</v>
      </c>
    </row>
    <row r="100" spans="1:14">
      <c r="A100" s="7" t="s">
        <v>193</v>
      </c>
      <c r="B100" s="7" t="s">
        <v>194</v>
      </c>
      <c r="C100" s="8"/>
      <c r="D100" s="8">
        <v>34</v>
      </c>
      <c r="E100" s="8">
        <v>34</v>
      </c>
      <c r="F100" s="8">
        <v>41</v>
      </c>
      <c r="G100" s="8">
        <v>41</v>
      </c>
      <c r="H100" s="8">
        <v>41</v>
      </c>
      <c r="I100" s="8">
        <v>41</v>
      </c>
      <c r="J100" s="8">
        <v>41</v>
      </c>
      <c r="K100" s="8">
        <v>41</v>
      </c>
      <c r="L100" s="8">
        <v>41</v>
      </c>
      <c r="M100" s="8">
        <v>41</v>
      </c>
      <c r="N100" s="8">
        <v>43</v>
      </c>
    </row>
    <row r="101" spans="1:14">
      <c r="A101" s="7" t="s">
        <v>195</v>
      </c>
      <c r="B101" s="7" t="s">
        <v>196</v>
      </c>
      <c r="C101" s="8"/>
      <c r="D101" s="8">
        <v>50</v>
      </c>
      <c r="E101" s="8">
        <v>46</v>
      </c>
      <c r="F101" s="8">
        <v>46</v>
      </c>
      <c r="G101" s="8">
        <v>46</v>
      </c>
      <c r="H101" s="8">
        <v>46</v>
      </c>
      <c r="I101" s="8">
        <v>46</v>
      </c>
      <c r="J101" s="8">
        <v>46</v>
      </c>
      <c r="K101" s="8">
        <v>46</v>
      </c>
      <c r="L101" s="8">
        <v>46</v>
      </c>
      <c r="M101" s="8">
        <v>46</v>
      </c>
      <c r="N101" s="8">
        <v>72</v>
      </c>
    </row>
    <row r="102" spans="1:14">
      <c r="A102" s="7" t="s">
        <v>197</v>
      </c>
      <c r="B102" s="7" t="s">
        <v>198</v>
      </c>
      <c r="C102" s="8"/>
      <c r="D102" s="8">
        <v>46</v>
      </c>
      <c r="E102" s="8">
        <v>46</v>
      </c>
      <c r="F102" s="8">
        <v>46</v>
      </c>
      <c r="G102" s="8">
        <v>46</v>
      </c>
      <c r="H102" s="8">
        <v>46</v>
      </c>
      <c r="I102" s="8">
        <v>42</v>
      </c>
      <c r="J102" s="8">
        <v>42</v>
      </c>
      <c r="K102" s="8">
        <v>42</v>
      </c>
      <c r="L102" s="8">
        <v>48</v>
      </c>
      <c r="M102" s="8">
        <v>48</v>
      </c>
      <c r="N102" s="8">
        <v>48</v>
      </c>
    </row>
    <row r="103" spans="1:14">
      <c r="A103" s="7" t="s">
        <v>199</v>
      </c>
      <c r="B103" s="7" t="s">
        <v>200</v>
      </c>
      <c r="C103" s="8"/>
      <c r="D103" s="8">
        <v>21</v>
      </c>
      <c r="E103" s="8">
        <v>16</v>
      </c>
      <c r="F103" s="8">
        <v>20</v>
      </c>
      <c r="G103" s="8">
        <v>20</v>
      </c>
      <c r="H103" s="8">
        <v>20</v>
      </c>
      <c r="I103" s="8">
        <v>20</v>
      </c>
      <c r="J103" s="8">
        <v>20</v>
      </c>
      <c r="K103" s="8">
        <v>20</v>
      </c>
      <c r="L103" s="8">
        <v>19</v>
      </c>
      <c r="M103" s="8">
        <v>19</v>
      </c>
      <c r="N103" s="8">
        <v>19</v>
      </c>
    </row>
    <row r="104" spans="1:14" s="2" customFormat="1">
      <c r="A104" s="9"/>
      <c r="B104" s="9" t="s">
        <v>201</v>
      </c>
      <c r="C104" s="10"/>
      <c r="D104" s="10">
        <f t="shared" ref="D104:L104" si="0">SUM(D8:D103)</f>
        <v>2078</v>
      </c>
      <c r="E104" s="10">
        <f t="shared" si="0"/>
        <v>2075</v>
      </c>
      <c r="F104" s="10">
        <f t="shared" si="0"/>
        <v>2101</v>
      </c>
      <c r="G104" s="10">
        <f t="shared" si="0"/>
        <v>2096</v>
      </c>
      <c r="H104" s="10">
        <f t="shared" si="0"/>
        <v>2137</v>
      </c>
      <c r="I104" s="10">
        <f t="shared" si="0"/>
        <v>2276</v>
      </c>
      <c r="J104" s="10">
        <f t="shared" si="0"/>
        <v>2294</v>
      </c>
      <c r="K104" s="10">
        <f t="shared" si="0"/>
        <v>2358</v>
      </c>
      <c r="L104" s="10">
        <f t="shared" si="0"/>
        <v>2351</v>
      </c>
      <c r="M104" s="10">
        <f t="shared" ref="M104:N104" si="1">SUM(M8:M103)</f>
        <v>2369</v>
      </c>
      <c r="N104" s="10">
        <f t="shared" si="1"/>
        <v>2563</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sheetPr codeName="Feuil42"/>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8.85546875" style="4" bestFit="1" customWidth="1"/>
    <col min="4" max="14" width="7.4257812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258</v>
      </c>
    </row>
    <row r="6" spans="1:18" ht="3" customHeight="1"/>
    <row r="7" spans="1:18" s="2" customFormat="1">
      <c r="A7" s="23"/>
      <c r="B7" s="23"/>
      <c r="C7" s="24"/>
      <c r="D7" s="24" t="s">
        <v>1</v>
      </c>
      <c r="E7" s="24" t="s">
        <v>2</v>
      </c>
      <c r="F7" s="24" t="s">
        <v>3</v>
      </c>
      <c r="G7" s="24" t="s">
        <v>4</v>
      </c>
      <c r="H7" s="24" t="s">
        <v>5</v>
      </c>
      <c r="I7" s="24" t="s">
        <v>6</v>
      </c>
      <c r="J7" s="24" t="s">
        <v>7</v>
      </c>
      <c r="K7" s="24" t="s">
        <v>8</v>
      </c>
      <c r="L7" s="24" t="s">
        <v>229</v>
      </c>
      <c r="M7" s="24" t="s">
        <v>270</v>
      </c>
      <c r="N7" s="24" t="s">
        <v>309</v>
      </c>
    </row>
    <row r="8" spans="1:18">
      <c r="A8" s="25" t="s">
        <v>9</v>
      </c>
      <c r="B8" s="25" t="s">
        <v>10</v>
      </c>
      <c r="C8" s="26"/>
      <c r="D8" s="26" t="s">
        <v>271</v>
      </c>
      <c r="E8" s="26" t="s">
        <v>271</v>
      </c>
      <c r="F8" s="26" t="s">
        <v>271</v>
      </c>
      <c r="G8" s="26" t="s">
        <v>271</v>
      </c>
      <c r="H8" s="26" t="s">
        <v>271</v>
      </c>
      <c r="I8" s="26" t="s">
        <v>271</v>
      </c>
      <c r="J8" s="26" t="s">
        <v>271</v>
      </c>
      <c r="K8" s="26" t="s">
        <v>271</v>
      </c>
      <c r="L8" s="26" t="s">
        <v>271</v>
      </c>
      <c r="M8" s="26" t="s">
        <v>271</v>
      </c>
      <c r="N8" s="26" t="s">
        <v>271</v>
      </c>
    </row>
    <row r="9" spans="1:18">
      <c r="A9" s="25" t="s">
        <v>11</v>
      </c>
      <c r="B9" s="25" t="s">
        <v>12</v>
      </c>
      <c r="C9" s="26"/>
      <c r="D9" s="26">
        <v>1198</v>
      </c>
      <c r="E9" s="26">
        <v>1198</v>
      </c>
      <c r="F9" s="26">
        <v>1198</v>
      </c>
      <c r="G9" s="26">
        <v>1927</v>
      </c>
      <c r="H9" s="26">
        <v>1927</v>
      </c>
      <c r="I9" s="26">
        <v>1927</v>
      </c>
      <c r="J9" s="26">
        <v>3966</v>
      </c>
      <c r="K9" s="26">
        <v>3966</v>
      </c>
      <c r="L9" s="26">
        <v>3966</v>
      </c>
      <c r="M9" s="26">
        <v>3966</v>
      </c>
      <c r="N9" s="26">
        <v>3966</v>
      </c>
    </row>
    <row r="10" spans="1:18">
      <c r="A10" s="25" t="s">
        <v>13</v>
      </c>
      <c r="B10" s="25" t="s">
        <v>14</v>
      </c>
      <c r="C10" s="26"/>
      <c r="D10" s="26" t="s">
        <v>271</v>
      </c>
      <c r="E10" s="26" t="s">
        <v>271</v>
      </c>
      <c r="F10" s="26" t="s">
        <v>271</v>
      </c>
      <c r="G10" s="26" t="s">
        <v>271</v>
      </c>
      <c r="H10" s="26" t="s">
        <v>271</v>
      </c>
      <c r="I10" s="26" t="s">
        <v>271</v>
      </c>
      <c r="J10" s="26" t="s">
        <v>271</v>
      </c>
      <c r="K10" s="26">
        <v>1118</v>
      </c>
      <c r="L10" s="26">
        <v>1118</v>
      </c>
      <c r="M10" s="26">
        <v>1118</v>
      </c>
      <c r="N10" s="26">
        <v>1118</v>
      </c>
    </row>
    <row r="11" spans="1:18">
      <c r="A11" s="25" t="s">
        <v>15</v>
      </c>
      <c r="B11" s="25" t="s">
        <v>16</v>
      </c>
      <c r="C11" s="26"/>
      <c r="D11" s="26" t="s">
        <v>271</v>
      </c>
      <c r="E11" s="26" t="s">
        <v>271</v>
      </c>
      <c r="F11" s="26" t="s">
        <v>271</v>
      </c>
      <c r="G11" s="26" t="s">
        <v>271</v>
      </c>
      <c r="H11" s="26" t="s">
        <v>271</v>
      </c>
      <c r="I11" s="26" t="s">
        <v>271</v>
      </c>
      <c r="J11" s="26">
        <v>595</v>
      </c>
      <c r="K11" s="26">
        <v>595</v>
      </c>
      <c r="L11" s="26">
        <v>595</v>
      </c>
      <c r="M11" s="26">
        <v>595</v>
      </c>
      <c r="N11" s="26">
        <v>595</v>
      </c>
    </row>
    <row r="12" spans="1:18">
      <c r="A12" s="25" t="s">
        <v>17</v>
      </c>
      <c r="B12" s="25" t="s">
        <v>18</v>
      </c>
      <c r="C12" s="26"/>
      <c r="D12" s="26">
        <v>1353</v>
      </c>
      <c r="E12" s="26">
        <v>1341</v>
      </c>
      <c r="F12" s="26">
        <v>1341</v>
      </c>
      <c r="G12" s="26">
        <v>916</v>
      </c>
      <c r="H12" s="26">
        <v>916</v>
      </c>
      <c r="I12" s="26">
        <v>916</v>
      </c>
      <c r="J12" s="26">
        <v>916</v>
      </c>
      <c r="K12" s="26">
        <v>916</v>
      </c>
      <c r="L12" s="26">
        <v>558</v>
      </c>
      <c r="M12" s="26">
        <v>430</v>
      </c>
      <c r="N12" s="26">
        <v>430</v>
      </c>
    </row>
    <row r="13" spans="1:18">
      <c r="A13" s="25" t="s">
        <v>19</v>
      </c>
      <c r="B13" s="25" t="s">
        <v>20</v>
      </c>
      <c r="C13" s="26"/>
      <c r="D13" s="26">
        <v>8109</v>
      </c>
      <c r="E13" s="26">
        <v>7977</v>
      </c>
      <c r="F13" s="26">
        <v>7977</v>
      </c>
      <c r="G13" s="26">
        <v>8479</v>
      </c>
      <c r="H13" s="26">
        <v>8479</v>
      </c>
      <c r="I13" s="26">
        <v>8479</v>
      </c>
      <c r="J13" s="26">
        <v>8851</v>
      </c>
      <c r="K13" s="26">
        <v>8851</v>
      </c>
      <c r="L13" s="26">
        <v>9051</v>
      </c>
      <c r="M13" s="26">
        <v>9501</v>
      </c>
      <c r="N13" s="26">
        <v>10203</v>
      </c>
    </row>
    <row r="14" spans="1:18">
      <c r="A14" s="25" t="s">
        <v>21</v>
      </c>
      <c r="B14" s="25" t="s">
        <v>22</v>
      </c>
      <c r="C14" s="26"/>
      <c r="D14" s="26" t="s">
        <v>271</v>
      </c>
      <c r="E14" s="26" t="s">
        <v>271</v>
      </c>
      <c r="F14" s="26" t="s">
        <v>271</v>
      </c>
      <c r="G14" s="26" t="s">
        <v>271</v>
      </c>
      <c r="H14" s="26" t="s">
        <v>271</v>
      </c>
      <c r="I14" s="26" t="s">
        <v>271</v>
      </c>
      <c r="J14" s="26" t="s">
        <v>271</v>
      </c>
      <c r="K14" s="26">
        <v>1629</v>
      </c>
      <c r="L14" s="26" t="s">
        <v>271</v>
      </c>
      <c r="M14" s="26" t="s">
        <v>271</v>
      </c>
      <c r="N14" s="26" t="s">
        <v>271</v>
      </c>
    </row>
    <row r="15" spans="1:18">
      <c r="A15" s="25" t="s">
        <v>23</v>
      </c>
      <c r="B15" s="25" t="s">
        <v>24</v>
      </c>
      <c r="C15" s="26"/>
      <c r="D15" s="26" t="s">
        <v>271</v>
      </c>
      <c r="E15" s="26" t="s">
        <v>271</v>
      </c>
      <c r="F15" s="26" t="s">
        <v>271</v>
      </c>
      <c r="G15" s="26" t="s">
        <v>271</v>
      </c>
      <c r="H15" s="26" t="s">
        <v>271</v>
      </c>
      <c r="I15" s="26" t="s">
        <v>271</v>
      </c>
      <c r="J15" s="26" t="s">
        <v>271</v>
      </c>
      <c r="K15" s="26" t="s">
        <v>271</v>
      </c>
      <c r="L15" s="26" t="s">
        <v>271</v>
      </c>
      <c r="M15" s="26" t="s">
        <v>271</v>
      </c>
      <c r="N15" s="26" t="s">
        <v>271</v>
      </c>
    </row>
    <row r="16" spans="1:18">
      <c r="A16" s="25" t="s">
        <v>25</v>
      </c>
      <c r="B16" s="25" t="s">
        <v>26</v>
      </c>
      <c r="C16" s="26"/>
      <c r="D16" s="26" t="s">
        <v>271</v>
      </c>
      <c r="E16" s="26">
        <v>390</v>
      </c>
      <c r="F16" s="26">
        <v>390</v>
      </c>
      <c r="G16" s="26" t="s">
        <v>271</v>
      </c>
      <c r="H16" s="26" t="s">
        <v>271</v>
      </c>
      <c r="I16" s="26" t="s">
        <v>271</v>
      </c>
      <c r="J16" s="26" t="s">
        <v>271</v>
      </c>
      <c r="K16" s="26" t="s">
        <v>271</v>
      </c>
      <c r="L16" s="26" t="s">
        <v>271</v>
      </c>
      <c r="M16" s="26" t="s">
        <v>271</v>
      </c>
      <c r="N16" s="26" t="s">
        <v>271</v>
      </c>
    </row>
    <row r="17" spans="1:14">
      <c r="A17" s="25" t="s">
        <v>27</v>
      </c>
      <c r="B17" s="25" t="s">
        <v>28</v>
      </c>
      <c r="C17" s="26"/>
      <c r="D17" s="26">
        <v>2126</v>
      </c>
      <c r="E17" s="26">
        <v>2126</v>
      </c>
      <c r="F17" s="26">
        <v>2126</v>
      </c>
      <c r="G17" s="26">
        <v>2126</v>
      </c>
      <c r="H17" s="26">
        <v>2126</v>
      </c>
      <c r="I17" s="26">
        <v>2126</v>
      </c>
      <c r="J17" s="26">
        <v>2126</v>
      </c>
      <c r="K17" s="26">
        <v>2126</v>
      </c>
      <c r="L17" s="26">
        <v>2126</v>
      </c>
      <c r="M17" s="26">
        <v>2126</v>
      </c>
      <c r="N17" s="26">
        <v>2126</v>
      </c>
    </row>
    <row r="18" spans="1:14">
      <c r="A18" s="25" t="s">
        <v>29</v>
      </c>
      <c r="B18" s="25" t="s">
        <v>30</v>
      </c>
      <c r="C18" s="26"/>
      <c r="D18" s="26">
        <v>3836</v>
      </c>
      <c r="E18" s="26">
        <v>3556</v>
      </c>
      <c r="F18" s="26">
        <v>2737</v>
      </c>
      <c r="G18" s="26">
        <v>3654</v>
      </c>
      <c r="H18" s="26">
        <v>3558</v>
      </c>
      <c r="I18" s="26">
        <v>3558</v>
      </c>
      <c r="J18" s="26">
        <v>3558</v>
      </c>
      <c r="K18" s="26">
        <v>3558</v>
      </c>
      <c r="L18" s="26">
        <v>3558</v>
      </c>
      <c r="M18" s="26">
        <v>3290</v>
      </c>
      <c r="N18" s="26">
        <v>3290</v>
      </c>
    </row>
    <row r="19" spans="1:14">
      <c r="A19" s="25" t="s">
        <v>31</v>
      </c>
      <c r="B19" s="25" t="s">
        <v>32</v>
      </c>
      <c r="C19" s="26"/>
      <c r="D19" s="26" t="s">
        <v>271</v>
      </c>
      <c r="E19" s="26" t="s">
        <v>271</v>
      </c>
      <c r="F19" s="26" t="s">
        <v>271</v>
      </c>
      <c r="G19" s="26" t="s">
        <v>271</v>
      </c>
      <c r="H19" s="26" t="s">
        <v>271</v>
      </c>
      <c r="I19" s="26" t="s">
        <v>271</v>
      </c>
      <c r="J19" s="26" t="s">
        <v>271</v>
      </c>
      <c r="K19" s="26" t="s">
        <v>271</v>
      </c>
      <c r="L19" s="26" t="s">
        <v>271</v>
      </c>
      <c r="M19" s="26">
        <v>1603</v>
      </c>
      <c r="N19" s="26">
        <v>1603</v>
      </c>
    </row>
    <row r="20" spans="1:14">
      <c r="A20" s="25" t="s">
        <v>33</v>
      </c>
      <c r="B20" s="25" t="s">
        <v>34</v>
      </c>
      <c r="C20" s="26"/>
      <c r="D20" s="26">
        <v>13168</v>
      </c>
      <c r="E20" s="26">
        <v>13021</v>
      </c>
      <c r="F20" s="26">
        <v>13021</v>
      </c>
      <c r="G20" s="26">
        <v>13021</v>
      </c>
      <c r="H20" s="26">
        <v>11055</v>
      </c>
      <c r="I20" s="26">
        <v>11493</v>
      </c>
      <c r="J20" s="26">
        <v>11493</v>
      </c>
      <c r="K20" s="26">
        <v>11493</v>
      </c>
      <c r="L20" s="26">
        <v>11055</v>
      </c>
      <c r="M20" s="26">
        <v>11055</v>
      </c>
      <c r="N20" s="26">
        <v>11493</v>
      </c>
    </row>
    <row r="21" spans="1:14">
      <c r="A21" s="25" t="s">
        <v>35</v>
      </c>
      <c r="B21" s="25" t="s">
        <v>36</v>
      </c>
      <c r="C21" s="26"/>
      <c r="D21" s="26">
        <v>3920</v>
      </c>
      <c r="E21" s="26">
        <v>3920</v>
      </c>
      <c r="F21" s="26">
        <v>3920</v>
      </c>
      <c r="G21" s="26">
        <v>3920</v>
      </c>
      <c r="H21" s="26">
        <v>3920</v>
      </c>
      <c r="I21" s="26">
        <v>3920</v>
      </c>
      <c r="J21" s="26">
        <v>3920</v>
      </c>
      <c r="K21" s="26">
        <v>3920</v>
      </c>
      <c r="L21" s="26">
        <v>3920</v>
      </c>
      <c r="M21" s="26">
        <v>4322</v>
      </c>
      <c r="N21" s="26">
        <v>4322</v>
      </c>
    </row>
    <row r="22" spans="1:14">
      <c r="A22" s="25" t="s">
        <v>37</v>
      </c>
      <c r="B22" s="25" t="s">
        <v>38</v>
      </c>
      <c r="C22" s="26"/>
      <c r="D22" s="26">
        <v>840</v>
      </c>
      <c r="E22" s="26">
        <v>840</v>
      </c>
      <c r="F22" s="26">
        <v>840</v>
      </c>
      <c r="G22" s="26">
        <v>840</v>
      </c>
      <c r="H22" s="26">
        <v>840</v>
      </c>
      <c r="I22" s="26">
        <v>840</v>
      </c>
      <c r="J22" s="26">
        <v>840</v>
      </c>
      <c r="K22" s="26">
        <v>840</v>
      </c>
      <c r="L22" s="26">
        <v>840</v>
      </c>
      <c r="M22" s="26">
        <v>840</v>
      </c>
      <c r="N22" s="26">
        <v>840</v>
      </c>
    </row>
    <row r="23" spans="1:14">
      <c r="A23" s="25" t="s">
        <v>39</v>
      </c>
      <c r="B23" s="25" t="s">
        <v>40</v>
      </c>
      <c r="C23" s="26"/>
      <c r="D23" s="26">
        <v>1876</v>
      </c>
      <c r="E23" s="26">
        <v>1876</v>
      </c>
      <c r="F23" s="26">
        <v>1876</v>
      </c>
      <c r="G23" s="26">
        <v>1876</v>
      </c>
      <c r="H23" s="26">
        <v>1876</v>
      </c>
      <c r="I23" s="26">
        <v>1876</v>
      </c>
      <c r="J23" s="26">
        <v>2838</v>
      </c>
      <c r="K23" s="26">
        <v>1876</v>
      </c>
      <c r="L23" s="26">
        <v>1876</v>
      </c>
      <c r="M23" s="26">
        <v>1876</v>
      </c>
      <c r="N23" s="26">
        <v>1876</v>
      </c>
    </row>
    <row r="24" spans="1:14">
      <c r="A24" s="25" t="s">
        <v>41</v>
      </c>
      <c r="B24" s="25" t="s">
        <v>42</v>
      </c>
      <c r="C24" s="26"/>
      <c r="D24" s="26">
        <v>3198</v>
      </c>
      <c r="E24" s="26">
        <v>3198</v>
      </c>
      <c r="F24" s="26">
        <v>3198</v>
      </c>
      <c r="G24" s="26">
        <v>3198</v>
      </c>
      <c r="H24" s="26">
        <v>3198</v>
      </c>
      <c r="I24" s="26">
        <v>3198</v>
      </c>
      <c r="J24" s="26">
        <v>3198</v>
      </c>
      <c r="K24" s="26">
        <v>4222</v>
      </c>
      <c r="L24" s="26">
        <v>4222</v>
      </c>
      <c r="M24" s="26">
        <v>4222</v>
      </c>
      <c r="N24" s="26">
        <v>4222</v>
      </c>
    </row>
    <row r="25" spans="1:14">
      <c r="A25" s="25" t="s">
        <v>43</v>
      </c>
      <c r="B25" s="25" t="s">
        <v>44</v>
      </c>
      <c r="C25" s="26"/>
      <c r="D25" s="26">
        <v>2620</v>
      </c>
      <c r="E25" s="26">
        <v>2620</v>
      </c>
      <c r="F25" s="26">
        <v>2620</v>
      </c>
      <c r="G25" s="26">
        <v>2620</v>
      </c>
      <c r="H25" s="26">
        <v>2620</v>
      </c>
      <c r="I25" s="26">
        <v>2620</v>
      </c>
      <c r="J25" s="26">
        <v>2620</v>
      </c>
      <c r="K25" s="26">
        <v>2620</v>
      </c>
      <c r="L25" s="26">
        <v>2620</v>
      </c>
      <c r="M25" s="26">
        <v>2620</v>
      </c>
      <c r="N25" s="26">
        <v>2620</v>
      </c>
    </row>
    <row r="26" spans="1:14">
      <c r="A26" s="25" t="s">
        <v>45</v>
      </c>
      <c r="B26" s="25" t="s">
        <v>46</v>
      </c>
      <c r="C26" s="26"/>
      <c r="D26" s="26">
        <v>1504</v>
      </c>
      <c r="E26" s="26">
        <v>1504</v>
      </c>
      <c r="F26" s="26">
        <v>1504</v>
      </c>
      <c r="G26" s="26">
        <v>1504</v>
      </c>
      <c r="H26" s="26">
        <v>1504</v>
      </c>
      <c r="I26" s="26">
        <v>1504</v>
      </c>
      <c r="J26" s="26">
        <v>1504</v>
      </c>
      <c r="K26" s="26">
        <v>1504</v>
      </c>
      <c r="L26" s="26">
        <v>1504</v>
      </c>
      <c r="M26" s="26">
        <v>1504</v>
      </c>
      <c r="N26" s="26">
        <v>1504</v>
      </c>
    </row>
    <row r="27" spans="1:14">
      <c r="A27" s="25" t="s">
        <v>65</v>
      </c>
      <c r="B27" s="25" t="s">
        <v>66</v>
      </c>
      <c r="C27" s="26"/>
      <c r="D27" s="26" t="s">
        <v>271</v>
      </c>
      <c r="E27" s="26" t="s">
        <v>271</v>
      </c>
      <c r="F27" s="26" t="s">
        <v>271</v>
      </c>
      <c r="G27" s="26" t="s">
        <v>271</v>
      </c>
      <c r="H27" s="26" t="s">
        <v>271</v>
      </c>
      <c r="I27" s="26" t="s">
        <v>271</v>
      </c>
      <c r="J27" s="26" t="s">
        <v>271</v>
      </c>
      <c r="K27" s="26" t="s">
        <v>271</v>
      </c>
      <c r="L27" s="26" t="s">
        <v>271</v>
      </c>
      <c r="M27" s="26" t="s">
        <v>271</v>
      </c>
      <c r="N27" s="26" t="s">
        <v>271</v>
      </c>
    </row>
    <row r="28" spans="1:14">
      <c r="A28" s="25" t="s">
        <v>67</v>
      </c>
      <c r="B28" s="25" t="s">
        <v>68</v>
      </c>
      <c r="C28" s="26"/>
      <c r="D28" s="26" t="s">
        <v>271</v>
      </c>
      <c r="E28" s="26" t="s">
        <v>271</v>
      </c>
      <c r="F28" s="26" t="s">
        <v>271</v>
      </c>
      <c r="G28" s="26" t="s">
        <v>271</v>
      </c>
      <c r="H28" s="26" t="s">
        <v>271</v>
      </c>
      <c r="I28" s="26" t="s">
        <v>271</v>
      </c>
      <c r="J28" s="26" t="s">
        <v>271</v>
      </c>
      <c r="K28" s="26" t="s">
        <v>271</v>
      </c>
      <c r="L28" s="26" t="s">
        <v>271</v>
      </c>
      <c r="M28" s="26" t="s">
        <v>271</v>
      </c>
      <c r="N28" s="26" t="s">
        <v>271</v>
      </c>
    </row>
    <row r="29" spans="1:14">
      <c r="A29" s="25" t="s">
        <v>47</v>
      </c>
      <c r="B29" s="25" t="s">
        <v>48</v>
      </c>
      <c r="C29" s="26"/>
      <c r="D29" s="26">
        <v>3934</v>
      </c>
      <c r="E29" s="26">
        <v>3934</v>
      </c>
      <c r="F29" s="26">
        <v>3934</v>
      </c>
      <c r="G29" s="26">
        <v>4103</v>
      </c>
      <c r="H29" s="26">
        <v>4103</v>
      </c>
      <c r="I29" s="26">
        <v>4103</v>
      </c>
      <c r="J29" s="26">
        <v>4103</v>
      </c>
      <c r="K29" s="26">
        <v>4103</v>
      </c>
      <c r="L29" s="26">
        <v>4103</v>
      </c>
      <c r="M29" s="26">
        <v>4103</v>
      </c>
      <c r="N29" s="26">
        <v>4103</v>
      </c>
    </row>
    <row r="30" spans="1:14">
      <c r="A30" s="25" t="s">
        <v>49</v>
      </c>
      <c r="B30" s="25" t="s">
        <v>50</v>
      </c>
      <c r="C30" s="26"/>
      <c r="D30" s="26" t="s">
        <v>271</v>
      </c>
      <c r="E30" s="26" t="s">
        <v>271</v>
      </c>
      <c r="F30" s="26" t="s">
        <v>271</v>
      </c>
      <c r="G30" s="26" t="s">
        <v>271</v>
      </c>
      <c r="H30" s="26" t="s">
        <v>271</v>
      </c>
      <c r="I30" s="26">
        <v>1604</v>
      </c>
      <c r="J30" s="26">
        <v>1604</v>
      </c>
      <c r="K30" s="26">
        <v>1604</v>
      </c>
      <c r="L30" s="26">
        <v>1604</v>
      </c>
      <c r="M30" s="26">
        <v>1604</v>
      </c>
      <c r="N30" s="26">
        <v>1604</v>
      </c>
    </row>
    <row r="31" spans="1:14">
      <c r="A31" s="25" t="s">
        <v>51</v>
      </c>
      <c r="B31" s="25" t="s">
        <v>52</v>
      </c>
      <c r="C31" s="26"/>
      <c r="D31" s="26" t="s">
        <v>271</v>
      </c>
      <c r="E31" s="26" t="s">
        <v>271</v>
      </c>
      <c r="F31" s="26" t="s">
        <v>271</v>
      </c>
      <c r="G31" s="26" t="s">
        <v>271</v>
      </c>
      <c r="H31" s="26" t="s">
        <v>271</v>
      </c>
      <c r="I31" s="26" t="s">
        <v>271</v>
      </c>
      <c r="J31" s="26" t="s">
        <v>271</v>
      </c>
      <c r="K31" s="26" t="s">
        <v>271</v>
      </c>
      <c r="L31" s="26" t="s">
        <v>271</v>
      </c>
      <c r="M31" s="26" t="s">
        <v>271</v>
      </c>
      <c r="N31" s="26" t="s">
        <v>271</v>
      </c>
    </row>
    <row r="32" spans="1:14">
      <c r="A32" s="25" t="s">
        <v>53</v>
      </c>
      <c r="B32" s="25" t="s">
        <v>54</v>
      </c>
      <c r="C32" s="26"/>
      <c r="D32" s="26">
        <v>1109</v>
      </c>
      <c r="E32" s="26">
        <v>1864</v>
      </c>
      <c r="F32" s="26">
        <v>1864</v>
      </c>
      <c r="G32" s="26">
        <v>1864</v>
      </c>
      <c r="H32" s="26">
        <v>1864</v>
      </c>
      <c r="I32" s="26">
        <v>2862</v>
      </c>
      <c r="J32" s="26">
        <v>2862</v>
      </c>
      <c r="K32" s="26">
        <v>2862</v>
      </c>
      <c r="L32" s="26">
        <v>2862</v>
      </c>
      <c r="M32" s="26">
        <v>2862</v>
      </c>
      <c r="N32" s="26">
        <v>2862</v>
      </c>
    </row>
    <row r="33" spans="1:14">
      <c r="A33" s="25" t="s">
        <v>55</v>
      </c>
      <c r="B33" s="25" t="s">
        <v>56</v>
      </c>
      <c r="C33" s="26"/>
      <c r="D33" s="26">
        <v>2358</v>
      </c>
      <c r="E33" s="26">
        <v>3311</v>
      </c>
      <c r="F33" s="26">
        <v>3311</v>
      </c>
      <c r="G33" s="26">
        <v>4641</v>
      </c>
      <c r="H33" s="26">
        <v>4641</v>
      </c>
      <c r="I33" s="26">
        <v>4641</v>
      </c>
      <c r="J33" s="26">
        <v>4641</v>
      </c>
      <c r="K33" s="26">
        <v>4641</v>
      </c>
      <c r="L33" s="26">
        <v>4641</v>
      </c>
      <c r="M33" s="26">
        <v>4641</v>
      </c>
      <c r="N33" s="26">
        <v>4641</v>
      </c>
    </row>
    <row r="34" spans="1:14">
      <c r="A34" s="25" t="s">
        <v>57</v>
      </c>
      <c r="B34" s="25" t="s">
        <v>58</v>
      </c>
      <c r="C34" s="26"/>
      <c r="D34" s="26">
        <v>3056</v>
      </c>
      <c r="E34" s="26">
        <v>2343</v>
      </c>
      <c r="F34" s="26">
        <v>2343</v>
      </c>
      <c r="G34" s="26">
        <v>2343</v>
      </c>
      <c r="H34" s="26">
        <v>2343</v>
      </c>
      <c r="I34" s="26">
        <v>2343</v>
      </c>
      <c r="J34" s="26">
        <v>2343</v>
      </c>
      <c r="K34" s="26">
        <v>2343</v>
      </c>
      <c r="L34" s="26">
        <v>2343</v>
      </c>
      <c r="M34" s="26">
        <v>2343</v>
      </c>
      <c r="N34" s="26">
        <v>2343</v>
      </c>
    </row>
    <row r="35" spans="1:14">
      <c r="A35" s="25" t="s">
        <v>59</v>
      </c>
      <c r="B35" s="25" t="s">
        <v>60</v>
      </c>
      <c r="C35" s="26"/>
      <c r="D35" s="26">
        <v>2016</v>
      </c>
      <c r="E35" s="26">
        <v>2016</v>
      </c>
      <c r="F35" s="26">
        <v>2016</v>
      </c>
      <c r="G35" s="26">
        <v>2016</v>
      </c>
      <c r="H35" s="26">
        <v>2016</v>
      </c>
      <c r="I35" s="26">
        <v>2016</v>
      </c>
      <c r="J35" s="26">
        <v>2016</v>
      </c>
      <c r="K35" s="26">
        <v>2016</v>
      </c>
      <c r="L35" s="26">
        <v>2016</v>
      </c>
      <c r="M35" s="26">
        <v>2016</v>
      </c>
      <c r="N35" s="26">
        <v>2016</v>
      </c>
    </row>
    <row r="36" spans="1:14">
      <c r="A36" s="25" t="s">
        <v>61</v>
      </c>
      <c r="B36" s="25" t="s">
        <v>62</v>
      </c>
      <c r="C36" s="26"/>
      <c r="D36" s="26" t="s">
        <v>271</v>
      </c>
      <c r="E36" s="26">
        <v>387</v>
      </c>
      <c r="F36" s="26">
        <v>112</v>
      </c>
      <c r="G36" s="26" t="s">
        <v>271</v>
      </c>
      <c r="H36" s="26" t="s">
        <v>271</v>
      </c>
      <c r="I36" s="26" t="s">
        <v>271</v>
      </c>
      <c r="J36" s="26" t="s">
        <v>271</v>
      </c>
      <c r="K36" s="26">
        <v>1880</v>
      </c>
      <c r="L36" s="26" t="s">
        <v>271</v>
      </c>
      <c r="M36" s="26" t="s">
        <v>271</v>
      </c>
      <c r="N36" s="26">
        <v>1880</v>
      </c>
    </row>
    <row r="37" spans="1:14">
      <c r="A37" s="25" t="s">
        <v>63</v>
      </c>
      <c r="B37" s="25" t="s">
        <v>64</v>
      </c>
      <c r="C37" s="26"/>
      <c r="D37" s="26">
        <v>1998</v>
      </c>
      <c r="E37" s="26">
        <v>5023</v>
      </c>
      <c r="F37" s="26">
        <v>3934</v>
      </c>
      <c r="G37" s="26">
        <v>3714</v>
      </c>
      <c r="H37" s="26">
        <v>3714</v>
      </c>
      <c r="I37" s="26">
        <v>5441</v>
      </c>
      <c r="J37" s="26">
        <v>5441</v>
      </c>
      <c r="K37" s="26">
        <v>5441</v>
      </c>
      <c r="L37" s="26">
        <v>6519</v>
      </c>
      <c r="M37" s="26">
        <v>4792</v>
      </c>
      <c r="N37" s="26">
        <v>5593</v>
      </c>
    </row>
    <row r="38" spans="1:14">
      <c r="A38" s="25" t="s">
        <v>69</v>
      </c>
      <c r="B38" s="25" t="s">
        <v>70</v>
      </c>
      <c r="C38" s="26"/>
      <c r="D38" s="26">
        <v>3795</v>
      </c>
      <c r="E38" s="26">
        <v>3392</v>
      </c>
      <c r="F38" s="26">
        <v>3392</v>
      </c>
      <c r="G38" s="26">
        <v>3392</v>
      </c>
      <c r="H38" s="26">
        <v>3392</v>
      </c>
      <c r="I38" s="26">
        <v>3392</v>
      </c>
      <c r="J38" s="26">
        <v>3392</v>
      </c>
      <c r="K38" s="26">
        <v>3392</v>
      </c>
      <c r="L38" s="26">
        <v>3392</v>
      </c>
      <c r="M38" s="26">
        <v>2928</v>
      </c>
      <c r="N38" s="26">
        <v>3392</v>
      </c>
    </row>
    <row r="39" spans="1:14">
      <c r="A39" s="25" t="s">
        <v>71</v>
      </c>
      <c r="B39" s="25" t="s">
        <v>72</v>
      </c>
      <c r="C39" s="26"/>
      <c r="D39" s="26">
        <v>11202</v>
      </c>
      <c r="E39" s="26">
        <v>10866</v>
      </c>
      <c r="F39" s="26">
        <v>10866</v>
      </c>
      <c r="G39" s="26">
        <v>10987</v>
      </c>
      <c r="H39" s="26">
        <v>10987</v>
      </c>
      <c r="I39" s="26">
        <v>11426</v>
      </c>
      <c r="J39" s="26">
        <v>11426</v>
      </c>
      <c r="K39" s="26">
        <v>11426</v>
      </c>
      <c r="L39" s="26">
        <v>11426</v>
      </c>
      <c r="M39" s="26">
        <v>11426</v>
      </c>
      <c r="N39" s="26">
        <v>11729</v>
      </c>
    </row>
    <row r="40" spans="1:14">
      <c r="A40" s="25" t="s">
        <v>73</v>
      </c>
      <c r="B40" s="25" t="s">
        <v>74</v>
      </c>
      <c r="C40" s="26"/>
      <c r="D40" s="26" t="s">
        <v>271</v>
      </c>
      <c r="E40" s="26" t="s">
        <v>271</v>
      </c>
      <c r="F40" s="26" t="s">
        <v>271</v>
      </c>
      <c r="G40" s="26" t="s">
        <v>271</v>
      </c>
      <c r="H40" s="26" t="s">
        <v>271</v>
      </c>
      <c r="I40" s="26" t="s">
        <v>271</v>
      </c>
      <c r="J40" s="26" t="s">
        <v>271</v>
      </c>
      <c r="K40" s="26" t="s">
        <v>271</v>
      </c>
      <c r="L40" s="26" t="s">
        <v>271</v>
      </c>
      <c r="M40" s="26" t="s">
        <v>271</v>
      </c>
      <c r="N40" s="26" t="s">
        <v>271</v>
      </c>
    </row>
    <row r="41" spans="1:14">
      <c r="A41" s="25" t="s">
        <v>75</v>
      </c>
      <c r="B41" s="25" t="s">
        <v>76</v>
      </c>
      <c r="C41" s="26"/>
      <c r="D41" s="26">
        <v>13402</v>
      </c>
      <c r="E41" s="26">
        <v>13163</v>
      </c>
      <c r="F41" s="26">
        <v>11090</v>
      </c>
      <c r="G41" s="26">
        <v>11090</v>
      </c>
      <c r="H41" s="26">
        <v>11090</v>
      </c>
      <c r="I41" s="26">
        <v>13668</v>
      </c>
      <c r="J41" s="26">
        <v>15568</v>
      </c>
      <c r="K41" s="26">
        <v>15568</v>
      </c>
      <c r="L41" s="26">
        <v>17255</v>
      </c>
      <c r="M41" s="26">
        <v>17255</v>
      </c>
      <c r="N41" s="26">
        <v>17255</v>
      </c>
    </row>
    <row r="42" spans="1:14">
      <c r="A42" s="25" t="s">
        <v>77</v>
      </c>
      <c r="B42" s="25" t="s">
        <v>78</v>
      </c>
      <c r="C42" s="26"/>
      <c r="D42" s="26">
        <v>12199</v>
      </c>
      <c r="E42" s="26">
        <v>13120</v>
      </c>
      <c r="F42" s="26">
        <v>13120</v>
      </c>
      <c r="G42" s="26">
        <v>12770</v>
      </c>
      <c r="H42" s="26">
        <v>12770</v>
      </c>
      <c r="I42" s="26">
        <v>12770</v>
      </c>
      <c r="J42" s="26">
        <v>11373</v>
      </c>
      <c r="K42" s="26">
        <v>11373</v>
      </c>
      <c r="L42" s="26">
        <v>10718</v>
      </c>
      <c r="M42" s="26">
        <v>10718</v>
      </c>
      <c r="N42" s="26">
        <v>11396</v>
      </c>
    </row>
    <row r="43" spans="1:14">
      <c r="A43" s="25" t="s">
        <v>79</v>
      </c>
      <c r="B43" s="25" t="s">
        <v>80</v>
      </c>
      <c r="C43" s="26"/>
      <c r="D43" s="26">
        <v>5513</v>
      </c>
      <c r="E43" s="26">
        <v>5432</v>
      </c>
      <c r="F43" s="26">
        <v>5432</v>
      </c>
      <c r="G43" s="26">
        <v>5432</v>
      </c>
      <c r="H43" s="26">
        <v>6610</v>
      </c>
      <c r="I43" s="26">
        <v>6610</v>
      </c>
      <c r="J43" s="26">
        <v>6610</v>
      </c>
      <c r="K43" s="26">
        <v>6610</v>
      </c>
      <c r="L43" s="26">
        <v>6610</v>
      </c>
      <c r="M43" s="26">
        <v>6610</v>
      </c>
      <c r="N43" s="26">
        <v>6610</v>
      </c>
    </row>
    <row r="44" spans="1:14">
      <c r="A44" s="25" t="s">
        <v>81</v>
      </c>
      <c r="B44" s="25" t="s">
        <v>82</v>
      </c>
      <c r="C44" s="26"/>
      <c r="D44" s="26">
        <v>1078</v>
      </c>
      <c r="E44" s="26" t="s">
        <v>271</v>
      </c>
      <c r="F44" s="26" t="s">
        <v>271</v>
      </c>
      <c r="G44" s="26" t="s">
        <v>271</v>
      </c>
      <c r="H44" s="26" t="s">
        <v>271</v>
      </c>
      <c r="I44" s="26" t="s">
        <v>271</v>
      </c>
      <c r="J44" s="26">
        <v>1078</v>
      </c>
      <c r="K44" s="26">
        <v>1078</v>
      </c>
      <c r="L44" s="26">
        <v>1078</v>
      </c>
      <c r="M44" s="26">
        <v>1078</v>
      </c>
      <c r="N44" s="26">
        <v>1078</v>
      </c>
    </row>
    <row r="45" spans="1:14">
      <c r="A45" s="25" t="s">
        <v>83</v>
      </c>
      <c r="B45" s="25" t="s">
        <v>84</v>
      </c>
      <c r="C45" s="26"/>
      <c r="D45" s="26">
        <v>4306</v>
      </c>
      <c r="E45" s="26">
        <v>4306</v>
      </c>
      <c r="F45" s="26">
        <v>4306</v>
      </c>
      <c r="G45" s="26">
        <v>4306</v>
      </c>
      <c r="H45" s="26">
        <v>4306</v>
      </c>
      <c r="I45" s="26">
        <v>4306</v>
      </c>
      <c r="J45" s="26">
        <v>4306</v>
      </c>
      <c r="K45" s="26">
        <v>4306</v>
      </c>
      <c r="L45" s="26">
        <v>4306</v>
      </c>
      <c r="M45" s="26">
        <v>4306</v>
      </c>
      <c r="N45" s="26">
        <v>4306</v>
      </c>
    </row>
    <row r="46" spans="1:14">
      <c r="A46" s="25" t="s">
        <v>85</v>
      </c>
      <c r="B46" s="25" t="s">
        <v>86</v>
      </c>
      <c r="C46" s="26"/>
      <c r="D46" s="26">
        <v>13055</v>
      </c>
      <c r="E46" s="26">
        <v>8577</v>
      </c>
      <c r="F46" s="26">
        <v>10193</v>
      </c>
      <c r="G46" s="26">
        <v>7559</v>
      </c>
      <c r="H46" s="26">
        <v>9175</v>
      </c>
      <c r="I46" s="26">
        <v>9175</v>
      </c>
      <c r="J46" s="26">
        <v>9433</v>
      </c>
      <c r="K46" s="26">
        <v>9433</v>
      </c>
      <c r="L46" s="26">
        <v>8674</v>
      </c>
      <c r="M46" s="26">
        <v>8908</v>
      </c>
      <c r="N46" s="26">
        <v>8650</v>
      </c>
    </row>
    <row r="47" spans="1:14">
      <c r="A47" s="25" t="s">
        <v>87</v>
      </c>
      <c r="B47" s="25" t="s">
        <v>88</v>
      </c>
      <c r="C47" s="26"/>
      <c r="D47" s="26">
        <v>712</v>
      </c>
      <c r="E47" s="26">
        <v>712</v>
      </c>
      <c r="F47" s="26">
        <v>712</v>
      </c>
      <c r="G47" s="26">
        <v>712</v>
      </c>
      <c r="H47" s="26">
        <v>712</v>
      </c>
      <c r="I47" s="26">
        <v>712</v>
      </c>
      <c r="J47" s="26">
        <v>1749</v>
      </c>
      <c r="K47" s="26">
        <v>1749</v>
      </c>
      <c r="L47" s="26">
        <v>1749</v>
      </c>
      <c r="M47" s="26">
        <v>1482</v>
      </c>
      <c r="N47" s="26">
        <v>2477</v>
      </c>
    </row>
    <row r="48" spans="1:14">
      <c r="A48" s="25" t="s">
        <v>89</v>
      </c>
      <c r="B48" s="25" t="s">
        <v>90</v>
      </c>
      <c r="C48" s="26"/>
      <c r="D48" s="26">
        <v>2567</v>
      </c>
      <c r="E48" s="26">
        <v>2567</v>
      </c>
      <c r="F48" s="26">
        <v>2567</v>
      </c>
      <c r="G48" s="26">
        <v>2567</v>
      </c>
      <c r="H48" s="26">
        <v>2567</v>
      </c>
      <c r="I48" s="26">
        <v>2567</v>
      </c>
      <c r="J48" s="26">
        <v>2567</v>
      </c>
      <c r="K48" s="26">
        <v>2567</v>
      </c>
      <c r="L48" s="26">
        <v>2567</v>
      </c>
      <c r="M48" s="26">
        <v>2567</v>
      </c>
      <c r="N48" s="26">
        <v>2567</v>
      </c>
    </row>
    <row r="49" spans="1:14">
      <c r="A49" s="25" t="s">
        <v>91</v>
      </c>
      <c r="B49" s="25" t="s">
        <v>92</v>
      </c>
      <c r="C49" s="26"/>
      <c r="D49" s="26">
        <v>2594</v>
      </c>
      <c r="E49" s="26">
        <v>2598</v>
      </c>
      <c r="F49" s="26">
        <v>2598</v>
      </c>
      <c r="G49" s="26">
        <v>2598</v>
      </c>
      <c r="H49" s="26">
        <v>2598</v>
      </c>
      <c r="I49" s="26">
        <v>2598</v>
      </c>
      <c r="J49" s="26">
        <v>2598</v>
      </c>
      <c r="K49" s="26">
        <v>2598</v>
      </c>
      <c r="L49" s="26">
        <v>2598</v>
      </c>
      <c r="M49" s="26">
        <v>2598</v>
      </c>
      <c r="N49" s="26">
        <v>2598</v>
      </c>
    </row>
    <row r="50" spans="1:14">
      <c r="A50" s="25" t="s">
        <v>93</v>
      </c>
      <c r="B50" s="25" t="s">
        <v>94</v>
      </c>
      <c r="C50" s="26"/>
      <c r="D50" s="26">
        <v>1987</v>
      </c>
      <c r="E50" s="26">
        <v>2006</v>
      </c>
      <c r="F50" s="26">
        <v>2006</v>
      </c>
      <c r="G50" s="26">
        <v>2006</v>
      </c>
      <c r="H50" s="26">
        <v>2006</v>
      </c>
      <c r="I50" s="26">
        <v>2006</v>
      </c>
      <c r="J50" s="26">
        <v>2006</v>
      </c>
      <c r="K50" s="26">
        <v>2006</v>
      </c>
      <c r="L50" s="26">
        <v>2006</v>
      </c>
      <c r="M50" s="26">
        <v>2006</v>
      </c>
      <c r="N50" s="26">
        <v>2006</v>
      </c>
    </row>
    <row r="51" spans="1:14">
      <c r="A51" s="25" t="s">
        <v>95</v>
      </c>
      <c r="B51" s="25" t="s">
        <v>96</v>
      </c>
      <c r="C51" s="26"/>
      <c r="D51" s="26" t="s">
        <v>271</v>
      </c>
      <c r="E51" s="26" t="s">
        <v>271</v>
      </c>
      <c r="F51" s="26" t="s">
        <v>271</v>
      </c>
      <c r="G51" s="26" t="s">
        <v>271</v>
      </c>
      <c r="H51" s="26" t="s">
        <v>271</v>
      </c>
      <c r="I51" s="26" t="s">
        <v>271</v>
      </c>
      <c r="J51" s="26" t="s">
        <v>271</v>
      </c>
      <c r="K51" s="26" t="s">
        <v>271</v>
      </c>
      <c r="L51" s="26" t="s">
        <v>271</v>
      </c>
      <c r="M51" s="26" t="s">
        <v>271</v>
      </c>
      <c r="N51" s="26" t="s">
        <v>271</v>
      </c>
    </row>
    <row r="52" spans="1:14">
      <c r="A52" s="25" t="s">
        <v>97</v>
      </c>
      <c r="B52" s="25" t="s">
        <v>98</v>
      </c>
      <c r="C52" s="26"/>
      <c r="D52" s="26">
        <v>10339</v>
      </c>
      <c r="E52" s="26">
        <v>10327</v>
      </c>
      <c r="F52" s="26">
        <v>10327</v>
      </c>
      <c r="G52" s="26">
        <v>12119</v>
      </c>
      <c r="H52" s="26">
        <v>12119</v>
      </c>
      <c r="I52" s="26">
        <v>12119</v>
      </c>
      <c r="J52" s="26">
        <v>12119</v>
      </c>
      <c r="K52" s="26">
        <v>12119</v>
      </c>
      <c r="L52" s="26">
        <v>12119</v>
      </c>
      <c r="M52" s="26">
        <v>12119</v>
      </c>
      <c r="N52" s="26">
        <v>13625</v>
      </c>
    </row>
    <row r="53" spans="1:14">
      <c r="A53" s="25" t="s">
        <v>99</v>
      </c>
      <c r="B53" s="25" t="s">
        <v>100</v>
      </c>
      <c r="C53" s="26"/>
      <c r="D53" s="26">
        <v>3367</v>
      </c>
      <c r="E53" s="26">
        <v>3301</v>
      </c>
      <c r="F53" s="26">
        <v>3301</v>
      </c>
      <c r="G53" s="26">
        <v>3301</v>
      </c>
      <c r="H53" s="26">
        <v>5276</v>
      </c>
      <c r="I53" s="26">
        <v>5276</v>
      </c>
      <c r="J53" s="26">
        <v>5276</v>
      </c>
      <c r="K53" s="26">
        <v>5276</v>
      </c>
      <c r="L53" s="26">
        <v>5276</v>
      </c>
      <c r="M53" s="26">
        <v>5663</v>
      </c>
      <c r="N53" s="26">
        <v>5663</v>
      </c>
    </row>
    <row r="54" spans="1:14">
      <c r="A54" s="25" t="s">
        <v>101</v>
      </c>
      <c r="B54" s="25" t="s">
        <v>102</v>
      </c>
      <c r="C54" s="26"/>
      <c r="D54" s="26" t="s">
        <v>271</v>
      </c>
      <c r="E54" s="26" t="s">
        <v>271</v>
      </c>
      <c r="F54" s="26" t="s">
        <v>271</v>
      </c>
      <c r="G54" s="26" t="s">
        <v>271</v>
      </c>
      <c r="H54" s="26" t="s">
        <v>271</v>
      </c>
      <c r="I54" s="26" t="s">
        <v>271</v>
      </c>
      <c r="J54" s="26" t="s">
        <v>271</v>
      </c>
      <c r="K54" s="26" t="s">
        <v>271</v>
      </c>
      <c r="L54" s="26" t="s">
        <v>271</v>
      </c>
      <c r="M54" s="26" t="s">
        <v>271</v>
      </c>
      <c r="N54" s="26" t="s">
        <v>271</v>
      </c>
    </row>
    <row r="55" spans="1:14">
      <c r="A55" s="25" t="s">
        <v>103</v>
      </c>
      <c r="B55" s="25" t="s">
        <v>104</v>
      </c>
      <c r="C55" s="26"/>
      <c r="D55" s="26">
        <v>1380</v>
      </c>
      <c r="E55" s="26">
        <v>1380</v>
      </c>
      <c r="F55" s="26">
        <v>1380</v>
      </c>
      <c r="G55" s="26">
        <v>1380</v>
      </c>
      <c r="H55" s="26">
        <v>1380</v>
      </c>
      <c r="I55" s="26">
        <v>1380</v>
      </c>
      <c r="J55" s="26">
        <v>1380</v>
      </c>
      <c r="K55" s="26">
        <v>1380</v>
      </c>
      <c r="L55" s="26">
        <v>1380</v>
      </c>
      <c r="M55" s="26">
        <v>1595</v>
      </c>
      <c r="N55" s="26">
        <v>2113</v>
      </c>
    </row>
    <row r="56" spans="1:14">
      <c r="A56" s="25" t="s">
        <v>105</v>
      </c>
      <c r="B56" s="25" t="s">
        <v>106</v>
      </c>
      <c r="C56" s="26"/>
      <c r="D56" s="26" t="s">
        <v>271</v>
      </c>
      <c r="E56" s="26" t="s">
        <v>271</v>
      </c>
      <c r="F56" s="26" t="s">
        <v>271</v>
      </c>
      <c r="G56" s="26" t="s">
        <v>271</v>
      </c>
      <c r="H56" s="26" t="s">
        <v>271</v>
      </c>
      <c r="I56" s="26" t="s">
        <v>271</v>
      </c>
      <c r="J56" s="26" t="s">
        <v>271</v>
      </c>
      <c r="K56" s="26" t="s">
        <v>271</v>
      </c>
      <c r="L56" s="26" t="s">
        <v>271</v>
      </c>
      <c r="M56" s="26" t="s">
        <v>271</v>
      </c>
      <c r="N56" s="26" t="s">
        <v>271</v>
      </c>
    </row>
    <row r="57" spans="1:14">
      <c r="A57" s="25" t="s">
        <v>107</v>
      </c>
      <c r="B57" s="25" t="s">
        <v>108</v>
      </c>
      <c r="C57" s="26"/>
      <c r="D57" s="26">
        <v>4110</v>
      </c>
      <c r="E57" s="26">
        <v>3937</v>
      </c>
      <c r="F57" s="26">
        <v>3937</v>
      </c>
      <c r="G57" s="26">
        <v>3937</v>
      </c>
      <c r="H57" s="26">
        <v>3937</v>
      </c>
      <c r="I57" s="26">
        <v>5305</v>
      </c>
      <c r="J57" s="26">
        <v>3937</v>
      </c>
      <c r="K57" s="26">
        <v>3937</v>
      </c>
      <c r="L57" s="26">
        <v>3937</v>
      </c>
      <c r="M57" s="26">
        <v>3937</v>
      </c>
      <c r="N57" s="26">
        <v>3890</v>
      </c>
    </row>
    <row r="58" spans="1:14">
      <c r="A58" s="25" t="s">
        <v>109</v>
      </c>
      <c r="B58" s="25" t="s">
        <v>110</v>
      </c>
      <c r="C58" s="26"/>
      <c r="D58" s="26">
        <v>4455</v>
      </c>
      <c r="E58" s="26">
        <v>4226</v>
      </c>
      <c r="F58" s="26">
        <v>4226</v>
      </c>
      <c r="G58" s="26">
        <v>3201</v>
      </c>
      <c r="H58" s="26">
        <v>3201</v>
      </c>
      <c r="I58" s="26">
        <v>3880</v>
      </c>
      <c r="J58" s="26">
        <v>2536</v>
      </c>
      <c r="K58" s="26">
        <v>2536</v>
      </c>
      <c r="L58" s="26">
        <v>2536</v>
      </c>
      <c r="M58" s="26">
        <v>3561</v>
      </c>
      <c r="N58" s="26">
        <v>4905</v>
      </c>
    </row>
    <row r="59" spans="1:14">
      <c r="A59" s="25" t="s">
        <v>111</v>
      </c>
      <c r="B59" s="25" t="s">
        <v>112</v>
      </c>
      <c r="C59" s="26"/>
      <c r="D59" s="26">
        <v>3764</v>
      </c>
      <c r="E59" s="26">
        <v>4860</v>
      </c>
      <c r="F59" s="26">
        <v>4860</v>
      </c>
      <c r="G59" s="26">
        <v>4860</v>
      </c>
      <c r="H59" s="26">
        <v>4860</v>
      </c>
      <c r="I59" s="26">
        <v>4860</v>
      </c>
      <c r="J59" s="26">
        <v>3764</v>
      </c>
      <c r="K59" s="26">
        <v>5365</v>
      </c>
      <c r="L59" s="26">
        <v>5365</v>
      </c>
      <c r="M59" s="26">
        <v>5365</v>
      </c>
      <c r="N59" s="26">
        <v>6461</v>
      </c>
    </row>
    <row r="60" spans="1:14">
      <c r="A60" s="25" t="s">
        <v>113</v>
      </c>
      <c r="B60" s="25" t="s">
        <v>114</v>
      </c>
      <c r="C60" s="26"/>
      <c r="D60" s="26" t="s">
        <v>271</v>
      </c>
      <c r="E60" s="26" t="s">
        <v>271</v>
      </c>
      <c r="F60" s="26" t="s">
        <v>271</v>
      </c>
      <c r="G60" s="26" t="s">
        <v>271</v>
      </c>
      <c r="H60" s="26" t="s">
        <v>271</v>
      </c>
      <c r="I60" s="26" t="s">
        <v>271</v>
      </c>
      <c r="J60" s="26" t="s">
        <v>271</v>
      </c>
      <c r="K60" s="26" t="s">
        <v>271</v>
      </c>
      <c r="L60" s="26" t="s">
        <v>271</v>
      </c>
      <c r="M60" s="26" t="s">
        <v>271</v>
      </c>
      <c r="N60" s="26" t="s">
        <v>271</v>
      </c>
    </row>
    <row r="61" spans="1:14">
      <c r="A61" s="25" t="s">
        <v>115</v>
      </c>
      <c r="B61" s="25" t="s">
        <v>116</v>
      </c>
      <c r="C61" s="26"/>
      <c r="D61" s="26">
        <v>1844</v>
      </c>
      <c r="E61" s="26">
        <v>1844</v>
      </c>
      <c r="F61" s="26">
        <v>1844</v>
      </c>
      <c r="G61" s="26">
        <v>1844</v>
      </c>
      <c r="H61" s="26">
        <v>1844</v>
      </c>
      <c r="I61" s="26">
        <v>1844</v>
      </c>
      <c r="J61" s="26">
        <v>1844</v>
      </c>
      <c r="K61" s="26">
        <v>1844</v>
      </c>
      <c r="L61" s="26">
        <v>1844</v>
      </c>
      <c r="M61" s="26">
        <v>1844</v>
      </c>
      <c r="N61" s="26">
        <v>1844</v>
      </c>
    </row>
    <row r="62" spans="1:14">
      <c r="A62" s="25" t="s">
        <v>117</v>
      </c>
      <c r="B62" s="25" t="s">
        <v>118</v>
      </c>
      <c r="C62" s="26"/>
      <c r="D62" s="26">
        <v>4300</v>
      </c>
      <c r="E62" s="26">
        <v>6944</v>
      </c>
      <c r="F62" s="26">
        <v>6944</v>
      </c>
      <c r="G62" s="26">
        <v>6944</v>
      </c>
      <c r="H62" s="26">
        <v>6944</v>
      </c>
      <c r="I62" s="26">
        <v>6944</v>
      </c>
      <c r="J62" s="26">
        <v>6944</v>
      </c>
      <c r="K62" s="26">
        <v>6944</v>
      </c>
      <c r="L62" s="26">
        <v>6944</v>
      </c>
      <c r="M62" s="26">
        <v>6944</v>
      </c>
      <c r="N62" s="26">
        <v>6944</v>
      </c>
    </row>
    <row r="63" spans="1:14">
      <c r="A63" s="25" t="s">
        <v>119</v>
      </c>
      <c r="B63" s="25" t="s">
        <v>120</v>
      </c>
      <c r="C63" s="26"/>
      <c r="D63" s="26" t="s">
        <v>271</v>
      </c>
      <c r="E63" s="26" t="s">
        <v>271</v>
      </c>
      <c r="F63" s="26" t="s">
        <v>271</v>
      </c>
      <c r="G63" s="26" t="s">
        <v>271</v>
      </c>
      <c r="H63" s="26" t="s">
        <v>271</v>
      </c>
      <c r="I63" s="26" t="s">
        <v>271</v>
      </c>
      <c r="J63" s="26" t="s">
        <v>271</v>
      </c>
      <c r="K63" s="26" t="s">
        <v>271</v>
      </c>
      <c r="L63" s="26" t="s">
        <v>271</v>
      </c>
      <c r="M63" s="26" t="s">
        <v>271</v>
      </c>
      <c r="N63" s="26" t="s">
        <v>271</v>
      </c>
    </row>
    <row r="64" spans="1:14">
      <c r="A64" s="25" t="s">
        <v>121</v>
      </c>
      <c r="B64" s="25" t="s">
        <v>122</v>
      </c>
      <c r="C64" s="26"/>
      <c r="D64" s="26">
        <v>4863</v>
      </c>
      <c r="E64" s="26">
        <v>6454</v>
      </c>
      <c r="F64" s="26">
        <v>6454</v>
      </c>
      <c r="G64" s="26">
        <v>6454</v>
      </c>
      <c r="H64" s="26">
        <v>6454</v>
      </c>
      <c r="I64" s="26">
        <v>6454</v>
      </c>
      <c r="J64" s="26">
        <v>6454</v>
      </c>
      <c r="K64" s="26">
        <v>6454</v>
      </c>
      <c r="L64" s="26">
        <v>6454</v>
      </c>
      <c r="M64" s="26">
        <v>6454</v>
      </c>
      <c r="N64" s="26">
        <v>6454</v>
      </c>
    </row>
    <row r="65" spans="1:14">
      <c r="A65" s="25" t="s">
        <v>123</v>
      </c>
      <c r="B65" s="25" t="s">
        <v>124</v>
      </c>
      <c r="C65" s="26"/>
      <c r="D65" s="26">
        <v>11944</v>
      </c>
      <c r="E65" s="26">
        <v>11944</v>
      </c>
      <c r="F65" s="26">
        <v>11944</v>
      </c>
      <c r="G65" s="26">
        <v>11944</v>
      </c>
      <c r="H65" s="26">
        <v>11944</v>
      </c>
      <c r="I65" s="26">
        <v>11944</v>
      </c>
      <c r="J65" s="26">
        <v>11944</v>
      </c>
      <c r="K65" s="26">
        <v>11944</v>
      </c>
      <c r="L65" s="26">
        <v>11944</v>
      </c>
      <c r="M65" s="26">
        <v>11944</v>
      </c>
      <c r="N65" s="26">
        <v>11944</v>
      </c>
    </row>
    <row r="66" spans="1:14">
      <c r="A66" s="25" t="s">
        <v>125</v>
      </c>
      <c r="B66" s="25" t="s">
        <v>126</v>
      </c>
      <c r="C66" s="26"/>
      <c r="D66" s="26">
        <v>1170</v>
      </c>
      <c r="E66" s="26">
        <v>1170</v>
      </c>
      <c r="F66" s="26">
        <v>1170</v>
      </c>
      <c r="G66" s="26">
        <v>1170</v>
      </c>
      <c r="H66" s="26">
        <v>1170</v>
      </c>
      <c r="I66" s="26">
        <v>1170</v>
      </c>
      <c r="J66" s="26">
        <v>1170</v>
      </c>
      <c r="K66" s="26">
        <v>1170</v>
      </c>
      <c r="L66" s="26">
        <v>1816</v>
      </c>
      <c r="M66" s="26">
        <v>1816</v>
      </c>
      <c r="N66" s="26">
        <v>1816</v>
      </c>
    </row>
    <row r="67" spans="1:14">
      <c r="A67" s="25" t="s">
        <v>127</v>
      </c>
      <c r="B67" s="25" t="s">
        <v>128</v>
      </c>
      <c r="C67" s="26"/>
      <c r="D67" s="26">
        <v>17054</v>
      </c>
      <c r="E67" s="26">
        <v>17054</v>
      </c>
      <c r="F67" s="26">
        <v>17054</v>
      </c>
      <c r="G67" s="26">
        <v>17054</v>
      </c>
      <c r="H67" s="26">
        <v>17054</v>
      </c>
      <c r="I67" s="26">
        <v>19889</v>
      </c>
      <c r="J67" s="26">
        <v>19889</v>
      </c>
      <c r="K67" s="26">
        <v>19889</v>
      </c>
      <c r="L67" s="26">
        <v>19889</v>
      </c>
      <c r="M67" s="26">
        <v>19889</v>
      </c>
      <c r="N67" s="26">
        <v>23442</v>
      </c>
    </row>
    <row r="68" spans="1:14">
      <c r="A68" s="25" t="s">
        <v>129</v>
      </c>
      <c r="B68" s="25" t="s">
        <v>130</v>
      </c>
      <c r="C68" s="26"/>
      <c r="D68" s="26">
        <v>5363</v>
      </c>
      <c r="E68" s="26">
        <v>3450</v>
      </c>
      <c r="F68" s="26">
        <v>5363</v>
      </c>
      <c r="G68" s="26">
        <v>3450</v>
      </c>
      <c r="H68" s="26">
        <v>7385</v>
      </c>
      <c r="I68" s="26">
        <v>7385</v>
      </c>
      <c r="J68" s="26">
        <v>7385</v>
      </c>
      <c r="K68" s="26">
        <v>7385</v>
      </c>
      <c r="L68" s="26">
        <v>7385</v>
      </c>
      <c r="M68" s="26">
        <v>5363</v>
      </c>
      <c r="N68" s="26">
        <v>5363</v>
      </c>
    </row>
    <row r="69" spans="1:14">
      <c r="A69" s="25" t="s">
        <v>131</v>
      </c>
      <c r="B69" s="25" t="s">
        <v>132</v>
      </c>
      <c r="C69" s="26"/>
      <c r="D69" s="26" t="s">
        <v>271</v>
      </c>
      <c r="E69" s="26" t="s">
        <v>271</v>
      </c>
      <c r="F69" s="26" t="s">
        <v>271</v>
      </c>
      <c r="G69" s="26" t="s">
        <v>271</v>
      </c>
      <c r="H69" s="26" t="s">
        <v>271</v>
      </c>
      <c r="I69" s="26" t="s">
        <v>271</v>
      </c>
      <c r="J69" s="26" t="s">
        <v>271</v>
      </c>
      <c r="K69" s="26" t="s">
        <v>271</v>
      </c>
      <c r="L69" s="26" t="s">
        <v>271</v>
      </c>
      <c r="M69" s="26" t="s">
        <v>271</v>
      </c>
      <c r="N69" s="26" t="s">
        <v>271</v>
      </c>
    </row>
    <row r="70" spans="1:14">
      <c r="A70" s="25" t="s">
        <v>133</v>
      </c>
      <c r="B70" s="25" t="s">
        <v>134</v>
      </c>
      <c r="C70" s="26"/>
      <c r="D70" s="26">
        <v>10738</v>
      </c>
      <c r="E70" s="26">
        <v>10723</v>
      </c>
      <c r="F70" s="26">
        <v>10723</v>
      </c>
      <c r="G70" s="26">
        <v>10723</v>
      </c>
      <c r="H70" s="26">
        <v>10723</v>
      </c>
      <c r="I70" s="26">
        <v>10723</v>
      </c>
      <c r="J70" s="26">
        <v>11402</v>
      </c>
      <c r="K70" s="26">
        <v>11402</v>
      </c>
      <c r="L70" s="26">
        <v>11402</v>
      </c>
      <c r="M70" s="26">
        <v>11402</v>
      </c>
      <c r="N70" s="26">
        <v>10723</v>
      </c>
    </row>
    <row r="71" spans="1:14">
      <c r="A71" s="25" t="s">
        <v>135</v>
      </c>
      <c r="B71" s="25" t="s">
        <v>136</v>
      </c>
      <c r="C71" s="26"/>
      <c r="D71" s="26">
        <v>4505</v>
      </c>
      <c r="E71" s="26">
        <v>4193</v>
      </c>
      <c r="F71" s="26">
        <v>4679</v>
      </c>
      <c r="G71" s="26">
        <v>4679</v>
      </c>
      <c r="H71" s="26">
        <v>4679</v>
      </c>
      <c r="I71" s="26">
        <v>4679</v>
      </c>
      <c r="J71" s="26">
        <v>4679</v>
      </c>
      <c r="K71" s="26">
        <v>4679</v>
      </c>
      <c r="L71" s="26">
        <v>4948</v>
      </c>
      <c r="M71" s="26">
        <v>6326</v>
      </c>
      <c r="N71" s="26">
        <v>6326</v>
      </c>
    </row>
    <row r="72" spans="1:14">
      <c r="A72" s="25" t="s">
        <v>137</v>
      </c>
      <c r="B72" s="25" t="s">
        <v>138</v>
      </c>
      <c r="C72" s="26"/>
      <c r="D72" s="26">
        <v>4801</v>
      </c>
      <c r="E72" s="26">
        <v>4814</v>
      </c>
      <c r="F72" s="26">
        <v>4814</v>
      </c>
      <c r="G72" s="26">
        <v>4814</v>
      </c>
      <c r="H72" s="26">
        <v>4814</v>
      </c>
      <c r="I72" s="26">
        <v>4814</v>
      </c>
      <c r="J72" s="26">
        <v>4814</v>
      </c>
      <c r="K72" s="26">
        <v>4814</v>
      </c>
      <c r="L72" s="26">
        <v>4814</v>
      </c>
      <c r="M72" s="26">
        <v>4814</v>
      </c>
      <c r="N72" s="26">
        <v>4814</v>
      </c>
    </row>
    <row r="73" spans="1:14">
      <c r="A73" s="25" t="s">
        <v>139</v>
      </c>
      <c r="B73" s="25" t="s">
        <v>140</v>
      </c>
      <c r="C73" s="26"/>
      <c r="D73" s="26">
        <v>1235</v>
      </c>
      <c r="E73" s="26">
        <v>1235</v>
      </c>
      <c r="F73" s="26">
        <v>1235</v>
      </c>
      <c r="G73" s="26">
        <v>1235</v>
      </c>
      <c r="H73" s="26">
        <v>1235</v>
      </c>
      <c r="I73" s="26">
        <v>1235</v>
      </c>
      <c r="J73" s="26">
        <v>2049</v>
      </c>
      <c r="K73" s="26">
        <v>2049</v>
      </c>
      <c r="L73" s="26">
        <v>2049</v>
      </c>
      <c r="M73" s="26">
        <v>2049</v>
      </c>
      <c r="N73" s="26">
        <v>2049</v>
      </c>
    </row>
    <row r="74" spans="1:14">
      <c r="A74" s="25" t="s">
        <v>141</v>
      </c>
      <c r="B74" s="25" t="s">
        <v>142</v>
      </c>
      <c r="C74" s="26"/>
      <c r="D74" s="26">
        <v>3489</v>
      </c>
      <c r="E74" s="26">
        <v>5808</v>
      </c>
      <c r="F74" s="26">
        <v>5808</v>
      </c>
      <c r="G74" s="26">
        <v>4652</v>
      </c>
      <c r="H74" s="26">
        <v>5278</v>
      </c>
      <c r="I74" s="26">
        <v>5788</v>
      </c>
      <c r="J74" s="26">
        <v>4752</v>
      </c>
      <c r="K74" s="26">
        <v>4752</v>
      </c>
      <c r="L74" s="26">
        <v>4752</v>
      </c>
      <c r="M74" s="26">
        <v>4752</v>
      </c>
      <c r="N74" s="26">
        <v>5378</v>
      </c>
    </row>
    <row r="75" spans="1:14">
      <c r="A75" s="25" t="s">
        <v>143</v>
      </c>
      <c r="B75" s="25" t="s">
        <v>144</v>
      </c>
      <c r="C75" s="26"/>
      <c r="D75" s="26">
        <v>8241</v>
      </c>
      <c r="E75" s="26">
        <v>8241</v>
      </c>
      <c r="F75" s="26">
        <v>8241</v>
      </c>
      <c r="G75" s="26">
        <v>8241</v>
      </c>
      <c r="H75" s="26">
        <v>8241</v>
      </c>
      <c r="I75" s="26">
        <v>8241</v>
      </c>
      <c r="J75" s="26">
        <v>8241</v>
      </c>
      <c r="K75" s="26">
        <v>8241</v>
      </c>
      <c r="L75" s="26">
        <v>9970</v>
      </c>
      <c r="M75" s="26">
        <v>9970</v>
      </c>
      <c r="N75" s="26">
        <v>9970</v>
      </c>
    </row>
    <row r="76" spans="1:14">
      <c r="A76" s="25" t="s">
        <v>145</v>
      </c>
      <c r="B76" s="25" t="s">
        <v>146</v>
      </c>
      <c r="C76" s="26"/>
      <c r="D76" s="26">
        <v>4533</v>
      </c>
      <c r="E76" s="26">
        <v>4533</v>
      </c>
      <c r="F76" s="26">
        <v>6991</v>
      </c>
      <c r="G76" s="26">
        <v>6991</v>
      </c>
      <c r="H76" s="26">
        <v>6991</v>
      </c>
      <c r="I76" s="26">
        <v>6991</v>
      </c>
      <c r="J76" s="26">
        <v>6991</v>
      </c>
      <c r="K76" s="26">
        <v>6991</v>
      </c>
      <c r="L76" s="26">
        <v>6991</v>
      </c>
      <c r="M76" s="26">
        <v>6991</v>
      </c>
      <c r="N76" s="26">
        <v>7845</v>
      </c>
    </row>
    <row r="77" spans="1:14">
      <c r="A77" s="25" t="s">
        <v>147</v>
      </c>
      <c r="B77" s="25" t="s">
        <v>148</v>
      </c>
      <c r="C77" s="26"/>
      <c r="D77" s="26">
        <v>13279</v>
      </c>
      <c r="E77" s="26">
        <v>11869</v>
      </c>
      <c r="F77" s="26">
        <v>13195</v>
      </c>
      <c r="G77" s="26">
        <v>13195</v>
      </c>
      <c r="H77" s="26">
        <v>15996</v>
      </c>
      <c r="I77" s="26">
        <v>19382</v>
      </c>
      <c r="J77" s="26">
        <v>19382</v>
      </c>
      <c r="K77" s="26">
        <v>19382</v>
      </c>
      <c r="L77" s="26">
        <v>22489</v>
      </c>
      <c r="M77" s="26">
        <v>22489</v>
      </c>
      <c r="N77" s="26">
        <v>22489</v>
      </c>
    </row>
    <row r="78" spans="1:14">
      <c r="A78" s="25" t="s">
        <v>149</v>
      </c>
      <c r="B78" s="25" t="s">
        <v>150</v>
      </c>
      <c r="C78" s="26"/>
      <c r="D78" s="26" t="s">
        <v>271</v>
      </c>
      <c r="E78" s="26" t="s">
        <v>271</v>
      </c>
      <c r="F78" s="26" t="s">
        <v>271</v>
      </c>
      <c r="G78" s="26" t="s">
        <v>271</v>
      </c>
      <c r="H78" s="26" t="s">
        <v>271</v>
      </c>
      <c r="I78" s="26" t="s">
        <v>271</v>
      </c>
      <c r="J78" s="26" t="s">
        <v>271</v>
      </c>
      <c r="K78" s="26" t="s">
        <v>271</v>
      </c>
      <c r="L78" s="26" t="s">
        <v>271</v>
      </c>
      <c r="M78" s="26" t="s">
        <v>271</v>
      </c>
      <c r="N78" s="26" t="s">
        <v>271</v>
      </c>
    </row>
    <row r="79" spans="1:14">
      <c r="A79" s="25" t="s">
        <v>151</v>
      </c>
      <c r="B79" s="25" t="s">
        <v>152</v>
      </c>
      <c r="C79" s="26"/>
      <c r="D79" s="26">
        <v>2964</v>
      </c>
      <c r="E79" s="26">
        <v>2193</v>
      </c>
      <c r="F79" s="26">
        <v>2193</v>
      </c>
      <c r="G79" s="26">
        <v>2193</v>
      </c>
      <c r="H79" s="26">
        <v>2193</v>
      </c>
      <c r="I79" s="26">
        <v>2193</v>
      </c>
      <c r="J79" s="26">
        <v>2193</v>
      </c>
      <c r="K79" s="26">
        <v>2193</v>
      </c>
      <c r="L79" s="26">
        <v>2193</v>
      </c>
      <c r="M79" s="26">
        <v>1118</v>
      </c>
      <c r="N79" s="26">
        <v>3203</v>
      </c>
    </row>
    <row r="80" spans="1:14">
      <c r="A80" s="25" t="s">
        <v>153</v>
      </c>
      <c r="B80" s="25" t="s">
        <v>154</v>
      </c>
      <c r="C80" s="26"/>
      <c r="D80" s="26">
        <v>2571</v>
      </c>
      <c r="E80" s="26">
        <v>3270</v>
      </c>
      <c r="F80" s="26">
        <v>3270</v>
      </c>
      <c r="G80" s="26">
        <v>3270</v>
      </c>
      <c r="H80" s="26">
        <v>3270</v>
      </c>
      <c r="I80" s="26">
        <v>3270</v>
      </c>
      <c r="J80" s="26">
        <v>3270</v>
      </c>
      <c r="K80" s="26">
        <v>3270</v>
      </c>
      <c r="L80" s="26">
        <v>3270</v>
      </c>
      <c r="M80" s="26">
        <v>3270</v>
      </c>
      <c r="N80" s="26">
        <v>5081</v>
      </c>
    </row>
    <row r="81" spans="1:14">
      <c r="A81" s="25" t="s">
        <v>155</v>
      </c>
      <c r="B81" s="25" t="s">
        <v>156</v>
      </c>
      <c r="C81" s="26"/>
      <c r="D81" s="26">
        <v>8932</v>
      </c>
      <c r="E81" s="26">
        <v>6338</v>
      </c>
      <c r="F81" s="26">
        <v>7728</v>
      </c>
      <c r="G81" s="26">
        <v>7641</v>
      </c>
      <c r="H81" s="26">
        <v>7641</v>
      </c>
      <c r="I81" s="26">
        <v>7641</v>
      </c>
      <c r="J81" s="26">
        <v>7329</v>
      </c>
      <c r="K81" s="26">
        <v>7087</v>
      </c>
      <c r="L81" s="26">
        <v>6202</v>
      </c>
      <c r="M81" s="26">
        <v>3822</v>
      </c>
      <c r="N81" s="26">
        <v>3822</v>
      </c>
    </row>
    <row r="82" spans="1:14">
      <c r="A82" s="25" t="s">
        <v>157</v>
      </c>
      <c r="B82" s="25" t="s">
        <v>158</v>
      </c>
      <c r="C82" s="26"/>
      <c r="D82" s="26">
        <v>6171</v>
      </c>
      <c r="E82" s="26">
        <v>5958</v>
      </c>
      <c r="F82" s="26">
        <v>5958</v>
      </c>
      <c r="G82" s="26">
        <v>5717</v>
      </c>
      <c r="H82" s="26">
        <v>5717</v>
      </c>
      <c r="I82" s="26">
        <v>5560</v>
      </c>
      <c r="J82" s="26">
        <v>5560</v>
      </c>
      <c r="K82" s="26">
        <v>11782</v>
      </c>
      <c r="L82" s="26">
        <v>5560</v>
      </c>
      <c r="M82" s="26">
        <v>5560</v>
      </c>
      <c r="N82" s="26">
        <v>5560</v>
      </c>
    </row>
    <row r="83" spans="1:14">
      <c r="A83" s="25" t="s">
        <v>159</v>
      </c>
      <c r="B83" s="25" t="s">
        <v>160</v>
      </c>
      <c r="C83" s="26"/>
      <c r="D83" s="26">
        <v>54744</v>
      </c>
      <c r="E83" s="26">
        <v>56218</v>
      </c>
      <c r="F83" s="26">
        <v>55161</v>
      </c>
      <c r="G83" s="26">
        <v>53977</v>
      </c>
      <c r="H83" s="26">
        <v>51927</v>
      </c>
      <c r="I83" s="26">
        <v>51927</v>
      </c>
      <c r="J83" s="26">
        <v>54376</v>
      </c>
      <c r="K83" s="26">
        <v>54616</v>
      </c>
      <c r="L83" s="26">
        <v>56188</v>
      </c>
      <c r="M83" s="26">
        <v>60501</v>
      </c>
      <c r="N83" s="26">
        <v>60114</v>
      </c>
    </row>
    <row r="84" spans="1:14">
      <c r="A84" s="25" t="s">
        <v>161</v>
      </c>
      <c r="B84" s="25" t="s">
        <v>162</v>
      </c>
      <c r="C84" s="26"/>
      <c r="D84" s="26">
        <v>10226</v>
      </c>
      <c r="E84" s="26">
        <v>9932</v>
      </c>
      <c r="F84" s="26">
        <v>9932</v>
      </c>
      <c r="G84" s="26">
        <v>9932</v>
      </c>
      <c r="H84" s="26">
        <v>9932</v>
      </c>
      <c r="I84" s="26">
        <v>15341</v>
      </c>
      <c r="J84" s="26">
        <v>11772</v>
      </c>
      <c r="K84" s="26">
        <v>11772</v>
      </c>
      <c r="L84" s="26">
        <v>11772</v>
      </c>
      <c r="M84" s="26">
        <v>11772</v>
      </c>
      <c r="N84" s="26">
        <v>11772</v>
      </c>
    </row>
    <row r="85" spans="1:14">
      <c r="A85" s="25" t="s">
        <v>163</v>
      </c>
      <c r="B85" s="25" t="s">
        <v>164</v>
      </c>
      <c r="C85" s="26"/>
      <c r="D85" s="26">
        <v>9650</v>
      </c>
      <c r="E85" s="26">
        <v>10076</v>
      </c>
      <c r="F85" s="26">
        <v>10076</v>
      </c>
      <c r="G85" s="26">
        <v>11029</v>
      </c>
      <c r="H85" s="26">
        <v>11029</v>
      </c>
      <c r="I85" s="26">
        <v>13210</v>
      </c>
      <c r="J85" s="26">
        <v>12644</v>
      </c>
      <c r="K85" s="26">
        <v>12644</v>
      </c>
      <c r="L85" s="26">
        <v>12644</v>
      </c>
      <c r="M85" s="26">
        <v>12644</v>
      </c>
      <c r="N85" s="26">
        <v>13780</v>
      </c>
    </row>
    <row r="86" spans="1:14">
      <c r="A86" s="25" t="s">
        <v>165</v>
      </c>
      <c r="B86" s="25" t="s">
        <v>166</v>
      </c>
      <c r="C86" s="26"/>
      <c r="D86" s="26">
        <v>11656</v>
      </c>
      <c r="E86" s="26">
        <v>10203</v>
      </c>
      <c r="F86" s="26">
        <v>10203</v>
      </c>
      <c r="G86" s="26">
        <v>8641</v>
      </c>
      <c r="H86" s="26">
        <v>9297</v>
      </c>
      <c r="I86" s="26">
        <v>9624</v>
      </c>
      <c r="J86" s="26">
        <v>9624</v>
      </c>
      <c r="K86" s="26">
        <v>9297</v>
      </c>
      <c r="L86" s="26">
        <v>9297</v>
      </c>
      <c r="M86" s="26">
        <v>9297</v>
      </c>
      <c r="N86" s="26">
        <v>11778</v>
      </c>
    </row>
    <row r="87" spans="1:14">
      <c r="A87" s="25" t="s">
        <v>167</v>
      </c>
      <c r="B87" s="25" t="s">
        <v>168</v>
      </c>
      <c r="C87" s="26"/>
      <c r="D87" s="26">
        <v>1342</v>
      </c>
      <c r="E87" s="26">
        <v>1342</v>
      </c>
      <c r="F87" s="26">
        <v>1342</v>
      </c>
      <c r="G87" s="26">
        <v>2926</v>
      </c>
      <c r="H87" s="26">
        <v>2052</v>
      </c>
      <c r="I87" s="26">
        <v>2052</v>
      </c>
      <c r="J87" s="26">
        <v>2052</v>
      </c>
      <c r="K87" s="26">
        <v>2052</v>
      </c>
      <c r="L87" s="26">
        <v>2052</v>
      </c>
      <c r="M87" s="26">
        <v>2052</v>
      </c>
      <c r="N87" s="26">
        <v>2052</v>
      </c>
    </row>
    <row r="88" spans="1:14">
      <c r="A88" s="25" t="s">
        <v>169</v>
      </c>
      <c r="B88" s="25" t="s">
        <v>170</v>
      </c>
      <c r="C88" s="26"/>
      <c r="D88" s="26">
        <v>2446</v>
      </c>
      <c r="E88" s="26">
        <v>2682</v>
      </c>
      <c r="F88" s="26">
        <v>2682</v>
      </c>
      <c r="G88" s="26">
        <v>2682</v>
      </c>
      <c r="H88" s="26">
        <v>2682</v>
      </c>
      <c r="I88" s="26">
        <v>2682</v>
      </c>
      <c r="J88" s="26">
        <v>2682</v>
      </c>
      <c r="K88" s="26">
        <v>2682</v>
      </c>
      <c r="L88" s="26">
        <v>2682</v>
      </c>
      <c r="M88" s="26">
        <v>2682</v>
      </c>
      <c r="N88" s="26">
        <v>2682</v>
      </c>
    </row>
    <row r="89" spans="1:14">
      <c r="A89" s="25" t="s">
        <v>171</v>
      </c>
      <c r="B89" s="25" t="s">
        <v>172</v>
      </c>
      <c r="C89" s="26"/>
      <c r="D89" s="26" t="s">
        <v>271</v>
      </c>
      <c r="E89" s="26" t="s">
        <v>271</v>
      </c>
      <c r="F89" s="26" t="s">
        <v>271</v>
      </c>
      <c r="G89" s="26" t="s">
        <v>271</v>
      </c>
      <c r="H89" s="26" t="s">
        <v>271</v>
      </c>
      <c r="I89" s="26" t="s">
        <v>271</v>
      </c>
      <c r="J89" s="26">
        <v>1974</v>
      </c>
      <c r="K89" s="26">
        <v>1974</v>
      </c>
      <c r="L89" s="26">
        <v>1974</v>
      </c>
      <c r="M89" s="26">
        <v>2660</v>
      </c>
      <c r="N89" s="26">
        <v>2660</v>
      </c>
    </row>
    <row r="90" spans="1:14">
      <c r="A90" s="25" t="s">
        <v>173</v>
      </c>
      <c r="B90" s="25" t="s">
        <v>174</v>
      </c>
      <c r="C90" s="26"/>
      <c r="D90" s="26">
        <v>1117</v>
      </c>
      <c r="E90" s="26">
        <v>1117</v>
      </c>
      <c r="F90" s="26">
        <v>1117</v>
      </c>
      <c r="G90" s="26">
        <v>3075</v>
      </c>
      <c r="H90" s="26">
        <v>3075</v>
      </c>
      <c r="I90" s="26">
        <v>2419</v>
      </c>
      <c r="J90" s="26">
        <v>2419</v>
      </c>
      <c r="K90" s="26">
        <v>2419</v>
      </c>
      <c r="L90" s="26">
        <v>2419</v>
      </c>
      <c r="M90" s="26">
        <v>2419</v>
      </c>
      <c r="N90" s="26">
        <v>2419</v>
      </c>
    </row>
    <row r="91" spans="1:14">
      <c r="A91" s="25" t="s">
        <v>175</v>
      </c>
      <c r="B91" s="25" t="s">
        <v>176</v>
      </c>
      <c r="C91" s="26"/>
      <c r="D91" s="26">
        <v>5328</v>
      </c>
      <c r="E91" s="26">
        <v>5328</v>
      </c>
      <c r="F91" s="26">
        <v>5328</v>
      </c>
      <c r="G91" s="26">
        <v>5328</v>
      </c>
      <c r="H91" s="26">
        <v>5328</v>
      </c>
      <c r="I91" s="26">
        <v>5328</v>
      </c>
      <c r="J91" s="26">
        <v>5328</v>
      </c>
      <c r="K91" s="26">
        <v>4248</v>
      </c>
      <c r="L91" s="26">
        <v>5100</v>
      </c>
      <c r="M91" s="26">
        <v>5100</v>
      </c>
      <c r="N91" s="26">
        <v>6388</v>
      </c>
    </row>
    <row r="92" spans="1:14">
      <c r="A92" s="25" t="s">
        <v>177</v>
      </c>
      <c r="B92" s="25" t="s">
        <v>178</v>
      </c>
      <c r="C92" s="26"/>
      <c r="D92" s="26">
        <v>4218</v>
      </c>
      <c r="E92" s="26">
        <v>3290</v>
      </c>
      <c r="F92" s="26">
        <v>3290</v>
      </c>
      <c r="G92" s="26">
        <v>3290</v>
      </c>
      <c r="H92" s="26">
        <v>3290</v>
      </c>
      <c r="I92" s="26">
        <v>5328</v>
      </c>
      <c r="J92" s="26">
        <v>5743</v>
      </c>
      <c r="K92" s="26">
        <v>5743</v>
      </c>
      <c r="L92" s="26">
        <v>5983</v>
      </c>
      <c r="M92" s="26">
        <v>5297</v>
      </c>
      <c r="N92" s="26">
        <v>5297</v>
      </c>
    </row>
    <row r="93" spans="1:14">
      <c r="A93" s="25" t="s">
        <v>179</v>
      </c>
      <c r="B93" s="25" t="s">
        <v>180</v>
      </c>
      <c r="C93" s="26"/>
      <c r="D93" s="26">
        <v>2014</v>
      </c>
      <c r="E93" s="26">
        <v>2014</v>
      </c>
      <c r="F93" s="26">
        <v>2014</v>
      </c>
      <c r="G93" s="26">
        <v>2014</v>
      </c>
      <c r="H93" s="26">
        <v>2014</v>
      </c>
      <c r="I93" s="26">
        <v>2014</v>
      </c>
      <c r="J93" s="26">
        <v>2014</v>
      </c>
      <c r="K93" s="26">
        <v>2014</v>
      </c>
      <c r="L93" s="26">
        <v>2014</v>
      </c>
      <c r="M93" s="26">
        <v>2014</v>
      </c>
      <c r="N93" s="26">
        <v>2014</v>
      </c>
    </row>
    <row r="94" spans="1:14">
      <c r="A94" s="25" t="s">
        <v>181</v>
      </c>
      <c r="B94" s="25" t="s">
        <v>182</v>
      </c>
      <c r="C94" s="26"/>
      <c r="D94" s="26">
        <v>2894</v>
      </c>
      <c r="E94" s="26">
        <v>3397</v>
      </c>
      <c r="F94" s="26">
        <v>3397</v>
      </c>
      <c r="G94" s="26">
        <v>3397</v>
      </c>
      <c r="H94" s="26">
        <v>3397</v>
      </c>
      <c r="I94" s="26">
        <v>3397</v>
      </c>
      <c r="J94" s="26">
        <v>3397</v>
      </c>
      <c r="K94" s="26">
        <v>3397</v>
      </c>
      <c r="L94" s="26">
        <v>4898</v>
      </c>
      <c r="M94" s="26">
        <v>4439</v>
      </c>
      <c r="N94" s="26">
        <v>4439</v>
      </c>
    </row>
    <row r="95" spans="1:14">
      <c r="A95" s="25" t="s">
        <v>183</v>
      </c>
      <c r="B95" s="25" t="s">
        <v>184</v>
      </c>
      <c r="C95" s="26"/>
      <c r="D95" s="26">
        <v>2252</v>
      </c>
      <c r="E95" s="26">
        <v>2276</v>
      </c>
      <c r="F95" s="26">
        <v>2276</v>
      </c>
      <c r="G95" s="26">
        <v>2276</v>
      </c>
      <c r="H95" s="26">
        <v>2276</v>
      </c>
      <c r="I95" s="26">
        <v>4977</v>
      </c>
      <c r="J95" s="26">
        <v>4977</v>
      </c>
      <c r="K95" s="26">
        <v>4977</v>
      </c>
      <c r="L95" s="26">
        <v>4977</v>
      </c>
      <c r="M95" s="26">
        <v>4977</v>
      </c>
      <c r="N95" s="26">
        <v>4977</v>
      </c>
    </row>
    <row r="96" spans="1:14">
      <c r="A96" s="25" t="s">
        <v>185</v>
      </c>
      <c r="B96" s="25" t="s">
        <v>186</v>
      </c>
      <c r="C96" s="26"/>
      <c r="D96" s="26" t="s">
        <v>271</v>
      </c>
      <c r="E96" s="26" t="s">
        <v>271</v>
      </c>
      <c r="F96" s="26" t="s">
        <v>271</v>
      </c>
      <c r="G96" s="26" t="s">
        <v>271</v>
      </c>
      <c r="H96" s="26" t="s">
        <v>271</v>
      </c>
      <c r="I96" s="26" t="s">
        <v>271</v>
      </c>
      <c r="J96" s="26" t="s">
        <v>271</v>
      </c>
      <c r="K96" s="26" t="s">
        <v>271</v>
      </c>
      <c r="L96" s="26" t="s">
        <v>271</v>
      </c>
      <c r="M96" s="26" t="s">
        <v>271</v>
      </c>
      <c r="N96" s="26" t="s">
        <v>271</v>
      </c>
    </row>
    <row r="97" spans="1:14">
      <c r="A97" s="25" t="s">
        <v>187</v>
      </c>
      <c r="B97" s="25" t="s">
        <v>188</v>
      </c>
      <c r="C97" s="26"/>
      <c r="D97" s="26" t="s">
        <v>271</v>
      </c>
      <c r="E97" s="26" t="s">
        <v>271</v>
      </c>
      <c r="F97" s="26" t="s">
        <v>271</v>
      </c>
      <c r="G97" s="26" t="s">
        <v>271</v>
      </c>
      <c r="H97" s="26" t="s">
        <v>271</v>
      </c>
      <c r="I97" s="26" t="s">
        <v>271</v>
      </c>
      <c r="J97" s="26">
        <v>1593</v>
      </c>
      <c r="K97" s="26">
        <v>1593</v>
      </c>
      <c r="L97" s="26">
        <v>1593</v>
      </c>
      <c r="M97" s="26">
        <v>1593</v>
      </c>
      <c r="N97" s="26">
        <v>1593</v>
      </c>
    </row>
    <row r="98" spans="1:14">
      <c r="A98" s="25" t="s">
        <v>189</v>
      </c>
      <c r="B98" s="25" t="s">
        <v>190</v>
      </c>
      <c r="C98" s="26"/>
      <c r="D98" s="26">
        <v>2973</v>
      </c>
      <c r="E98" s="26">
        <v>2973</v>
      </c>
      <c r="F98" s="26">
        <v>2973</v>
      </c>
      <c r="G98" s="26">
        <v>2973</v>
      </c>
      <c r="H98" s="26">
        <v>2973</v>
      </c>
      <c r="I98" s="26">
        <v>2973</v>
      </c>
      <c r="J98" s="26">
        <v>2973</v>
      </c>
      <c r="K98" s="26">
        <v>2973</v>
      </c>
      <c r="L98" s="26">
        <v>2973</v>
      </c>
      <c r="M98" s="26">
        <v>2973</v>
      </c>
      <c r="N98" s="26">
        <v>2973</v>
      </c>
    </row>
    <row r="99" spans="1:14">
      <c r="A99" s="25" t="s">
        <v>191</v>
      </c>
      <c r="B99" s="25" t="s">
        <v>192</v>
      </c>
      <c r="C99" s="26"/>
      <c r="D99" s="26">
        <v>2652</v>
      </c>
      <c r="E99" s="26">
        <v>4324</v>
      </c>
      <c r="F99" s="26">
        <v>4324</v>
      </c>
      <c r="G99" s="26">
        <v>4324</v>
      </c>
      <c r="H99" s="26">
        <v>4324</v>
      </c>
      <c r="I99" s="26">
        <v>4110</v>
      </c>
      <c r="J99" s="26">
        <v>2652</v>
      </c>
      <c r="K99" s="26">
        <v>2652</v>
      </c>
      <c r="L99" s="26">
        <v>2652</v>
      </c>
      <c r="M99" s="26">
        <v>2652</v>
      </c>
      <c r="N99" s="26">
        <v>3818</v>
      </c>
    </row>
    <row r="100" spans="1:14">
      <c r="A100" s="25" t="s">
        <v>193</v>
      </c>
      <c r="B100" s="25" t="s">
        <v>194</v>
      </c>
      <c r="C100" s="26"/>
      <c r="D100" s="26">
        <v>7010</v>
      </c>
      <c r="E100" s="26">
        <v>7010</v>
      </c>
      <c r="F100" s="26">
        <v>8862</v>
      </c>
      <c r="G100" s="26">
        <v>8862</v>
      </c>
      <c r="H100" s="26">
        <v>8862</v>
      </c>
      <c r="I100" s="26">
        <v>8862</v>
      </c>
      <c r="J100" s="26">
        <v>8862</v>
      </c>
      <c r="K100" s="26">
        <v>8862</v>
      </c>
      <c r="L100" s="26">
        <v>8862</v>
      </c>
      <c r="M100" s="26">
        <v>8862</v>
      </c>
      <c r="N100" s="26">
        <v>9157</v>
      </c>
    </row>
    <row r="101" spans="1:14">
      <c r="A101" s="25" t="s">
        <v>195</v>
      </c>
      <c r="B101" s="25" t="s">
        <v>196</v>
      </c>
      <c r="C101" s="26"/>
      <c r="D101" s="26">
        <v>10113</v>
      </c>
      <c r="E101" s="26">
        <v>9199</v>
      </c>
      <c r="F101" s="26">
        <v>9199</v>
      </c>
      <c r="G101" s="26">
        <v>9199</v>
      </c>
      <c r="H101" s="26">
        <v>9199</v>
      </c>
      <c r="I101" s="26">
        <v>9199</v>
      </c>
      <c r="J101" s="26">
        <v>9199</v>
      </c>
      <c r="K101" s="26">
        <v>9199</v>
      </c>
      <c r="L101" s="26">
        <v>9199</v>
      </c>
      <c r="M101" s="26">
        <v>9199</v>
      </c>
      <c r="N101" s="26">
        <v>14171</v>
      </c>
    </row>
    <row r="102" spans="1:14">
      <c r="A102" s="25" t="s">
        <v>197</v>
      </c>
      <c r="B102" s="25" t="s">
        <v>198</v>
      </c>
      <c r="C102" s="26"/>
      <c r="D102" s="26">
        <v>11144</v>
      </c>
      <c r="E102" s="26">
        <v>10893</v>
      </c>
      <c r="F102" s="26">
        <v>10893</v>
      </c>
      <c r="G102" s="26">
        <v>10893</v>
      </c>
      <c r="H102" s="26">
        <v>10893</v>
      </c>
      <c r="I102" s="26">
        <v>10367</v>
      </c>
      <c r="J102" s="26">
        <v>10367</v>
      </c>
      <c r="K102" s="26">
        <v>10367</v>
      </c>
      <c r="L102" s="26">
        <v>11148</v>
      </c>
      <c r="M102" s="26">
        <v>11148</v>
      </c>
      <c r="N102" s="26">
        <v>11148</v>
      </c>
    </row>
    <row r="103" spans="1:14">
      <c r="A103" s="25" t="s">
        <v>199</v>
      </c>
      <c r="B103" s="25" t="s">
        <v>200</v>
      </c>
      <c r="C103" s="26"/>
      <c r="D103" s="26">
        <v>4639</v>
      </c>
      <c r="E103" s="26">
        <v>3603</v>
      </c>
      <c r="F103" s="26">
        <v>4371</v>
      </c>
      <c r="G103" s="26">
        <v>4371</v>
      </c>
      <c r="H103" s="26">
        <v>4371</v>
      </c>
      <c r="I103" s="26">
        <v>4371</v>
      </c>
      <c r="J103" s="26">
        <v>4371</v>
      </c>
      <c r="K103" s="26">
        <v>4371</v>
      </c>
      <c r="L103" s="26">
        <v>4031</v>
      </c>
      <c r="M103" s="26">
        <v>4031</v>
      </c>
      <c r="N103" s="26">
        <v>4031</v>
      </c>
    </row>
    <row r="104" spans="1:14" s="2" customFormat="1">
      <c r="A104" s="9"/>
      <c r="B104" s="9" t="s">
        <v>201</v>
      </c>
      <c r="C104" s="10"/>
      <c r="D104" s="10">
        <f t="shared" ref="D104:L104" si="0">SUM(D8:D103)</f>
        <v>422459</v>
      </c>
      <c r="E104" s="10">
        <f t="shared" si="0"/>
        <v>421127</v>
      </c>
      <c r="F104" s="10">
        <f t="shared" si="0"/>
        <v>427623</v>
      </c>
      <c r="G104" s="10">
        <f t="shared" si="0"/>
        <v>426379</v>
      </c>
      <c r="H104" s="10">
        <f t="shared" si="0"/>
        <v>434180</v>
      </c>
      <c r="I104" s="10">
        <f t="shared" si="0"/>
        <v>461845</v>
      </c>
      <c r="J104" s="10">
        <f t="shared" si="0"/>
        <v>465864</v>
      </c>
      <c r="K104" s="10">
        <f t="shared" si="0"/>
        <v>476967</v>
      </c>
      <c r="L104" s="10">
        <f t="shared" si="0"/>
        <v>477463</v>
      </c>
      <c r="M104" s="10">
        <f t="shared" ref="M104:N104" si="1">SUM(M8:M103)</f>
        <v>478680</v>
      </c>
      <c r="N104" s="10">
        <f t="shared" si="1"/>
        <v>508301</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sheetPr codeName="Feuil43"/>
  <dimension ref="A1:R104"/>
  <sheetViews>
    <sheetView workbookViewId="0"/>
  </sheetViews>
  <sheetFormatPr baseColWidth="10" defaultColWidth="4.7109375" defaultRowHeight="12"/>
  <cols>
    <col min="1" max="1" width="4.28515625" style="1" bestFit="1" customWidth="1"/>
    <col min="2" max="2" width="26.140625" style="1" bestFit="1" customWidth="1"/>
    <col min="3" max="12" width="6.85546875" style="4" bestFit="1" customWidth="1"/>
    <col min="13" max="14" width="6.8554687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257</v>
      </c>
    </row>
    <row r="6" spans="1:18" ht="3" customHeight="1"/>
    <row r="7" spans="1:18" s="2" customFormat="1">
      <c r="A7" s="13"/>
      <c r="B7" s="13"/>
      <c r="C7" s="14"/>
      <c r="D7" s="14" t="s">
        <v>1</v>
      </c>
      <c r="E7" s="14" t="s">
        <v>2</v>
      </c>
      <c r="F7" s="14" t="s">
        <v>3</v>
      </c>
      <c r="G7" s="14" t="s">
        <v>4</v>
      </c>
      <c r="H7" s="14" t="s">
        <v>5</v>
      </c>
      <c r="I7" s="14" t="s">
        <v>6</v>
      </c>
      <c r="J7" s="14" t="s">
        <v>7</v>
      </c>
      <c r="K7" s="14" t="s">
        <v>8</v>
      </c>
      <c r="L7" s="14" t="s">
        <v>229</v>
      </c>
      <c r="M7" s="14" t="s">
        <v>270</v>
      </c>
      <c r="N7" s="14" t="s">
        <v>309</v>
      </c>
    </row>
    <row r="8" spans="1:18">
      <c r="A8" s="15" t="s">
        <v>9</v>
      </c>
      <c r="B8" s="15" t="s">
        <v>10</v>
      </c>
      <c r="C8" s="29"/>
      <c r="D8" s="29" t="s">
        <v>271</v>
      </c>
      <c r="E8" s="29" t="s">
        <v>271</v>
      </c>
      <c r="F8" s="29" t="s">
        <v>271</v>
      </c>
      <c r="G8" s="29" t="s">
        <v>271</v>
      </c>
      <c r="H8" s="29" t="s">
        <v>271</v>
      </c>
      <c r="I8" s="29" t="s">
        <v>271</v>
      </c>
      <c r="J8" s="29" t="s">
        <v>271</v>
      </c>
      <c r="K8" s="29" t="s">
        <v>271</v>
      </c>
      <c r="L8" s="29" t="s">
        <v>271</v>
      </c>
      <c r="M8" s="29" t="s">
        <v>271</v>
      </c>
      <c r="N8" s="29" t="s">
        <v>271</v>
      </c>
      <c r="P8" s="35"/>
      <c r="Q8" s="35"/>
    </row>
    <row r="9" spans="1:18">
      <c r="A9" s="15" t="s">
        <v>11</v>
      </c>
      <c r="B9" s="15" t="s">
        <v>12</v>
      </c>
      <c r="C9" s="29"/>
      <c r="D9" s="29">
        <v>9458</v>
      </c>
      <c r="E9" s="29">
        <v>9112</v>
      </c>
      <c r="F9" s="29">
        <v>8727</v>
      </c>
      <c r="G9" s="29">
        <v>13942</v>
      </c>
      <c r="H9" s="29">
        <v>19106</v>
      </c>
      <c r="I9" s="29">
        <v>19535</v>
      </c>
      <c r="J9" s="29">
        <v>34419</v>
      </c>
      <c r="K9" s="29">
        <v>34817</v>
      </c>
      <c r="L9" s="29">
        <v>34813</v>
      </c>
      <c r="M9" s="29">
        <v>35210</v>
      </c>
      <c r="N9" s="29">
        <v>35330</v>
      </c>
    </row>
    <row r="10" spans="1:18">
      <c r="A10" s="15" t="s">
        <v>13</v>
      </c>
      <c r="B10" s="15" t="s">
        <v>14</v>
      </c>
      <c r="C10" s="29"/>
      <c r="D10" s="29" t="s">
        <v>271</v>
      </c>
      <c r="E10" s="29" t="s">
        <v>271</v>
      </c>
      <c r="F10" s="29" t="s">
        <v>271</v>
      </c>
      <c r="G10" s="29" t="s">
        <v>271</v>
      </c>
      <c r="H10" s="29" t="s">
        <v>271</v>
      </c>
      <c r="I10" s="29" t="s">
        <v>271</v>
      </c>
      <c r="J10" s="29" t="s">
        <v>271</v>
      </c>
      <c r="K10" s="29">
        <v>7777</v>
      </c>
      <c r="L10" s="29">
        <v>14812</v>
      </c>
      <c r="M10" s="29">
        <v>14980</v>
      </c>
      <c r="N10" s="29">
        <v>15326</v>
      </c>
    </row>
    <row r="11" spans="1:18">
      <c r="A11" s="15" t="s">
        <v>15</v>
      </c>
      <c r="B11" s="15" t="s">
        <v>16</v>
      </c>
      <c r="C11" s="29"/>
      <c r="D11" s="29" t="s">
        <v>271</v>
      </c>
      <c r="E11" s="29" t="s">
        <v>271</v>
      </c>
      <c r="F11" s="29" t="s">
        <v>271</v>
      </c>
      <c r="G11" s="29" t="s">
        <v>271</v>
      </c>
      <c r="H11" s="29" t="s">
        <v>271</v>
      </c>
      <c r="I11" s="29" t="s">
        <v>271</v>
      </c>
      <c r="J11" s="29">
        <v>5531</v>
      </c>
      <c r="K11" s="29">
        <v>5609</v>
      </c>
      <c r="L11" s="29">
        <v>5584</v>
      </c>
      <c r="M11" s="29">
        <v>5601</v>
      </c>
      <c r="N11" s="29">
        <v>5668</v>
      </c>
    </row>
    <row r="12" spans="1:18">
      <c r="A12" s="15" t="s">
        <v>17</v>
      </c>
      <c r="B12" s="15" t="s">
        <v>18</v>
      </c>
      <c r="C12" s="29"/>
      <c r="D12" s="29">
        <v>4481</v>
      </c>
      <c r="E12" s="29">
        <v>4543</v>
      </c>
      <c r="F12" s="29">
        <v>4433</v>
      </c>
      <c r="G12" s="29">
        <v>2675</v>
      </c>
      <c r="H12" s="29">
        <v>2705</v>
      </c>
      <c r="I12" s="29">
        <v>2702</v>
      </c>
      <c r="J12" s="29">
        <v>2582</v>
      </c>
      <c r="K12" s="29">
        <v>2494</v>
      </c>
      <c r="L12" s="29">
        <v>1239</v>
      </c>
      <c r="M12" s="29">
        <v>642</v>
      </c>
      <c r="N12" s="29">
        <v>642</v>
      </c>
    </row>
    <row r="13" spans="1:18">
      <c r="A13" s="15" t="s">
        <v>19</v>
      </c>
      <c r="B13" s="15" t="s">
        <v>20</v>
      </c>
      <c r="C13" s="29"/>
      <c r="D13" s="29">
        <v>84432</v>
      </c>
      <c r="E13" s="29">
        <v>80767</v>
      </c>
      <c r="F13" s="29">
        <v>80423</v>
      </c>
      <c r="G13" s="29">
        <v>87051</v>
      </c>
      <c r="H13" s="29">
        <v>92228</v>
      </c>
      <c r="I13" s="29">
        <v>88895</v>
      </c>
      <c r="J13" s="29">
        <v>85855</v>
      </c>
      <c r="K13" s="29">
        <v>90631</v>
      </c>
      <c r="L13" s="29">
        <v>90956</v>
      </c>
      <c r="M13" s="29">
        <v>91009</v>
      </c>
      <c r="N13" s="29">
        <v>96326</v>
      </c>
    </row>
    <row r="14" spans="1:18">
      <c r="A14" s="15" t="s">
        <v>21</v>
      </c>
      <c r="B14" s="15" t="s">
        <v>22</v>
      </c>
      <c r="C14" s="29"/>
      <c r="D14" s="29" t="s">
        <v>271</v>
      </c>
      <c r="E14" s="29" t="s">
        <v>271</v>
      </c>
      <c r="F14" s="29" t="s">
        <v>271</v>
      </c>
      <c r="G14" s="29" t="s">
        <v>271</v>
      </c>
      <c r="H14" s="29" t="s">
        <v>271</v>
      </c>
      <c r="I14" s="29" t="s">
        <v>271</v>
      </c>
      <c r="J14" s="29" t="s">
        <v>271</v>
      </c>
      <c r="K14" s="29">
        <v>7614</v>
      </c>
      <c r="L14" s="29" t="s">
        <v>271</v>
      </c>
      <c r="M14" s="29" t="s">
        <v>271</v>
      </c>
      <c r="N14" s="29" t="s">
        <v>271</v>
      </c>
    </row>
    <row r="15" spans="1:18">
      <c r="A15" s="15" t="s">
        <v>23</v>
      </c>
      <c r="B15" s="15" t="s">
        <v>24</v>
      </c>
      <c r="C15" s="29"/>
      <c r="D15" s="29" t="s">
        <v>271</v>
      </c>
      <c r="E15" s="29" t="s">
        <v>271</v>
      </c>
      <c r="F15" s="29" t="s">
        <v>271</v>
      </c>
      <c r="G15" s="29" t="s">
        <v>271</v>
      </c>
      <c r="H15" s="29" t="s">
        <v>271</v>
      </c>
      <c r="I15" s="29" t="s">
        <v>271</v>
      </c>
      <c r="J15" s="29" t="s">
        <v>271</v>
      </c>
      <c r="K15" s="29" t="s">
        <v>271</v>
      </c>
      <c r="L15" s="29" t="s">
        <v>271</v>
      </c>
      <c r="M15" s="29" t="s">
        <v>271</v>
      </c>
      <c r="N15" s="29" t="s">
        <v>271</v>
      </c>
    </row>
    <row r="16" spans="1:18">
      <c r="A16" s="15" t="s">
        <v>25</v>
      </c>
      <c r="B16" s="15" t="s">
        <v>26</v>
      </c>
      <c r="C16" s="29"/>
      <c r="D16" s="29" t="s">
        <v>271</v>
      </c>
      <c r="E16" s="29">
        <v>812</v>
      </c>
      <c r="F16" s="29">
        <v>538</v>
      </c>
      <c r="G16" s="29" t="s">
        <v>271</v>
      </c>
      <c r="H16" s="29" t="s">
        <v>271</v>
      </c>
      <c r="I16" s="29" t="s">
        <v>271</v>
      </c>
      <c r="J16" s="29" t="s">
        <v>271</v>
      </c>
      <c r="K16" s="29" t="s">
        <v>271</v>
      </c>
      <c r="L16" s="29" t="s">
        <v>271</v>
      </c>
      <c r="M16" s="29" t="s">
        <v>271</v>
      </c>
      <c r="N16" s="29" t="s">
        <v>271</v>
      </c>
    </row>
    <row r="17" spans="1:14">
      <c r="A17" s="15" t="s">
        <v>27</v>
      </c>
      <c r="B17" s="15" t="s">
        <v>28</v>
      </c>
      <c r="C17" s="29"/>
      <c r="D17" s="29">
        <v>15176</v>
      </c>
      <c r="E17" s="29">
        <v>15718</v>
      </c>
      <c r="F17" s="29">
        <v>15705</v>
      </c>
      <c r="G17" s="29">
        <v>15377</v>
      </c>
      <c r="H17" s="29">
        <v>15045</v>
      </c>
      <c r="I17" s="29">
        <v>14561</v>
      </c>
      <c r="J17" s="29">
        <v>14518</v>
      </c>
      <c r="K17" s="29">
        <v>14681</v>
      </c>
      <c r="L17" s="29">
        <v>14738</v>
      </c>
      <c r="M17" s="29">
        <v>15215</v>
      </c>
      <c r="N17" s="29">
        <v>15263</v>
      </c>
    </row>
    <row r="18" spans="1:14">
      <c r="A18" s="15" t="s">
        <v>29</v>
      </c>
      <c r="B18" s="15" t="s">
        <v>30</v>
      </c>
      <c r="C18" s="29"/>
      <c r="D18" s="29">
        <v>24742</v>
      </c>
      <c r="E18" s="29">
        <v>27666</v>
      </c>
      <c r="F18" s="29">
        <v>27044</v>
      </c>
      <c r="G18" s="29">
        <v>28468</v>
      </c>
      <c r="H18" s="29">
        <v>37738</v>
      </c>
      <c r="I18" s="29">
        <v>37778</v>
      </c>
      <c r="J18" s="29">
        <v>37698</v>
      </c>
      <c r="K18" s="29">
        <v>37347</v>
      </c>
      <c r="L18" s="29">
        <v>36762</v>
      </c>
      <c r="M18" s="29">
        <v>36589</v>
      </c>
      <c r="N18" s="29">
        <v>36799</v>
      </c>
    </row>
    <row r="19" spans="1:14">
      <c r="A19" s="15" t="s">
        <v>31</v>
      </c>
      <c r="B19" s="15" t="s">
        <v>32</v>
      </c>
      <c r="C19" s="29"/>
      <c r="D19" s="29" t="s">
        <v>271</v>
      </c>
      <c r="E19" s="29" t="s">
        <v>271</v>
      </c>
      <c r="F19" s="29" t="s">
        <v>271</v>
      </c>
      <c r="G19" s="29" t="s">
        <v>271</v>
      </c>
      <c r="H19" s="29" t="s">
        <v>271</v>
      </c>
      <c r="I19" s="29" t="s">
        <v>271</v>
      </c>
      <c r="J19" s="29" t="s">
        <v>271</v>
      </c>
      <c r="K19" s="29" t="s">
        <v>271</v>
      </c>
      <c r="L19" s="29" t="s">
        <v>271</v>
      </c>
      <c r="M19" s="29">
        <v>9467</v>
      </c>
      <c r="N19" s="29">
        <v>17849</v>
      </c>
    </row>
    <row r="20" spans="1:14">
      <c r="A20" s="15" t="s">
        <v>33</v>
      </c>
      <c r="B20" s="15" t="s">
        <v>34</v>
      </c>
      <c r="C20" s="29"/>
      <c r="D20" s="29">
        <v>116266</v>
      </c>
      <c r="E20" s="29">
        <v>115658</v>
      </c>
      <c r="F20" s="29">
        <v>114207</v>
      </c>
      <c r="G20" s="29">
        <v>110224</v>
      </c>
      <c r="H20" s="29">
        <v>102961</v>
      </c>
      <c r="I20" s="29">
        <v>104091</v>
      </c>
      <c r="J20" s="29">
        <v>105003</v>
      </c>
      <c r="K20" s="29">
        <v>108369</v>
      </c>
      <c r="L20" s="29">
        <v>103930</v>
      </c>
      <c r="M20" s="29">
        <v>98784</v>
      </c>
      <c r="N20" s="29">
        <v>108382</v>
      </c>
    </row>
    <row r="21" spans="1:14">
      <c r="A21" s="15" t="s">
        <v>35</v>
      </c>
      <c r="B21" s="15" t="s">
        <v>36</v>
      </c>
      <c r="C21" s="29"/>
      <c r="D21" s="29">
        <v>36263</v>
      </c>
      <c r="E21" s="29">
        <v>36344</v>
      </c>
      <c r="F21" s="29">
        <v>36680</v>
      </c>
      <c r="G21" s="29">
        <v>35671</v>
      </c>
      <c r="H21" s="29">
        <v>36481</v>
      </c>
      <c r="I21" s="29">
        <v>35697</v>
      </c>
      <c r="J21" s="29">
        <v>35315</v>
      </c>
      <c r="K21" s="29">
        <v>36669</v>
      </c>
      <c r="L21" s="29">
        <v>37737</v>
      </c>
      <c r="M21" s="29">
        <v>41877</v>
      </c>
      <c r="N21" s="29">
        <v>45056</v>
      </c>
    </row>
    <row r="22" spans="1:14">
      <c r="A22" s="15" t="s">
        <v>37</v>
      </c>
      <c r="B22" s="15" t="s">
        <v>38</v>
      </c>
      <c r="C22" s="29"/>
      <c r="D22" s="29">
        <v>5962</v>
      </c>
      <c r="E22" s="29">
        <v>5661</v>
      </c>
      <c r="F22" s="29">
        <v>5691</v>
      </c>
      <c r="G22" s="29">
        <v>5956</v>
      </c>
      <c r="H22" s="29">
        <v>5668</v>
      </c>
      <c r="I22" s="29">
        <v>5898</v>
      </c>
      <c r="J22" s="29">
        <v>5971</v>
      </c>
      <c r="K22" s="29">
        <v>5940</v>
      </c>
      <c r="L22" s="29">
        <v>6219</v>
      </c>
      <c r="M22" s="29">
        <v>7537</v>
      </c>
      <c r="N22" s="29">
        <v>7564</v>
      </c>
    </row>
    <row r="23" spans="1:14">
      <c r="A23" s="15" t="s">
        <v>39</v>
      </c>
      <c r="B23" s="15" t="s">
        <v>40</v>
      </c>
      <c r="C23" s="29"/>
      <c r="D23" s="29">
        <v>19702</v>
      </c>
      <c r="E23" s="29">
        <v>19630</v>
      </c>
      <c r="F23" s="29">
        <v>20092</v>
      </c>
      <c r="G23" s="29">
        <v>19655</v>
      </c>
      <c r="H23" s="29">
        <v>21033</v>
      </c>
      <c r="I23" s="29">
        <v>22285</v>
      </c>
      <c r="J23" s="29">
        <v>32233</v>
      </c>
      <c r="K23" s="29">
        <v>22395</v>
      </c>
      <c r="L23" s="29">
        <v>22684</v>
      </c>
      <c r="M23" s="29">
        <v>22579</v>
      </c>
      <c r="N23" s="29">
        <v>22355</v>
      </c>
    </row>
    <row r="24" spans="1:14">
      <c r="A24" s="15" t="s">
        <v>41</v>
      </c>
      <c r="B24" s="15" t="s">
        <v>42</v>
      </c>
      <c r="C24" s="29"/>
      <c r="D24" s="29">
        <v>22716</v>
      </c>
      <c r="E24" s="29">
        <v>23085</v>
      </c>
      <c r="F24" s="29">
        <v>24769</v>
      </c>
      <c r="G24" s="29">
        <v>26344</v>
      </c>
      <c r="H24" s="29">
        <v>27081</v>
      </c>
      <c r="I24" s="29">
        <v>27225</v>
      </c>
      <c r="J24" s="29">
        <v>27593</v>
      </c>
      <c r="K24" s="29">
        <v>36898</v>
      </c>
      <c r="L24" s="29">
        <v>39019</v>
      </c>
      <c r="M24" s="29">
        <v>39179</v>
      </c>
      <c r="N24" s="29">
        <v>39084</v>
      </c>
    </row>
    <row r="25" spans="1:14">
      <c r="A25" s="15" t="s">
        <v>43</v>
      </c>
      <c r="B25" s="15" t="s">
        <v>44</v>
      </c>
      <c r="C25" s="29"/>
      <c r="D25" s="29">
        <v>20771</v>
      </c>
      <c r="E25" s="29">
        <v>20867</v>
      </c>
      <c r="F25" s="29">
        <v>21614</v>
      </c>
      <c r="G25" s="29">
        <v>22357</v>
      </c>
      <c r="H25" s="29">
        <v>24672</v>
      </c>
      <c r="I25" s="29">
        <v>24757</v>
      </c>
      <c r="J25" s="29">
        <v>25428</v>
      </c>
      <c r="K25" s="29">
        <v>24604</v>
      </c>
      <c r="L25" s="29">
        <v>24889</v>
      </c>
      <c r="M25" s="29">
        <v>24688</v>
      </c>
      <c r="N25" s="29">
        <v>24894</v>
      </c>
    </row>
    <row r="26" spans="1:14">
      <c r="A26" s="15" t="s">
        <v>45</v>
      </c>
      <c r="B26" s="15" t="s">
        <v>46</v>
      </c>
      <c r="C26" s="29"/>
      <c r="D26" s="29">
        <v>15549</v>
      </c>
      <c r="E26" s="29">
        <v>15702</v>
      </c>
      <c r="F26" s="29">
        <v>15880</v>
      </c>
      <c r="G26" s="29">
        <v>15813</v>
      </c>
      <c r="H26" s="29">
        <v>17053</v>
      </c>
      <c r="I26" s="29">
        <v>17521</v>
      </c>
      <c r="J26" s="29">
        <v>17741</v>
      </c>
      <c r="K26" s="29">
        <v>17368</v>
      </c>
      <c r="L26" s="29">
        <v>17396</v>
      </c>
      <c r="M26" s="29">
        <v>17190</v>
      </c>
      <c r="N26" s="29">
        <v>17384</v>
      </c>
    </row>
    <row r="27" spans="1:14">
      <c r="A27" s="15" t="s">
        <v>65</v>
      </c>
      <c r="B27" s="15" t="s">
        <v>66</v>
      </c>
      <c r="C27" s="29"/>
      <c r="D27" s="29" t="s">
        <v>271</v>
      </c>
      <c r="E27" s="29" t="s">
        <v>271</v>
      </c>
      <c r="F27" s="29" t="s">
        <v>271</v>
      </c>
      <c r="G27" s="29" t="s">
        <v>271</v>
      </c>
      <c r="H27" s="29" t="s">
        <v>271</v>
      </c>
      <c r="I27" s="29" t="s">
        <v>271</v>
      </c>
      <c r="J27" s="29" t="s">
        <v>271</v>
      </c>
      <c r="K27" s="29" t="s">
        <v>271</v>
      </c>
      <c r="L27" s="29" t="s">
        <v>271</v>
      </c>
      <c r="M27" s="29" t="s">
        <v>271</v>
      </c>
      <c r="N27" s="29" t="s">
        <v>271</v>
      </c>
    </row>
    <row r="28" spans="1:14">
      <c r="A28" s="15" t="s">
        <v>67</v>
      </c>
      <c r="B28" s="15" t="s">
        <v>68</v>
      </c>
      <c r="C28" s="29"/>
      <c r="D28" s="29" t="s">
        <v>271</v>
      </c>
      <c r="E28" s="29" t="s">
        <v>271</v>
      </c>
      <c r="F28" s="29" t="s">
        <v>271</v>
      </c>
      <c r="G28" s="29" t="s">
        <v>271</v>
      </c>
      <c r="H28" s="29" t="s">
        <v>271</v>
      </c>
      <c r="I28" s="29" t="s">
        <v>271</v>
      </c>
      <c r="J28" s="29" t="s">
        <v>271</v>
      </c>
      <c r="K28" s="29" t="s">
        <v>271</v>
      </c>
      <c r="L28" s="29" t="s">
        <v>271</v>
      </c>
      <c r="M28" s="29" t="s">
        <v>271</v>
      </c>
      <c r="N28" s="29" t="s">
        <v>271</v>
      </c>
    </row>
    <row r="29" spans="1:14">
      <c r="A29" s="15" t="s">
        <v>47</v>
      </c>
      <c r="B29" s="15" t="s">
        <v>48</v>
      </c>
      <c r="C29" s="29"/>
      <c r="D29" s="29">
        <v>36239</v>
      </c>
      <c r="E29" s="29">
        <v>36902</v>
      </c>
      <c r="F29" s="29">
        <v>36749</v>
      </c>
      <c r="G29" s="29">
        <v>33828</v>
      </c>
      <c r="H29" s="29">
        <v>41190</v>
      </c>
      <c r="I29" s="29">
        <v>40144</v>
      </c>
      <c r="J29" s="29">
        <v>40380</v>
      </c>
      <c r="K29" s="29">
        <v>41032</v>
      </c>
      <c r="L29" s="29">
        <v>40140</v>
      </c>
      <c r="M29" s="29">
        <v>40324</v>
      </c>
      <c r="N29" s="29">
        <v>41148</v>
      </c>
    </row>
    <row r="30" spans="1:14">
      <c r="A30" s="15" t="s">
        <v>49</v>
      </c>
      <c r="B30" s="15" t="s">
        <v>50</v>
      </c>
      <c r="C30" s="29"/>
      <c r="D30" s="29" t="s">
        <v>271</v>
      </c>
      <c r="E30" s="29" t="s">
        <v>271</v>
      </c>
      <c r="F30" s="29" t="s">
        <v>271</v>
      </c>
      <c r="G30" s="29" t="s">
        <v>271</v>
      </c>
      <c r="H30" s="29" t="s">
        <v>271</v>
      </c>
      <c r="I30" s="29">
        <v>12977</v>
      </c>
      <c r="J30" s="29">
        <v>12921</v>
      </c>
      <c r="K30" s="29">
        <v>13267</v>
      </c>
      <c r="L30" s="29">
        <v>13066</v>
      </c>
      <c r="M30" s="29">
        <v>13166</v>
      </c>
      <c r="N30" s="29">
        <v>13120</v>
      </c>
    </row>
    <row r="31" spans="1:14">
      <c r="A31" s="15" t="s">
        <v>51</v>
      </c>
      <c r="B31" s="15" t="s">
        <v>52</v>
      </c>
      <c r="C31" s="29"/>
      <c r="D31" s="29" t="s">
        <v>271</v>
      </c>
      <c r="E31" s="29" t="s">
        <v>271</v>
      </c>
      <c r="F31" s="29" t="s">
        <v>271</v>
      </c>
      <c r="G31" s="29" t="s">
        <v>271</v>
      </c>
      <c r="H31" s="29" t="s">
        <v>271</v>
      </c>
      <c r="I31" s="29" t="s">
        <v>271</v>
      </c>
      <c r="J31" s="29" t="s">
        <v>271</v>
      </c>
      <c r="K31" s="29" t="s">
        <v>271</v>
      </c>
      <c r="L31" s="29" t="s">
        <v>271</v>
      </c>
      <c r="M31" s="29" t="s">
        <v>271</v>
      </c>
      <c r="N31" s="29" t="s">
        <v>271</v>
      </c>
    </row>
    <row r="32" spans="1:14">
      <c r="A32" s="15" t="s">
        <v>53</v>
      </c>
      <c r="B32" s="15" t="s">
        <v>54</v>
      </c>
      <c r="C32" s="29"/>
      <c r="D32" s="29">
        <v>9842</v>
      </c>
      <c r="E32" s="29">
        <v>11599</v>
      </c>
      <c r="F32" s="29">
        <v>18265</v>
      </c>
      <c r="G32" s="29">
        <v>17412</v>
      </c>
      <c r="H32" s="29">
        <v>18092</v>
      </c>
      <c r="I32" s="29">
        <v>25393</v>
      </c>
      <c r="J32" s="29">
        <v>24184</v>
      </c>
      <c r="K32" s="29">
        <v>25927</v>
      </c>
      <c r="L32" s="29">
        <v>25532</v>
      </c>
      <c r="M32" s="29">
        <v>25266</v>
      </c>
      <c r="N32" s="29">
        <v>25185</v>
      </c>
    </row>
    <row r="33" spans="1:14">
      <c r="A33" s="15" t="s">
        <v>55</v>
      </c>
      <c r="B33" s="15" t="s">
        <v>56</v>
      </c>
      <c r="C33" s="29"/>
      <c r="D33" s="29">
        <v>18600</v>
      </c>
      <c r="E33" s="29">
        <v>32463</v>
      </c>
      <c r="F33" s="29">
        <v>34970</v>
      </c>
      <c r="G33" s="29">
        <v>48319</v>
      </c>
      <c r="H33" s="29">
        <v>50610</v>
      </c>
      <c r="I33" s="29">
        <v>49208</v>
      </c>
      <c r="J33" s="29">
        <v>48006</v>
      </c>
      <c r="K33" s="29">
        <v>49048</v>
      </c>
      <c r="L33" s="29">
        <v>48283</v>
      </c>
      <c r="M33" s="29">
        <v>47760</v>
      </c>
      <c r="N33" s="29">
        <v>48848</v>
      </c>
    </row>
    <row r="34" spans="1:14">
      <c r="A34" s="15" t="s">
        <v>57</v>
      </c>
      <c r="B34" s="15" t="s">
        <v>58</v>
      </c>
      <c r="C34" s="29"/>
      <c r="D34" s="29">
        <v>27568</v>
      </c>
      <c r="E34" s="29">
        <v>19658</v>
      </c>
      <c r="F34" s="29">
        <v>19779</v>
      </c>
      <c r="G34" s="29">
        <v>19513</v>
      </c>
      <c r="H34" s="29">
        <v>20643</v>
      </c>
      <c r="I34" s="29">
        <v>20120</v>
      </c>
      <c r="J34" s="29">
        <v>20283</v>
      </c>
      <c r="K34" s="29">
        <v>20545</v>
      </c>
      <c r="L34" s="29">
        <v>21180</v>
      </c>
      <c r="M34" s="29">
        <v>20621</v>
      </c>
      <c r="N34" s="29">
        <v>20423</v>
      </c>
    </row>
    <row r="35" spans="1:14">
      <c r="A35" s="15" t="s">
        <v>59</v>
      </c>
      <c r="B35" s="15" t="s">
        <v>60</v>
      </c>
      <c r="C35" s="29"/>
      <c r="D35" s="29">
        <v>15234</v>
      </c>
      <c r="E35" s="29">
        <v>15230</v>
      </c>
      <c r="F35" s="29">
        <v>15276</v>
      </c>
      <c r="G35" s="29">
        <v>15253</v>
      </c>
      <c r="H35" s="29">
        <v>15417</v>
      </c>
      <c r="I35" s="29">
        <v>15506</v>
      </c>
      <c r="J35" s="29">
        <v>16232</v>
      </c>
      <c r="K35" s="29">
        <v>19268</v>
      </c>
      <c r="L35" s="29">
        <v>19476</v>
      </c>
      <c r="M35" s="29">
        <v>17532</v>
      </c>
      <c r="N35" s="29">
        <v>17938</v>
      </c>
    </row>
    <row r="36" spans="1:14">
      <c r="A36" s="15" t="s">
        <v>61</v>
      </c>
      <c r="B36" s="15" t="s">
        <v>62</v>
      </c>
      <c r="C36" s="29"/>
      <c r="D36" s="29" t="s">
        <v>271</v>
      </c>
      <c r="E36" s="29">
        <v>954</v>
      </c>
      <c r="F36" s="29">
        <v>420</v>
      </c>
      <c r="G36" s="29" t="s">
        <v>271</v>
      </c>
      <c r="H36" s="29" t="s">
        <v>271</v>
      </c>
      <c r="I36" s="29" t="s">
        <v>271</v>
      </c>
      <c r="J36" s="29" t="s">
        <v>271</v>
      </c>
      <c r="K36" s="29">
        <v>13617</v>
      </c>
      <c r="L36" s="29" t="s">
        <v>271</v>
      </c>
      <c r="M36" s="29" t="s">
        <v>271</v>
      </c>
      <c r="N36" s="29">
        <v>13024</v>
      </c>
    </row>
    <row r="37" spans="1:14">
      <c r="A37" s="15" t="s">
        <v>63</v>
      </c>
      <c r="B37" s="15" t="s">
        <v>64</v>
      </c>
      <c r="C37" s="29"/>
      <c r="D37" s="29">
        <v>17027</v>
      </c>
      <c r="E37" s="29">
        <v>33270</v>
      </c>
      <c r="F37" s="29">
        <v>38757</v>
      </c>
      <c r="G37" s="29">
        <v>34952</v>
      </c>
      <c r="H37" s="29">
        <v>35863</v>
      </c>
      <c r="I37" s="29">
        <v>46336</v>
      </c>
      <c r="J37" s="29">
        <v>46742</v>
      </c>
      <c r="K37" s="29">
        <v>47872</v>
      </c>
      <c r="L37" s="29">
        <v>49162</v>
      </c>
      <c r="M37" s="29">
        <v>44282</v>
      </c>
      <c r="N37" s="29">
        <v>50572</v>
      </c>
    </row>
    <row r="38" spans="1:14">
      <c r="A38" s="15" t="s">
        <v>69</v>
      </c>
      <c r="B38" s="15" t="s">
        <v>70</v>
      </c>
      <c r="C38" s="29"/>
      <c r="D38" s="29">
        <v>24094</v>
      </c>
      <c r="E38" s="29">
        <v>23740</v>
      </c>
      <c r="F38" s="29">
        <v>24185</v>
      </c>
      <c r="G38" s="29">
        <v>22237</v>
      </c>
      <c r="H38" s="29">
        <v>24883</v>
      </c>
      <c r="I38" s="29">
        <v>24956</v>
      </c>
      <c r="J38" s="29">
        <v>25032</v>
      </c>
      <c r="K38" s="29">
        <v>24868</v>
      </c>
      <c r="L38" s="29">
        <v>24676</v>
      </c>
      <c r="M38" s="29">
        <v>18778</v>
      </c>
      <c r="N38" s="29">
        <v>23869</v>
      </c>
    </row>
    <row r="39" spans="1:14">
      <c r="A39" s="15" t="s">
        <v>71</v>
      </c>
      <c r="B39" s="15" t="s">
        <v>72</v>
      </c>
      <c r="C39" s="29"/>
      <c r="D39" s="29">
        <v>93185</v>
      </c>
      <c r="E39" s="29">
        <v>93153</v>
      </c>
      <c r="F39" s="29">
        <v>94282</v>
      </c>
      <c r="G39" s="29">
        <v>94686</v>
      </c>
      <c r="H39" s="29">
        <v>97471</v>
      </c>
      <c r="I39" s="29">
        <v>104378</v>
      </c>
      <c r="J39" s="29">
        <v>105791</v>
      </c>
      <c r="K39" s="29">
        <v>107453</v>
      </c>
      <c r="L39" s="29">
        <v>106209</v>
      </c>
      <c r="M39" s="29">
        <v>105440</v>
      </c>
      <c r="N39" s="29">
        <v>105349</v>
      </c>
    </row>
    <row r="40" spans="1:14">
      <c r="A40" s="15" t="s">
        <v>73</v>
      </c>
      <c r="B40" s="15" t="s">
        <v>74</v>
      </c>
      <c r="C40" s="29"/>
      <c r="D40" s="29" t="s">
        <v>271</v>
      </c>
      <c r="E40" s="29" t="s">
        <v>271</v>
      </c>
      <c r="F40" s="29" t="s">
        <v>271</v>
      </c>
      <c r="G40" s="29" t="s">
        <v>271</v>
      </c>
      <c r="H40" s="29" t="s">
        <v>271</v>
      </c>
      <c r="I40" s="29" t="s">
        <v>271</v>
      </c>
      <c r="J40" s="29" t="s">
        <v>271</v>
      </c>
      <c r="K40" s="29" t="s">
        <v>271</v>
      </c>
      <c r="L40" s="29" t="s">
        <v>271</v>
      </c>
      <c r="M40" s="29" t="s">
        <v>271</v>
      </c>
      <c r="N40" s="29" t="s">
        <v>271</v>
      </c>
    </row>
    <row r="41" spans="1:14">
      <c r="A41" s="15" t="s">
        <v>75</v>
      </c>
      <c r="B41" s="15" t="s">
        <v>76</v>
      </c>
      <c r="C41" s="29"/>
      <c r="D41" s="29">
        <v>127373</v>
      </c>
      <c r="E41" s="29">
        <v>108527</v>
      </c>
      <c r="F41" s="29">
        <v>112396</v>
      </c>
      <c r="G41" s="29">
        <v>112900</v>
      </c>
      <c r="H41" s="29">
        <v>115908</v>
      </c>
      <c r="I41" s="29">
        <v>137402</v>
      </c>
      <c r="J41" s="29">
        <v>153692</v>
      </c>
      <c r="K41" s="29">
        <v>164105</v>
      </c>
      <c r="L41" s="29">
        <v>167346</v>
      </c>
      <c r="M41" s="29">
        <v>176292</v>
      </c>
      <c r="N41" s="29">
        <v>176886</v>
      </c>
    </row>
    <row r="42" spans="1:14">
      <c r="A42" s="15" t="s">
        <v>77</v>
      </c>
      <c r="B42" s="15" t="s">
        <v>78</v>
      </c>
      <c r="C42" s="29"/>
      <c r="D42" s="29">
        <v>94577</v>
      </c>
      <c r="E42" s="29">
        <v>103341</v>
      </c>
      <c r="F42" s="29">
        <v>105299</v>
      </c>
      <c r="G42" s="29">
        <v>109025</v>
      </c>
      <c r="H42" s="29">
        <v>113173</v>
      </c>
      <c r="I42" s="29">
        <v>113398</v>
      </c>
      <c r="J42" s="29">
        <v>108827</v>
      </c>
      <c r="K42" s="29">
        <v>107956</v>
      </c>
      <c r="L42" s="29">
        <v>104977</v>
      </c>
      <c r="M42" s="29">
        <v>104408</v>
      </c>
      <c r="N42" s="29">
        <v>108409</v>
      </c>
    </row>
    <row r="43" spans="1:14">
      <c r="A43" s="15" t="s">
        <v>79</v>
      </c>
      <c r="B43" s="15" t="s">
        <v>80</v>
      </c>
      <c r="C43" s="29"/>
      <c r="D43" s="29">
        <v>46224</v>
      </c>
      <c r="E43" s="29">
        <v>45353</v>
      </c>
      <c r="F43" s="29">
        <v>46071</v>
      </c>
      <c r="G43" s="29">
        <v>45197</v>
      </c>
      <c r="H43" s="29">
        <v>49051</v>
      </c>
      <c r="I43" s="29">
        <v>58100</v>
      </c>
      <c r="J43" s="29">
        <v>58784</v>
      </c>
      <c r="K43" s="29">
        <v>61119</v>
      </c>
      <c r="L43" s="29">
        <v>61163</v>
      </c>
      <c r="M43" s="29">
        <v>59689</v>
      </c>
      <c r="N43" s="29">
        <v>59776</v>
      </c>
    </row>
    <row r="44" spans="1:14">
      <c r="A44" s="15" t="s">
        <v>81</v>
      </c>
      <c r="B44" s="15" t="s">
        <v>82</v>
      </c>
      <c r="C44" s="29"/>
      <c r="D44" s="29">
        <v>11172</v>
      </c>
      <c r="E44" s="29" t="s">
        <v>271</v>
      </c>
      <c r="F44" s="29" t="s">
        <v>271</v>
      </c>
      <c r="G44" s="29" t="s">
        <v>271</v>
      </c>
      <c r="H44" s="29" t="s">
        <v>271</v>
      </c>
      <c r="I44" s="29" t="s">
        <v>271</v>
      </c>
      <c r="J44" s="29">
        <v>11591</v>
      </c>
      <c r="K44" s="29">
        <v>11789</v>
      </c>
      <c r="L44" s="29">
        <v>11642</v>
      </c>
      <c r="M44" s="29">
        <v>11616</v>
      </c>
      <c r="N44" s="29">
        <v>11664</v>
      </c>
    </row>
    <row r="45" spans="1:14">
      <c r="A45" s="15" t="s">
        <v>83</v>
      </c>
      <c r="B45" s="15" t="s">
        <v>84</v>
      </c>
      <c r="C45" s="29"/>
      <c r="D45" s="29">
        <v>34782</v>
      </c>
      <c r="E45" s="29">
        <v>34845</v>
      </c>
      <c r="F45" s="29">
        <v>36300</v>
      </c>
      <c r="G45" s="29">
        <v>39832</v>
      </c>
      <c r="H45" s="29">
        <v>41028</v>
      </c>
      <c r="I45" s="29">
        <v>40934</v>
      </c>
      <c r="J45" s="29">
        <v>42137</v>
      </c>
      <c r="K45" s="29">
        <v>41459</v>
      </c>
      <c r="L45" s="29">
        <v>41779</v>
      </c>
      <c r="M45" s="29">
        <v>41686</v>
      </c>
      <c r="N45" s="29">
        <v>41648</v>
      </c>
    </row>
    <row r="46" spans="1:14">
      <c r="A46" s="15" t="s">
        <v>85</v>
      </c>
      <c r="B46" s="15" t="s">
        <v>86</v>
      </c>
      <c r="C46" s="29"/>
      <c r="D46" s="29">
        <v>94599</v>
      </c>
      <c r="E46" s="29">
        <v>54271</v>
      </c>
      <c r="F46" s="29">
        <v>65504</v>
      </c>
      <c r="G46" s="29">
        <v>48261</v>
      </c>
      <c r="H46" s="29">
        <v>62501</v>
      </c>
      <c r="I46" s="29">
        <v>61280</v>
      </c>
      <c r="J46" s="29">
        <v>62297</v>
      </c>
      <c r="K46" s="29">
        <v>66555</v>
      </c>
      <c r="L46" s="29">
        <v>58646</v>
      </c>
      <c r="M46" s="29">
        <v>58965</v>
      </c>
      <c r="N46" s="29">
        <v>62701</v>
      </c>
    </row>
    <row r="47" spans="1:14">
      <c r="A47" s="15" t="s">
        <v>87</v>
      </c>
      <c r="B47" s="15" t="s">
        <v>88</v>
      </c>
      <c r="C47" s="29"/>
      <c r="D47" s="29">
        <v>2808</v>
      </c>
      <c r="E47" s="29">
        <v>2874</v>
      </c>
      <c r="F47" s="29">
        <v>2907</v>
      </c>
      <c r="G47" s="29">
        <v>2990</v>
      </c>
      <c r="H47" s="29">
        <v>2909</v>
      </c>
      <c r="I47" s="29">
        <v>2925</v>
      </c>
      <c r="J47" s="29">
        <v>11225</v>
      </c>
      <c r="K47" s="29">
        <v>11300</v>
      </c>
      <c r="L47" s="29">
        <v>11565</v>
      </c>
      <c r="M47" s="29">
        <v>11175</v>
      </c>
      <c r="N47" s="29">
        <v>12581</v>
      </c>
    </row>
    <row r="48" spans="1:14">
      <c r="A48" s="15" t="s">
        <v>89</v>
      </c>
      <c r="B48" s="15" t="s">
        <v>90</v>
      </c>
      <c r="C48" s="29"/>
      <c r="D48" s="29">
        <v>20776</v>
      </c>
      <c r="E48" s="29">
        <v>20960</v>
      </c>
      <c r="F48" s="29">
        <v>21550</v>
      </c>
      <c r="G48" s="29">
        <v>21709</v>
      </c>
      <c r="H48" s="29">
        <v>23253</v>
      </c>
      <c r="I48" s="29">
        <v>23256</v>
      </c>
      <c r="J48" s="29">
        <v>23721</v>
      </c>
      <c r="K48" s="29">
        <v>30097</v>
      </c>
      <c r="L48" s="29">
        <v>23262</v>
      </c>
      <c r="M48" s="29">
        <v>23149</v>
      </c>
      <c r="N48" s="29">
        <v>23354</v>
      </c>
    </row>
    <row r="49" spans="1:14">
      <c r="A49" s="15" t="s">
        <v>91</v>
      </c>
      <c r="B49" s="15" t="s">
        <v>92</v>
      </c>
      <c r="C49" s="29"/>
      <c r="D49" s="29">
        <v>19569</v>
      </c>
      <c r="E49" s="29">
        <v>20144</v>
      </c>
      <c r="F49" s="29">
        <v>19881</v>
      </c>
      <c r="G49" s="29">
        <v>19911</v>
      </c>
      <c r="H49" s="29">
        <v>19940</v>
      </c>
      <c r="I49" s="29">
        <v>18691</v>
      </c>
      <c r="J49" s="29">
        <v>19523</v>
      </c>
      <c r="K49" s="29">
        <v>19700</v>
      </c>
      <c r="L49" s="29">
        <v>19142</v>
      </c>
      <c r="M49" s="29">
        <v>18781</v>
      </c>
      <c r="N49" s="29">
        <v>18994</v>
      </c>
    </row>
    <row r="50" spans="1:14">
      <c r="A50" s="15" t="s">
        <v>93</v>
      </c>
      <c r="B50" s="15" t="s">
        <v>94</v>
      </c>
      <c r="C50" s="29"/>
      <c r="D50" s="29">
        <v>17808</v>
      </c>
      <c r="E50" s="29">
        <v>17116</v>
      </c>
      <c r="F50" s="29">
        <v>17340</v>
      </c>
      <c r="G50" s="29">
        <v>16953</v>
      </c>
      <c r="H50" s="29">
        <v>17536</v>
      </c>
      <c r="I50" s="29">
        <v>16793</v>
      </c>
      <c r="J50" s="29">
        <v>16667</v>
      </c>
      <c r="K50" s="29">
        <v>17384</v>
      </c>
      <c r="L50" s="29">
        <v>17462</v>
      </c>
      <c r="M50" s="29">
        <v>17115</v>
      </c>
      <c r="N50" s="29">
        <v>17262</v>
      </c>
    </row>
    <row r="51" spans="1:14">
      <c r="A51" s="15" t="s">
        <v>95</v>
      </c>
      <c r="B51" s="15" t="s">
        <v>96</v>
      </c>
      <c r="C51" s="29"/>
      <c r="D51" s="29" t="s">
        <v>271</v>
      </c>
      <c r="E51" s="29" t="s">
        <v>271</v>
      </c>
      <c r="F51" s="29" t="s">
        <v>271</v>
      </c>
      <c r="G51" s="29" t="s">
        <v>271</v>
      </c>
      <c r="H51" s="29" t="s">
        <v>271</v>
      </c>
      <c r="I51" s="29" t="s">
        <v>271</v>
      </c>
      <c r="J51" s="29" t="s">
        <v>271</v>
      </c>
      <c r="K51" s="29" t="s">
        <v>271</v>
      </c>
      <c r="L51" s="29" t="s">
        <v>271</v>
      </c>
      <c r="M51" s="29" t="s">
        <v>271</v>
      </c>
      <c r="N51" s="29" t="s">
        <v>271</v>
      </c>
    </row>
    <row r="52" spans="1:14">
      <c r="A52" s="15" t="s">
        <v>97</v>
      </c>
      <c r="B52" s="15" t="s">
        <v>98</v>
      </c>
      <c r="C52" s="29"/>
      <c r="D52" s="29">
        <v>93544</v>
      </c>
      <c r="E52" s="29">
        <v>91375</v>
      </c>
      <c r="F52" s="29">
        <v>92446</v>
      </c>
      <c r="G52" s="29">
        <v>106348</v>
      </c>
      <c r="H52" s="29">
        <v>109914</v>
      </c>
      <c r="I52" s="29">
        <v>110674</v>
      </c>
      <c r="J52" s="29">
        <v>113152</v>
      </c>
      <c r="K52" s="29">
        <v>116919</v>
      </c>
      <c r="L52" s="29">
        <v>116917</v>
      </c>
      <c r="M52" s="29">
        <v>116424</v>
      </c>
      <c r="N52" s="29">
        <v>134407</v>
      </c>
    </row>
    <row r="53" spans="1:14">
      <c r="A53" s="15" t="s">
        <v>99</v>
      </c>
      <c r="B53" s="15" t="s">
        <v>100</v>
      </c>
      <c r="C53" s="29"/>
      <c r="D53" s="29">
        <v>32223</v>
      </c>
      <c r="E53" s="29">
        <v>32274</v>
      </c>
      <c r="F53" s="29">
        <v>31795</v>
      </c>
      <c r="G53" s="29">
        <v>31549</v>
      </c>
      <c r="H53" s="29">
        <v>36713</v>
      </c>
      <c r="I53" s="29">
        <v>48847</v>
      </c>
      <c r="J53" s="29">
        <v>46780</v>
      </c>
      <c r="K53" s="29">
        <v>47943</v>
      </c>
      <c r="L53" s="29">
        <v>46890</v>
      </c>
      <c r="M53" s="29">
        <v>48099</v>
      </c>
      <c r="N53" s="29">
        <v>51054</v>
      </c>
    </row>
    <row r="54" spans="1:14">
      <c r="A54" s="15" t="s">
        <v>101</v>
      </c>
      <c r="B54" s="15" t="s">
        <v>102</v>
      </c>
      <c r="C54" s="29"/>
      <c r="D54" s="29" t="s">
        <v>271</v>
      </c>
      <c r="E54" s="29" t="s">
        <v>271</v>
      </c>
      <c r="F54" s="29" t="s">
        <v>271</v>
      </c>
      <c r="G54" s="29" t="s">
        <v>271</v>
      </c>
      <c r="H54" s="29" t="s">
        <v>271</v>
      </c>
      <c r="I54" s="29" t="s">
        <v>271</v>
      </c>
      <c r="J54" s="29" t="s">
        <v>271</v>
      </c>
      <c r="K54" s="29" t="s">
        <v>271</v>
      </c>
      <c r="L54" s="29" t="s">
        <v>271</v>
      </c>
      <c r="M54" s="29" t="s">
        <v>271</v>
      </c>
      <c r="N54" s="29" t="s">
        <v>271</v>
      </c>
    </row>
    <row r="55" spans="1:14">
      <c r="A55" s="15" t="s">
        <v>103</v>
      </c>
      <c r="B55" s="15" t="s">
        <v>104</v>
      </c>
      <c r="C55" s="29"/>
      <c r="D55" s="29">
        <v>12846</v>
      </c>
      <c r="E55" s="29">
        <v>13702</v>
      </c>
      <c r="F55" s="29">
        <v>13381</v>
      </c>
      <c r="G55" s="29">
        <v>13161</v>
      </c>
      <c r="H55" s="29">
        <v>13060</v>
      </c>
      <c r="I55" s="29">
        <v>12816</v>
      </c>
      <c r="J55" s="29">
        <v>12659</v>
      </c>
      <c r="K55" s="29">
        <v>13015</v>
      </c>
      <c r="L55" s="29">
        <v>12846</v>
      </c>
      <c r="M55" s="29">
        <v>12678</v>
      </c>
      <c r="N55" s="29">
        <v>21505</v>
      </c>
    </row>
    <row r="56" spans="1:14">
      <c r="A56" s="15" t="s">
        <v>105</v>
      </c>
      <c r="B56" s="15" t="s">
        <v>106</v>
      </c>
      <c r="C56" s="29"/>
      <c r="D56" s="29" t="s">
        <v>271</v>
      </c>
      <c r="E56" s="29" t="s">
        <v>271</v>
      </c>
      <c r="F56" s="29" t="s">
        <v>271</v>
      </c>
      <c r="G56" s="29" t="s">
        <v>271</v>
      </c>
      <c r="H56" s="29" t="s">
        <v>271</v>
      </c>
      <c r="I56" s="29" t="s">
        <v>271</v>
      </c>
      <c r="J56" s="29" t="s">
        <v>271</v>
      </c>
      <c r="K56" s="29" t="s">
        <v>271</v>
      </c>
      <c r="L56" s="29" t="s">
        <v>271</v>
      </c>
      <c r="M56" s="29" t="s">
        <v>271</v>
      </c>
      <c r="N56" s="29" t="s">
        <v>271</v>
      </c>
    </row>
    <row r="57" spans="1:14">
      <c r="A57" s="15" t="s">
        <v>107</v>
      </c>
      <c r="B57" s="15" t="s">
        <v>108</v>
      </c>
      <c r="C57" s="29"/>
      <c r="D57" s="29">
        <v>25261</v>
      </c>
      <c r="E57" s="29">
        <v>25711</v>
      </c>
      <c r="F57" s="29">
        <v>25404</v>
      </c>
      <c r="G57" s="29">
        <v>24774</v>
      </c>
      <c r="H57" s="29">
        <v>24926</v>
      </c>
      <c r="I57" s="29">
        <v>27651</v>
      </c>
      <c r="J57" s="29">
        <v>26463</v>
      </c>
      <c r="K57" s="29">
        <v>27199</v>
      </c>
      <c r="L57" s="29">
        <v>27251</v>
      </c>
      <c r="M57" s="29">
        <v>26217</v>
      </c>
      <c r="N57" s="29">
        <v>38608</v>
      </c>
    </row>
    <row r="58" spans="1:14">
      <c r="A58" s="15" t="s">
        <v>109</v>
      </c>
      <c r="B58" s="15" t="s">
        <v>110</v>
      </c>
      <c r="C58" s="29"/>
      <c r="D58" s="29">
        <v>27796</v>
      </c>
      <c r="E58" s="29">
        <v>30633</v>
      </c>
      <c r="F58" s="29">
        <v>33191</v>
      </c>
      <c r="G58" s="29">
        <v>25539</v>
      </c>
      <c r="H58" s="29">
        <v>27352</v>
      </c>
      <c r="I58" s="29">
        <v>32083</v>
      </c>
      <c r="J58" s="29">
        <v>23730</v>
      </c>
      <c r="K58" s="29">
        <v>23410</v>
      </c>
      <c r="L58" s="29">
        <v>23466</v>
      </c>
      <c r="M58" s="29">
        <v>31232</v>
      </c>
      <c r="N58" s="29">
        <v>46555</v>
      </c>
    </row>
    <row r="59" spans="1:14">
      <c r="A59" s="15" t="s">
        <v>111</v>
      </c>
      <c r="B59" s="15" t="s">
        <v>112</v>
      </c>
      <c r="C59" s="29"/>
      <c r="D59" s="29">
        <v>32438</v>
      </c>
      <c r="E59" s="29">
        <v>39025</v>
      </c>
      <c r="F59" s="29">
        <v>40028</v>
      </c>
      <c r="G59" s="29">
        <v>39356</v>
      </c>
      <c r="H59" s="29">
        <v>40857</v>
      </c>
      <c r="I59" s="29">
        <v>39727</v>
      </c>
      <c r="J59" s="29">
        <v>32473</v>
      </c>
      <c r="K59" s="29">
        <v>42573</v>
      </c>
      <c r="L59" s="29">
        <v>51003</v>
      </c>
      <c r="M59" s="29">
        <v>49420</v>
      </c>
      <c r="N59" s="29">
        <v>56452</v>
      </c>
    </row>
    <row r="60" spans="1:14">
      <c r="A60" s="15" t="s">
        <v>113</v>
      </c>
      <c r="B60" s="15" t="s">
        <v>114</v>
      </c>
      <c r="C60" s="29"/>
      <c r="D60" s="29" t="s">
        <v>271</v>
      </c>
      <c r="E60" s="29" t="s">
        <v>271</v>
      </c>
      <c r="F60" s="29" t="s">
        <v>271</v>
      </c>
      <c r="G60" s="29" t="s">
        <v>271</v>
      </c>
      <c r="H60" s="29" t="s">
        <v>271</v>
      </c>
      <c r="I60" s="29" t="s">
        <v>271</v>
      </c>
      <c r="J60" s="29" t="s">
        <v>271</v>
      </c>
      <c r="K60" s="29" t="s">
        <v>271</v>
      </c>
      <c r="L60" s="29" t="s">
        <v>271</v>
      </c>
      <c r="M60" s="29" t="s">
        <v>271</v>
      </c>
      <c r="N60" s="29" t="s">
        <v>271</v>
      </c>
    </row>
    <row r="61" spans="1:14">
      <c r="A61" s="15" t="s">
        <v>115</v>
      </c>
      <c r="B61" s="15" t="s">
        <v>116</v>
      </c>
      <c r="C61" s="29"/>
      <c r="D61" s="29">
        <v>12653</v>
      </c>
      <c r="E61" s="29">
        <v>12137</v>
      </c>
      <c r="F61" s="29">
        <v>12340</v>
      </c>
      <c r="G61" s="29">
        <v>12179</v>
      </c>
      <c r="H61" s="29">
        <v>13039</v>
      </c>
      <c r="I61" s="29">
        <v>12930</v>
      </c>
      <c r="J61" s="29">
        <v>12706</v>
      </c>
      <c r="K61" s="29">
        <v>13252</v>
      </c>
      <c r="L61" s="29">
        <v>13237</v>
      </c>
      <c r="M61" s="29">
        <v>13169</v>
      </c>
      <c r="N61" s="29">
        <v>13402</v>
      </c>
    </row>
    <row r="62" spans="1:14">
      <c r="A62" s="15" t="s">
        <v>117</v>
      </c>
      <c r="B62" s="15" t="s">
        <v>118</v>
      </c>
      <c r="C62" s="29"/>
      <c r="D62" s="29">
        <v>41293</v>
      </c>
      <c r="E62" s="29">
        <v>45178</v>
      </c>
      <c r="F62" s="29">
        <v>57872</v>
      </c>
      <c r="G62" s="29">
        <v>60002</v>
      </c>
      <c r="H62" s="29">
        <v>61295</v>
      </c>
      <c r="I62" s="29">
        <v>59618</v>
      </c>
      <c r="J62" s="29">
        <v>58181</v>
      </c>
      <c r="K62" s="29">
        <v>58957</v>
      </c>
      <c r="L62" s="29">
        <v>58825</v>
      </c>
      <c r="M62" s="29">
        <v>57606</v>
      </c>
      <c r="N62" s="29">
        <v>56996</v>
      </c>
    </row>
    <row r="63" spans="1:14">
      <c r="A63" s="15" t="s">
        <v>119</v>
      </c>
      <c r="B63" s="15" t="s">
        <v>120</v>
      </c>
      <c r="C63" s="29"/>
      <c r="D63" s="29" t="s">
        <v>271</v>
      </c>
      <c r="E63" s="29" t="s">
        <v>271</v>
      </c>
      <c r="F63" s="29" t="s">
        <v>271</v>
      </c>
      <c r="G63" s="29" t="s">
        <v>271</v>
      </c>
      <c r="H63" s="29" t="s">
        <v>271</v>
      </c>
      <c r="I63" s="29" t="s">
        <v>271</v>
      </c>
      <c r="J63" s="29" t="s">
        <v>271</v>
      </c>
      <c r="K63" s="29" t="s">
        <v>271</v>
      </c>
      <c r="L63" s="29" t="s">
        <v>271</v>
      </c>
      <c r="M63" s="29" t="s">
        <v>271</v>
      </c>
      <c r="N63" s="29" t="s">
        <v>271</v>
      </c>
    </row>
    <row r="64" spans="1:14">
      <c r="A64" s="15" t="s">
        <v>121</v>
      </c>
      <c r="B64" s="15" t="s">
        <v>122</v>
      </c>
      <c r="C64" s="29"/>
      <c r="D64" s="29">
        <v>47418</v>
      </c>
      <c r="E64" s="29">
        <v>46650</v>
      </c>
      <c r="F64" s="29">
        <v>55195</v>
      </c>
      <c r="G64" s="29">
        <v>55187</v>
      </c>
      <c r="H64" s="29">
        <v>56663</v>
      </c>
      <c r="I64" s="29">
        <v>56363</v>
      </c>
      <c r="J64" s="29">
        <v>56826</v>
      </c>
      <c r="K64" s="29">
        <v>57325</v>
      </c>
      <c r="L64" s="29">
        <v>57943</v>
      </c>
      <c r="M64" s="29">
        <v>58112</v>
      </c>
      <c r="N64" s="29">
        <v>58614</v>
      </c>
    </row>
    <row r="65" spans="1:14">
      <c r="A65" s="15" t="s">
        <v>123</v>
      </c>
      <c r="B65" s="15" t="s">
        <v>124</v>
      </c>
      <c r="C65" s="29"/>
      <c r="D65" s="29">
        <v>68014</v>
      </c>
      <c r="E65" s="29">
        <v>67452</v>
      </c>
      <c r="F65" s="29">
        <v>68350</v>
      </c>
      <c r="G65" s="29">
        <v>68234</v>
      </c>
      <c r="H65" s="29">
        <v>73986</v>
      </c>
      <c r="I65" s="29">
        <v>72593</v>
      </c>
      <c r="J65" s="29">
        <v>71605</v>
      </c>
      <c r="K65" s="29">
        <v>73086</v>
      </c>
      <c r="L65" s="29">
        <v>73865</v>
      </c>
      <c r="M65" s="29">
        <v>73354</v>
      </c>
      <c r="N65" s="29">
        <v>74714</v>
      </c>
    </row>
    <row r="66" spans="1:14">
      <c r="A66" s="15" t="s">
        <v>125</v>
      </c>
      <c r="B66" s="15" t="s">
        <v>126</v>
      </c>
      <c r="C66" s="29"/>
      <c r="D66" s="29">
        <v>9725</v>
      </c>
      <c r="E66" s="29">
        <v>10131</v>
      </c>
      <c r="F66" s="29">
        <v>9586</v>
      </c>
      <c r="G66" s="29">
        <v>9201</v>
      </c>
      <c r="H66" s="29">
        <v>9357</v>
      </c>
      <c r="I66" s="29">
        <v>9379</v>
      </c>
      <c r="J66" s="29">
        <v>9391</v>
      </c>
      <c r="K66" s="29">
        <v>9310</v>
      </c>
      <c r="L66" s="29">
        <v>11786</v>
      </c>
      <c r="M66" s="29">
        <v>16828</v>
      </c>
      <c r="N66" s="29">
        <v>16651</v>
      </c>
    </row>
    <row r="67" spans="1:14">
      <c r="A67" s="15" t="s">
        <v>127</v>
      </c>
      <c r="B67" s="15" t="s">
        <v>128</v>
      </c>
      <c r="C67" s="29"/>
      <c r="D67" s="29">
        <v>104067</v>
      </c>
      <c r="E67" s="29">
        <v>104543</v>
      </c>
      <c r="F67" s="29">
        <v>104435</v>
      </c>
      <c r="G67" s="29">
        <v>103425</v>
      </c>
      <c r="H67" s="29">
        <v>101986</v>
      </c>
      <c r="I67" s="29">
        <v>108331</v>
      </c>
      <c r="J67" s="29">
        <v>127549</v>
      </c>
      <c r="K67" s="29">
        <v>131142</v>
      </c>
      <c r="L67" s="29">
        <v>134848</v>
      </c>
      <c r="M67" s="29">
        <v>135435</v>
      </c>
      <c r="N67" s="29">
        <v>171964</v>
      </c>
    </row>
    <row r="68" spans="1:14">
      <c r="A68" s="15" t="s">
        <v>129</v>
      </c>
      <c r="B68" s="15" t="s">
        <v>130</v>
      </c>
      <c r="C68" s="29"/>
      <c r="D68" s="29">
        <v>39755</v>
      </c>
      <c r="E68" s="29">
        <v>22907</v>
      </c>
      <c r="F68" s="29">
        <v>38044</v>
      </c>
      <c r="G68" s="29">
        <v>22226</v>
      </c>
      <c r="H68" s="29">
        <v>53892</v>
      </c>
      <c r="I68" s="29">
        <v>52683</v>
      </c>
      <c r="J68" s="29">
        <v>52639</v>
      </c>
      <c r="K68" s="29">
        <v>54704</v>
      </c>
      <c r="L68" s="29">
        <v>55234</v>
      </c>
      <c r="M68" s="29">
        <v>38771</v>
      </c>
      <c r="N68" s="29">
        <v>38591</v>
      </c>
    </row>
    <row r="69" spans="1:14">
      <c r="A69" s="15" t="s">
        <v>131</v>
      </c>
      <c r="B69" s="15" t="s">
        <v>132</v>
      </c>
      <c r="C69" s="29"/>
      <c r="D69" s="29" t="s">
        <v>271</v>
      </c>
      <c r="E69" s="29" t="s">
        <v>271</v>
      </c>
      <c r="F69" s="29" t="s">
        <v>271</v>
      </c>
      <c r="G69" s="29" t="s">
        <v>271</v>
      </c>
      <c r="H69" s="29" t="s">
        <v>271</v>
      </c>
      <c r="I69" s="29" t="s">
        <v>271</v>
      </c>
      <c r="J69" s="29" t="s">
        <v>271</v>
      </c>
      <c r="K69" s="29" t="s">
        <v>271</v>
      </c>
      <c r="L69" s="29" t="s">
        <v>271</v>
      </c>
      <c r="M69" s="29" t="s">
        <v>271</v>
      </c>
      <c r="N69" s="29" t="s">
        <v>271</v>
      </c>
    </row>
    <row r="70" spans="1:14">
      <c r="A70" s="15" t="s">
        <v>133</v>
      </c>
      <c r="B70" s="15" t="s">
        <v>134</v>
      </c>
      <c r="C70" s="29"/>
      <c r="D70" s="29">
        <v>83590</v>
      </c>
      <c r="E70" s="29">
        <v>82456</v>
      </c>
      <c r="F70" s="29">
        <v>83524</v>
      </c>
      <c r="G70" s="29">
        <v>83618</v>
      </c>
      <c r="H70" s="29">
        <v>86084</v>
      </c>
      <c r="I70" s="29">
        <v>87014</v>
      </c>
      <c r="J70" s="29">
        <v>96179</v>
      </c>
      <c r="K70" s="29">
        <v>96575</v>
      </c>
      <c r="L70" s="29">
        <v>98577</v>
      </c>
      <c r="M70" s="29">
        <v>97901</v>
      </c>
      <c r="N70" s="29">
        <v>89262</v>
      </c>
    </row>
    <row r="71" spans="1:14">
      <c r="A71" s="15" t="s">
        <v>135</v>
      </c>
      <c r="B71" s="15" t="s">
        <v>136</v>
      </c>
      <c r="C71" s="29"/>
      <c r="D71" s="29">
        <v>44777</v>
      </c>
      <c r="E71" s="29">
        <v>45056</v>
      </c>
      <c r="F71" s="29">
        <v>48072</v>
      </c>
      <c r="G71" s="29">
        <v>48107</v>
      </c>
      <c r="H71" s="29">
        <v>49475</v>
      </c>
      <c r="I71" s="29">
        <v>47668</v>
      </c>
      <c r="J71" s="29">
        <v>47499</v>
      </c>
      <c r="K71" s="29">
        <v>47959</v>
      </c>
      <c r="L71" s="29">
        <v>51584</v>
      </c>
      <c r="M71" s="29">
        <v>53699</v>
      </c>
      <c r="N71" s="29">
        <v>69032</v>
      </c>
    </row>
    <row r="72" spans="1:14">
      <c r="A72" s="15" t="s">
        <v>137</v>
      </c>
      <c r="B72" s="15" t="s">
        <v>138</v>
      </c>
      <c r="C72" s="29"/>
      <c r="D72" s="29">
        <v>42298</v>
      </c>
      <c r="E72" s="29">
        <v>43703</v>
      </c>
      <c r="F72" s="29">
        <v>48439</v>
      </c>
      <c r="G72" s="29">
        <v>48396</v>
      </c>
      <c r="H72" s="29">
        <v>50962</v>
      </c>
      <c r="I72" s="29">
        <v>49186</v>
      </c>
      <c r="J72" s="29">
        <v>47133</v>
      </c>
      <c r="K72" s="29">
        <v>46183</v>
      </c>
      <c r="L72" s="29">
        <v>45964</v>
      </c>
      <c r="M72" s="29">
        <v>53263</v>
      </c>
      <c r="N72" s="29">
        <v>52783</v>
      </c>
    </row>
    <row r="73" spans="1:14">
      <c r="A73" s="15" t="s">
        <v>139</v>
      </c>
      <c r="B73" s="15" t="s">
        <v>140</v>
      </c>
      <c r="C73" s="29"/>
      <c r="D73" s="29">
        <v>14091</v>
      </c>
      <c r="E73" s="29">
        <v>14021</v>
      </c>
      <c r="F73" s="29">
        <v>14252</v>
      </c>
      <c r="G73" s="29">
        <v>13822</v>
      </c>
      <c r="H73" s="29">
        <v>14662</v>
      </c>
      <c r="I73" s="29">
        <v>14988</v>
      </c>
      <c r="J73" s="29">
        <v>20807</v>
      </c>
      <c r="K73" s="29">
        <v>22538</v>
      </c>
      <c r="L73" s="29">
        <v>22730</v>
      </c>
      <c r="M73" s="29">
        <v>22451</v>
      </c>
      <c r="N73" s="29">
        <v>22561</v>
      </c>
    </row>
    <row r="74" spans="1:14">
      <c r="A74" s="15" t="s">
        <v>141</v>
      </c>
      <c r="B74" s="15" t="s">
        <v>142</v>
      </c>
      <c r="C74" s="29"/>
      <c r="D74" s="29">
        <v>38414</v>
      </c>
      <c r="E74" s="29">
        <v>54092</v>
      </c>
      <c r="F74" s="29">
        <v>54456</v>
      </c>
      <c r="G74" s="29">
        <v>46816</v>
      </c>
      <c r="H74" s="29">
        <v>49871</v>
      </c>
      <c r="I74" s="29">
        <v>58316</v>
      </c>
      <c r="J74" s="29">
        <v>50633</v>
      </c>
      <c r="K74" s="29">
        <v>50862</v>
      </c>
      <c r="L74" s="29">
        <v>50729</v>
      </c>
      <c r="M74" s="29">
        <v>50103</v>
      </c>
      <c r="N74" s="29">
        <v>61053</v>
      </c>
    </row>
    <row r="75" spans="1:14">
      <c r="A75" s="15" t="s">
        <v>143</v>
      </c>
      <c r="B75" s="15" t="s">
        <v>144</v>
      </c>
      <c r="C75" s="29"/>
      <c r="D75" s="29">
        <v>65910</v>
      </c>
      <c r="E75" s="29">
        <v>65268</v>
      </c>
      <c r="F75" s="29">
        <v>66261</v>
      </c>
      <c r="G75" s="29">
        <v>65958</v>
      </c>
      <c r="H75" s="29">
        <v>65746</v>
      </c>
      <c r="I75" s="29">
        <v>63962</v>
      </c>
      <c r="J75" s="29">
        <v>62376</v>
      </c>
      <c r="K75" s="29">
        <v>64555</v>
      </c>
      <c r="L75" s="29">
        <v>82616</v>
      </c>
      <c r="M75" s="29">
        <v>81966</v>
      </c>
      <c r="N75" s="29">
        <v>82165</v>
      </c>
    </row>
    <row r="76" spans="1:14">
      <c r="A76" s="15" t="s">
        <v>145</v>
      </c>
      <c r="B76" s="15" t="s">
        <v>146</v>
      </c>
      <c r="C76" s="29"/>
      <c r="D76" s="29">
        <v>20300</v>
      </c>
      <c r="E76" s="29">
        <v>19867</v>
      </c>
      <c r="F76" s="29">
        <v>21155</v>
      </c>
      <c r="G76" s="29">
        <v>45034</v>
      </c>
      <c r="H76" s="29">
        <v>47976</v>
      </c>
      <c r="I76" s="29">
        <v>46524</v>
      </c>
      <c r="J76" s="29">
        <v>46168</v>
      </c>
      <c r="K76" s="29">
        <v>44873</v>
      </c>
      <c r="L76" s="29">
        <v>46081</v>
      </c>
      <c r="M76" s="29">
        <v>45789</v>
      </c>
      <c r="N76" s="29">
        <v>59903</v>
      </c>
    </row>
    <row r="77" spans="1:14">
      <c r="A77" s="15" t="s">
        <v>147</v>
      </c>
      <c r="B77" s="15" t="s">
        <v>148</v>
      </c>
      <c r="C77" s="29"/>
      <c r="D77" s="29">
        <v>130487</v>
      </c>
      <c r="E77" s="29">
        <v>114471</v>
      </c>
      <c r="F77" s="29">
        <v>127887</v>
      </c>
      <c r="G77" s="29">
        <v>128796</v>
      </c>
      <c r="H77" s="29">
        <v>152348</v>
      </c>
      <c r="I77" s="29">
        <v>176135</v>
      </c>
      <c r="J77" s="29">
        <v>183476</v>
      </c>
      <c r="K77" s="29">
        <v>187539</v>
      </c>
      <c r="L77" s="29">
        <v>206557</v>
      </c>
      <c r="M77" s="29">
        <v>209457</v>
      </c>
      <c r="N77" s="29">
        <v>209362</v>
      </c>
    </row>
    <row r="78" spans="1:14">
      <c r="A78" s="15" t="s">
        <v>149</v>
      </c>
      <c r="B78" s="15" t="s">
        <v>150</v>
      </c>
      <c r="C78" s="29"/>
      <c r="D78" s="29" t="s">
        <v>271</v>
      </c>
      <c r="E78" s="29" t="s">
        <v>271</v>
      </c>
      <c r="F78" s="29" t="s">
        <v>271</v>
      </c>
      <c r="G78" s="29" t="s">
        <v>271</v>
      </c>
      <c r="H78" s="29" t="s">
        <v>271</v>
      </c>
      <c r="I78" s="29" t="s">
        <v>271</v>
      </c>
      <c r="J78" s="29" t="s">
        <v>271</v>
      </c>
      <c r="K78" s="29" t="s">
        <v>271</v>
      </c>
      <c r="L78" s="29" t="s">
        <v>271</v>
      </c>
      <c r="M78" s="29" t="s">
        <v>271</v>
      </c>
      <c r="N78" s="29" t="s">
        <v>271</v>
      </c>
    </row>
    <row r="79" spans="1:14">
      <c r="A79" s="15" t="s">
        <v>151</v>
      </c>
      <c r="B79" s="15" t="s">
        <v>152</v>
      </c>
      <c r="C79" s="29"/>
      <c r="D79" s="29">
        <v>16329</v>
      </c>
      <c r="E79" s="29">
        <v>9395</v>
      </c>
      <c r="F79" s="29">
        <v>9745</v>
      </c>
      <c r="G79" s="29">
        <v>9811</v>
      </c>
      <c r="H79" s="29">
        <v>9397</v>
      </c>
      <c r="I79" s="29">
        <v>9541</v>
      </c>
      <c r="J79" s="29">
        <v>9838</v>
      </c>
      <c r="K79" s="29">
        <v>10849</v>
      </c>
      <c r="L79" s="29">
        <v>12389</v>
      </c>
      <c r="M79" s="29">
        <v>7329</v>
      </c>
      <c r="N79" s="29">
        <v>26858</v>
      </c>
    </row>
    <row r="80" spans="1:14">
      <c r="A80" s="15" t="s">
        <v>153</v>
      </c>
      <c r="B80" s="15" t="s">
        <v>154</v>
      </c>
      <c r="C80" s="29"/>
      <c r="D80" s="29">
        <v>32362</v>
      </c>
      <c r="E80" s="29">
        <v>32006</v>
      </c>
      <c r="F80" s="29">
        <v>34842</v>
      </c>
      <c r="G80" s="29">
        <v>35834</v>
      </c>
      <c r="H80" s="29">
        <v>38489</v>
      </c>
      <c r="I80" s="29">
        <v>38887</v>
      </c>
      <c r="J80" s="29">
        <v>39132</v>
      </c>
      <c r="K80" s="29">
        <v>38585</v>
      </c>
      <c r="L80" s="29">
        <v>39346</v>
      </c>
      <c r="M80" s="29">
        <v>39559</v>
      </c>
      <c r="N80" s="29">
        <v>54309</v>
      </c>
    </row>
    <row r="81" spans="1:14">
      <c r="A81" s="15" t="s">
        <v>155</v>
      </c>
      <c r="B81" s="15" t="s">
        <v>156</v>
      </c>
      <c r="C81" s="29"/>
      <c r="D81" s="29">
        <v>28817</v>
      </c>
      <c r="E81" s="29">
        <v>14510</v>
      </c>
      <c r="F81" s="29">
        <v>24290</v>
      </c>
      <c r="G81" s="29">
        <v>22602</v>
      </c>
      <c r="H81" s="29">
        <v>22465</v>
      </c>
      <c r="I81" s="29">
        <v>22645</v>
      </c>
      <c r="J81" s="29">
        <v>22075</v>
      </c>
      <c r="K81" s="29">
        <v>21534</v>
      </c>
      <c r="L81" s="29">
        <v>19881</v>
      </c>
      <c r="M81" s="29">
        <v>22006</v>
      </c>
      <c r="N81" s="29">
        <v>22315</v>
      </c>
    </row>
    <row r="82" spans="1:14">
      <c r="A82" s="15" t="s">
        <v>157</v>
      </c>
      <c r="B82" s="15" t="s">
        <v>158</v>
      </c>
      <c r="C82" s="29"/>
      <c r="D82" s="29">
        <v>37256</v>
      </c>
      <c r="E82" s="29">
        <v>37405</v>
      </c>
      <c r="F82" s="29">
        <v>36951</v>
      </c>
      <c r="G82" s="29">
        <v>36143</v>
      </c>
      <c r="H82" s="29">
        <v>36863</v>
      </c>
      <c r="I82" s="29">
        <v>35654</v>
      </c>
      <c r="J82" s="29">
        <v>34952</v>
      </c>
      <c r="K82" s="29">
        <v>64320</v>
      </c>
      <c r="L82" s="29">
        <v>36074</v>
      </c>
      <c r="M82" s="29">
        <v>37033</v>
      </c>
      <c r="N82" s="29">
        <v>38571</v>
      </c>
    </row>
    <row r="83" spans="1:14">
      <c r="A83" s="15" t="s">
        <v>159</v>
      </c>
      <c r="B83" s="15" t="s">
        <v>160</v>
      </c>
      <c r="C83" s="29"/>
      <c r="D83" s="29">
        <v>533450</v>
      </c>
      <c r="E83" s="29">
        <v>533926.99999999988</v>
      </c>
      <c r="F83" s="29">
        <v>535036</v>
      </c>
      <c r="G83" s="29">
        <v>525153</v>
      </c>
      <c r="H83" s="29">
        <v>526193.91783675703</v>
      </c>
      <c r="I83" s="29">
        <v>522301.99999999988</v>
      </c>
      <c r="J83" s="29">
        <v>550123.8573890751</v>
      </c>
      <c r="K83" s="29">
        <v>565066.00000000012</v>
      </c>
      <c r="L83" s="29">
        <v>569119.72344453481</v>
      </c>
      <c r="M83" s="29">
        <v>568907</v>
      </c>
      <c r="N83" s="29">
        <v>607813</v>
      </c>
    </row>
    <row r="84" spans="1:14">
      <c r="A84" s="15" t="s">
        <v>161</v>
      </c>
      <c r="B84" s="15" t="s">
        <v>162</v>
      </c>
      <c r="C84" s="29"/>
      <c r="D84" s="29">
        <v>81733</v>
      </c>
      <c r="E84" s="29">
        <v>81692</v>
      </c>
      <c r="F84" s="29">
        <v>81453</v>
      </c>
      <c r="G84" s="29">
        <v>80260</v>
      </c>
      <c r="H84" s="29">
        <v>82898</v>
      </c>
      <c r="I84" s="29">
        <v>101558</v>
      </c>
      <c r="J84" s="29">
        <v>103691</v>
      </c>
      <c r="K84" s="29">
        <v>110797</v>
      </c>
      <c r="L84" s="29">
        <v>111209</v>
      </c>
      <c r="M84" s="29">
        <v>110613</v>
      </c>
      <c r="N84" s="29">
        <v>110290</v>
      </c>
    </row>
    <row r="85" spans="1:14">
      <c r="A85" s="15" t="s">
        <v>163</v>
      </c>
      <c r="B85" s="15" t="s">
        <v>164</v>
      </c>
      <c r="C85" s="29"/>
      <c r="D85" s="29">
        <v>66181</v>
      </c>
      <c r="E85" s="29">
        <v>89303</v>
      </c>
      <c r="F85" s="29">
        <v>90002</v>
      </c>
      <c r="G85" s="29">
        <v>90938</v>
      </c>
      <c r="H85" s="29">
        <v>98178</v>
      </c>
      <c r="I85" s="29">
        <v>101237</v>
      </c>
      <c r="J85" s="29">
        <v>113556</v>
      </c>
      <c r="K85" s="29">
        <v>119119</v>
      </c>
      <c r="L85" s="29">
        <v>117277</v>
      </c>
      <c r="M85" s="29">
        <v>118352</v>
      </c>
      <c r="N85" s="29">
        <v>126701</v>
      </c>
    </row>
    <row r="86" spans="1:14">
      <c r="A86" s="15" t="s">
        <v>165</v>
      </c>
      <c r="B86" s="15" t="s">
        <v>166</v>
      </c>
      <c r="C86" s="29"/>
      <c r="D86" s="29">
        <v>76278</v>
      </c>
      <c r="E86" s="29">
        <v>96449</v>
      </c>
      <c r="F86" s="29">
        <v>97599</v>
      </c>
      <c r="G86" s="29">
        <v>81992</v>
      </c>
      <c r="H86" s="29">
        <v>87873</v>
      </c>
      <c r="I86" s="29">
        <v>92492</v>
      </c>
      <c r="J86" s="29">
        <v>91778</v>
      </c>
      <c r="K86" s="29">
        <v>92263</v>
      </c>
      <c r="L86" s="29">
        <v>90941</v>
      </c>
      <c r="M86" s="29">
        <v>88682</v>
      </c>
      <c r="N86" s="29">
        <v>115151</v>
      </c>
    </row>
    <row r="87" spans="1:14">
      <c r="A87" s="15" t="s">
        <v>167</v>
      </c>
      <c r="B87" s="15" t="s">
        <v>168</v>
      </c>
      <c r="C87" s="29"/>
      <c r="D87" s="29">
        <v>11539</v>
      </c>
      <c r="E87" s="29">
        <v>11552</v>
      </c>
      <c r="F87" s="29">
        <v>11021</v>
      </c>
      <c r="G87" s="29">
        <v>10918</v>
      </c>
      <c r="H87" s="29">
        <v>24608</v>
      </c>
      <c r="I87" s="29">
        <v>24829</v>
      </c>
      <c r="J87" s="29">
        <v>25619</v>
      </c>
      <c r="K87" s="29">
        <v>24753</v>
      </c>
      <c r="L87" s="29">
        <v>24935</v>
      </c>
      <c r="M87" s="29">
        <v>24812</v>
      </c>
      <c r="N87" s="29">
        <v>24857</v>
      </c>
    </row>
    <row r="88" spans="1:14">
      <c r="A88" s="15" t="s">
        <v>169</v>
      </c>
      <c r="B88" s="15" t="s">
        <v>170</v>
      </c>
      <c r="C88" s="29"/>
      <c r="D88" s="29">
        <v>18872</v>
      </c>
      <c r="E88" s="29">
        <v>18236</v>
      </c>
      <c r="F88" s="29">
        <v>19649</v>
      </c>
      <c r="G88" s="29">
        <v>19477</v>
      </c>
      <c r="H88" s="29">
        <v>20146</v>
      </c>
      <c r="I88" s="29">
        <v>19573</v>
      </c>
      <c r="J88" s="29">
        <v>19282</v>
      </c>
      <c r="K88" s="29">
        <v>23725</v>
      </c>
      <c r="L88" s="29">
        <v>24065</v>
      </c>
      <c r="M88" s="29">
        <v>23291</v>
      </c>
      <c r="N88" s="29">
        <v>23765</v>
      </c>
    </row>
    <row r="89" spans="1:14">
      <c r="A89" s="15" t="s">
        <v>171</v>
      </c>
      <c r="B89" s="15" t="s">
        <v>172</v>
      </c>
      <c r="C89" s="29"/>
      <c r="D89" s="29" t="s">
        <v>271</v>
      </c>
      <c r="E89" s="29" t="s">
        <v>271</v>
      </c>
      <c r="F89" s="29" t="s">
        <v>271</v>
      </c>
      <c r="G89" s="29" t="s">
        <v>271</v>
      </c>
      <c r="H89" s="29" t="s">
        <v>271</v>
      </c>
      <c r="I89" s="29" t="s">
        <v>271</v>
      </c>
      <c r="J89" s="29">
        <v>17473</v>
      </c>
      <c r="K89" s="29">
        <v>17337</v>
      </c>
      <c r="L89" s="29">
        <v>17480</v>
      </c>
      <c r="M89" s="29">
        <v>17781</v>
      </c>
      <c r="N89" s="29">
        <v>23560</v>
      </c>
    </row>
    <row r="90" spans="1:14">
      <c r="A90" s="15" t="s">
        <v>173</v>
      </c>
      <c r="B90" s="15" t="s">
        <v>174</v>
      </c>
      <c r="C90" s="29"/>
      <c r="D90" s="29">
        <v>8533</v>
      </c>
      <c r="E90" s="29">
        <v>9779</v>
      </c>
      <c r="F90" s="29">
        <v>9423</v>
      </c>
      <c r="G90" s="29">
        <v>15828</v>
      </c>
      <c r="H90" s="29">
        <v>21106</v>
      </c>
      <c r="I90" s="29">
        <v>19830</v>
      </c>
      <c r="J90" s="29">
        <v>19581</v>
      </c>
      <c r="K90" s="29">
        <v>19874</v>
      </c>
      <c r="L90" s="29">
        <v>19447</v>
      </c>
      <c r="M90" s="29">
        <v>19528</v>
      </c>
      <c r="N90" s="29">
        <v>19577</v>
      </c>
    </row>
    <row r="91" spans="1:14">
      <c r="A91" s="15" t="s">
        <v>175</v>
      </c>
      <c r="B91" s="15" t="s">
        <v>176</v>
      </c>
      <c r="C91" s="29"/>
      <c r="D91" s="29">
        <v>49800</v>
      </c>
      <c r="E91" s="29">
        <v>49992</v>
      </c>
      <c r="F91" s="29">
        <v>49267</v>
      </c>
      <c r="G91" s="29">
        <v>49351</v>
      </c>
      <c r="H91" s="29">
        <v>49774</v>
      </c>
      <c r="I91" s="29">
        <v>48662</v>
      </c>
      <c r="J91" s="29">
        <v>42095</v>
      </c>
      <c r="K91" s="29">
        <v>38484</v>
      </c>
      <c r="L91" s="29">
        <v>47078</v>
      </c>
      <c r="M91" s="29">
        <v>47190</v>
      </c>
      <c r="N91" s="29">
        <v>52647</v>
      </c>
    </row>
    <row r="92" spans="1:14">
      <c r="A92" s="15" t="s">
        <v>177</v>
      </c>
      <c r="B92" s="15" t="s">
        <v>178</v>
      </c>
      <c r="C92" s="29"/>
      <c r="D92" s="29">
        <v>28361</v>
      </c>
      <c r="E92" s="29">
        <v>22615</v>
      </c>
      <c r="F92" s="29">
        <v>23006</v>
      </c>
      <c r="G92" s="29">
        <v>22744</v>
      </c>
      <c r="H92" s="29">
        <v>23953</v>
      </c>
      <c r="I92" s="29">
        <v>34661</v>
      </c>
      <c r="J92" s="29">
        <v>41403</v>
      </c>
      <c r="K92" s="29">
        <v>41781</v>
      </c>
      <c r="L92" s="29">
        <v>42603</v>
      </c>
      <c r="M92" s="29">
        <v>34801</v>
      </c>
      <c r="N92" s="29">
        <v>47436</v>
      </c>
    </row>
    <row r="93" spans="1:14">
      <c r="A93" s="15" t="s">
        <v>179</v>
      </c>
      <c r="B93" s="15" t="s">
        <v>180</v>
      </c>
      <c r="C93" s="29"/>
      <c r="D93" s="29">
        <v>12390</v>
      </c>
      <c r="E93" s="29">
        <v>12216</v>
      </c>
      <c r="F93" s="29">
        <v>12146</v>
      </c>
      <c r="G93" s="29">
        <v>12118</v>
      </c>
      <c r="H93" s="29">
        <v>12410</v>
      </c>
      <c r="I93" s="29">
        <v>12252</v>
      </c>
      <c r="J93" s="29">
        <v>11714</v>
      </c>
      <c r="K93" s="29">
        <v>12146</v>
      </c>
      <c r="L93" s="29">
        <v>12070</v>
      </c>
      <c r="M93" s="29">
        <v>12594</v>
      </c>
      <c r="N93" s="29">
        <v>12942</v>
      </c>
    </row>
    <row r="94" spans="1:14">
      <c r="A94" s="15" t="s">
        <v>181</v>
      </c>
      <c r="B94" s="15" t="s">
        <v>182</v>
      </c>
      <c r="C94" s="29"/>
      <c r="D94" s="29">
        <v>34168</v>
      </c>
      <c r="E94" s="29">
        <v>34397</v>
      </c>
      <c r="F94" s="29">
        <v>35007</v>
      </c>
      <c r="G94" s="29">
        <v>34703</v>
      </c>
      <c r="H94" s="29">
        <v>36453</v>
      </c>
      <c r="I94" s="29">
        <v>38290</v>
      </c>
      <c r="J94" s="29">
        <v>39609</v>
      </c>
      <c r="K94" s="29">
        <v>38285</v>
      </c>
      <c r="L94" s="29">
        <v>41465</v>
      </c>
      <c r="M94" s="29">
        <v>49727</v>
      </c>
      <c r="N94" s="29">
        <v>49833</v>
      </c>
    </row>
    <row r="95" spans="1:14">
      <c r="A95" s="15" t="s">
        <v>183</v>
      </c>
      <c r="B95" s="15" t="s">
        <v>184</v>
      </c>
      <c r="C95" s="29"/>
      <c r="D95" s="29">
        <v>21099</v>
      </c>
      <c r="E95" s="29">
        <v>21483</v>
      </c>
      <c r="F95" s="29">
        <v>21189</v>
      </c>
      <c r="G95" s="29">
        <v>21032</v>
      </c>
      <c r="H95" s="29">
        <v>20144</v>
      </c>
      <c r="I95" s="29">
        <v>36011</v>
      </c>
      <c r="J95" s="29">
        <v>36042</v>
      </c>
      <c r="K95" s="29">
        <v>37153</v>
      </c>
      <c r="L95" s="29">
        <v>36341</v>
      </c>
      <c r="M95" s="29">
        <v>37325</v>
      </c>
      <c r="N95" s="29">
        <v>37608</v>
      </c>
    </row>
    <row r="96" spans="1:14">
      <c r="A96" s="15" t="s">
        <v>185</v>
      </c>
      <c r="B96" s="15" t="s">
        <v>186</v>
      </c>
      <c r="C96" s="29"/>
      <c r="D96" s="29" t="s">
        <v>271</v>
      </c>
      <c r="E96" s="29" t="s">
        <v>271</v>
      </c>
      <c r="F96" s="29" t="s">
        <v>271</v>
      </c>
      <c r="G96" s="29" t="s">
        <v>271</v>
      </c>
      <c r="H96" s="29" t="s">
        <v>271</v>
      </c>
      <c r="I96" s="29" t="s">
        <v>271</v>
      </c>
      <c r="J96" s="29" t="s">
        <v>271</v>
      </c>
      <c r="K96" s="29" t="s">
        <v>271</v>
      </c>
      <c r="L96" s="29" t="s">
        <v>271</v>
      </c>
      <c r="M96" s="29" t="s">
        <v>271</v>
      </c>
      <c r="N96" s="29" t="s">
        <v>271</v>
      </c>
    </row>
    <row r="97" spans="1:14">
      <c r="A97" s="15" t="s">
        <v>187</v>
      </c>
      <c r="B97" s="15" t="s">
        <v>188</v>
      </c>
      <c r="C97" s="29"/>
      <c r="D97" s="29" t="s">
        <v>271</v>
      </c>
      <c r="E97" s="29" t="s">
        <v>271</v>
      </c>
      <c r="F97" s="29" t="s">
        <v>271</v>
      </c>
      <c r="G97" s="29" t="s">
        <v>271</v>
      </c>
      <c r="H97" s="29" t="s">
        <v>271</v>
      </c>
      <c r="I97" s="29" t="s">
        <v>271</v>
      </c>
      <c r="J97" s="29">
        <v>14463</v>
      </c>
      <c r="K97" s="29">
        <v>16571</v>
      </c>
      <c r="L97" s="29">
        <v>16673</v>
      </c>
      <c r="M97" s="29">
        <v>16635</v>
      </c>
      <c r="N97" s="29">
        <v>16641</v>
      </c>
    </row>
    <row r="98" spans="1:14">
      <c r="A98" s="15" t="s">
        <v>189</v>
      </c>
      <c r="B98" s="15" t="s">
        <v>190</v>
      </c>
      <c r="C98" s="29"/>
      <c r="D98" s="29">
        <v>23537</v>
      </c>
      <c r="E98" s="29">
        <v>23587</v>
      </c>
      <c r="F98" s="29">
        <v>24010</v>
      </c>
      <c r="G98" s="29">
        <v>23192</v>
      </c>
      <c r="H98" s="29">
        <v>25064</v>
      </c>
      <c r="I98" s="29">
        <v>23415</v>
      </c>
      <c r="J98" s="29">
        <v>23532</v>
      </c>
      <c r="K98" s="29">
        <v>23689</v>
      </c>
      <c r="L98" s="29">
        <v>22766</v>
      </c>
      <c r="M98" s="29">
        <v>23645</v>
      </c>
      <c r="N98" s="29">
        <v>24381</v>
      </c>
    </row>
    <row r="99" spans="1:14">
      <c r="A99" s="15" t="s">
        <v>191</v>
      </c>
      <c r="B99" s="15" t="s">
        <v>192</v>
      </c>
      <c r="C99" s="29"/>
      <c r="D99" s="29">
        <v>28043</v>
      </c>
      <c r="E99" s="29">
        <v>40829</v>
      </c>
      <c r="F99" s="29">
        <v>41046</v>
      </c>
      <c r="G99" s="29">
        <v>40384</v>
      </c>
      <c r="H99" s="29">
        <v>40336</v>
      </c>
      <c r="I99" s="29">
        <v>38228</v>
      </c>
      <c r="J99" s="29">
        <v>27447</v>
      </c>
      <c r="K99" s="29">
        <v>27301</v>
      </c>
      <c r="L99" s="29">
        <v>27022</v>
      </c>
      <c r="M99" s="29">
        <v>27990</v>
      </c>
      <c r="N99" s="29">
        <v>37884</v>
      </c>
    </row>
    <row r="100" spans="1:14">
      <c r="A100" s="15" t="s">
        <v>193</v>
      </c>
      <c r="B100" s="15" t="s">
        <v>194</v>
      </c>
      <c r="C100" s="29"/>
      <c r="D100" s="29">
        <v>62940</v>
      </c>
      <c r="E100" s="29">
        <v>62618</v>
      </c>
      <c r="F100" s="29">
        <v>74241</v>
      </c>
      <c r="G100" s="29">
        <v>77350</v>
      </c>
      <c r="H100" s="29">
        <v>79681</v>
      </c>
      <c r="I100" s="29">
        <v>79810</v>
      </c>
      <c r="J100" s="29">
        <v>79636</v>
      </c>
      <c r="K100" s="29">
        <v>80980</v>
      </c>
      <c r="L100" s="29">
        <v>80967</v>
      </c>
      <c r="M100" s="29">
        <v>79067</v>
      </c>
      <c r="N100" s="29">
        <v>82296</v>
      </c>
    </row>
    <row r="101" spans="1:14">
      <c r="A101" s="15" t="s">
        <v>195</v>
      </c>
      <c r="B101" s="15" t="s">
        <v>196</v>
      </c>
      <c r="C101" s="29"/>
      <c r="D101" s="29">
        <v>101996</v>
      </c>
      <c r="E101" s="29">
        <v>93846</v>
      </c>
      <c r="F101" s="29">
        <v>94582</v>
      </c>
      <c r="G101" s="29">
        <v>94503</v>
      </c>
      <c r="H101" s="29">
        <v>99324</v>
      </c>
      <c r="I101" s="29">
        <v>98341</v>
      </c>
      <c r="J101" s="29">
        <v>97415</v>
      </c>
      <c r="K101" s="29">
        <v>99046</v>
      </c>
      <c r="L101" s="29">
        <v>97922</v>
      </c>
      <c r="M101" s="29">
        <v>94844</v>
      </c>
      <c r="N101" s="29">
        <v>126848</v>
      </c>
    </row>
    <row r="102" spans="1:14">
      <c r="A102" s="15" t="s">
        <v>197</v>
      </c>
      <c r="B102" s="15" t="s">
        <v>198</v>
      </c>
      <c r="C102" s="29"/>
      <c r="D102" s="29">
        <v>80733</v>
      </c>
      <c r="E102" s="29">
        <v>90920</v>
      </c>
      <c r="F102" s="29">
        <v>93084</v>
      </c>
      <c r="G102" s="29">
        <v>91138</v>
      </c>
      <c r="H102" s="29">
        <v>93748</v>
      </c>
      <c r="I102" s="29">
        <v>84977</v>
      </c>
      <c r="J102" s="29">
        <v>88061</v>
      </c>
      <c r="K102" s="29">
        <v>92284</v>
      </c>
      <c r="L102" s="29">
        <v>100689</v>
      </c>
      <c r="M102" s="29">
        <v>101532</v>
      </c>
      <c r="N102" s="29">
        <v>101816</v>
      </c>
    </row>
    <row r="103" spans="1:14">
      <c r="A103" s="15" t="s">
        <v>199</v>
      </c>
      <c r="B103" s="15" t="s">
        <v>200</v>
      </c>
      <c r="C103" s="29"/>
      <c r="D103" s="29">
        <v>43170</v>
      </c>
      <c r="E103" s="29">
        <v>33921</v>
      </c>
      <c r="F103" s="29">
        <v>35932</v>
      </c>
      <c r="G103" s="29">
        <v>42925</v>
      </c>
      <c r="H103" s="29">
        <v>44247</v>
      </c>
      <c r="I103" s="29">
        <v>43833</v>
      </c>
      <c r="J103" s="29">
        <v>43715</v>
      </c>
      <c r="K103" s="29">
        <v>43112</v>
      </c>
      <c r="L103" s="29">
        <v>39929</v>
      </c>
      <c r="M103" s="29">
        <v>38793</v>
      </c>
      <c r="N103" s="29">
        <v>38510</v>
      </c>
    </row>
    <row r="104" spans="1:14" s="2" customFormat="1">
      <c r="A104" s="9"/>
      <c r="B104" s="9" t="s">
        <v>201</v>
      </c>
      <c r="C104" s="30"/>
      <c r="D104" s="30">
        <f t="shared" ref="D104:L104" si="0">SUM(D8:D103)</f>
        <v>3471482</v>
      </c>
      <c r="E104" s="30">
        <f t="shared" si="0"/>
        <v>3451295</v>
      </c>
      <c r="F104" s="30">
        <f t="shared" si="0"/>
        <v>3585368</v>
      </c>
      <c r="G104" s="30">
        <f t="shared" si="0"/>
        <v>3576635</v>
      </c>
      <c r="H104" s="30">
        <f t="shared" si="0"/>
        <v>3784753.9178367569</v>
      </c>
      <c r="I104" s="30">
        <f t="shared" si="0"/>
        <v>3927258</v>
      </c>
      <c r="J104" s="30">
        <f t="shared" si="0"/>
        <v>4068579.8573890752</v>
      </c>
      <c r="K104" s="30">
        <f t="shared" si="0"/>
        <v>4236547</v>
      </c>
      <c r="L104" s="30">
        <f t="shared" si="0"/>
        <v>4252123.7234445345</v>
      </c>
      <c r="M104" s="30">
        <f t="shared" ref="M104:N104" si="1">SUM(M8:M103)</f>
        <v>4250602</v>
      </c>
      <c r="N104" s="30">
        <f t="shared" si="1"/>
        <v>4628916</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sheetPr codeName="Feuil44"/>
  <dimension ref="A1:R104"/>
  <sheetViews>
    <sheetView workbookViewId="0"/>
  </sheetViews>
  <sheetFormatPr baseColWidth="10" defaultColWidth="4.7109375" defaultRowHeight="12"/>
  <cols>
    <col min="1" max="1" width="4.28515625" style="1" bestFit="1" customWidth="1"/>
    <col min="2" max="2" width="26.140625" style="1" bestFit="1" customWidth="1"/>
    <col min="3" max="12" width="6.42578125" style="4" bestFit="1" customWidth="1"/>
    <col min="13" max="14" width="6.4257812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256</v>
      </c>
    </row>
    <row r="6" spans="1:18" ht="3" customHeight="1"/>
    <row r="7" spans="1:18" s="2" customFormat="1">
      <c r="A7" s="13"/>
      <c r="B7" s="13"/>
      <c r="C7" s="14"/>
      <c r="D7" s="14" t="s">
        <v>1</v>
      </c>
      <c r="E7" s="14" t="s">
        <v>2</v>
      </c>
      <c r="F7" s="14" t="s">
        <v>3</v>
      </c>
      <c r="G7" s="14" t="s">
        <v>4</v>
      </c>
      <c r="H7" s="14" t="s">
        <v>5</v>
      </c>
      <c r="I7" s="14" t="s">
        <v>6</v>
      </c>
      <c r="J7" s="14" t="s">
        <v>7</v>
      </c>
      <c r="K7" s="14" t="s">
        <v>8</v>
      </c>
      <c r="L7" s="14" t="s">
        <v>229</v>
      </c>
      <c r="M7" s="14" t="s">
        <v>270</v>
      </c>
      <c r="N7" s="14" t="s">
        <v>309</v>
      </c>
    </row>
    <row r="8" spans="1:18">
      <c r="A8" s="15" t="s">
        <v>9</v>
      </c>
      <c r="B8" s="15" t="s">
        <v>10</v>
      </c>
      <c r="C8" s="27"/>
      <c r="D8" s="27" t="s">
        <v>271</v>
      </c>
      <c r="E8" s="27" t="s">
        <v>271</v>
      </c>
      <c r="F8" s="27" t="s">
        <v>271</v>
      </c>
      <c r="G8" s="27" t="s">
        <v>271</v>
      </c>
      <c r="H8" s="27" t="s">
        <v>271</v>
      </c>
      <c r="I8" s="27" t="s">
        <v>271</v>
      </c>
      <c r="J8" s="27" t="s">
        <v>271</v>
      </c>
      <c r="K8" s="27" t="s">
        <v>271</v>
      </c>
      <c r="L8" s="27" t="s">
        <v>271</v>
      </c>
      <c r="M8" s="27" t="s">
        <v>271</v>
      </c>
      <c r="N8" s="27" t="s">
        <v>271</v>
      </c>
      <c r="P8" s="36"/>
      <c r="Q8" s="36"/>
    </row>
    <row r="9" spans="1:18">
      <c r="A9" s="15" t="s">
        <v>11</v>
      </c>
      <c r="B9" s="15" t="s">
        <v>12</v>
      </c>
      <c r="C9" s="27"/>
      <c r="D9" s="27">
        <v>204998</v>
      </c>
      <c r="E9" s="27">
        <v>172786</v>
      </c>
      <c r="F9" s="27">
        <v>187403</v>
      </c>
      <c r="G9" s="27">
        <v>203977</v>
      </c>
      <c r="H9" s="27">
        <v>295674</v>
      </c>
      <c r="I9" s="27">
        <v>305470</v>
      </c>
      <c r="J9" s="27">
        <v>568360</v>
      </c>
      <c r="K9" s="27">
        <v>659855</v>
      </c>
      <c r="L9" s="27">
        <v>625659</v>
      </c>
      <c r="M9" s="27">
        <v>566793</v>
      </c>
      <c r="N9" s="27">
        <v>662607</v>
      </c>
    </row>
    <row r="10" spans="1:18">
      <c r="A10" s="15" t="s">
        <v>13</v>
      </c>
      <c r="B10" s="15" t="s">
        <v>14</v>
      </c>
      <c r="C10" s="27"/>
      <c r="D10" s="27" t="s">
        <v>271</v>
      </c>
      <c r="E10" s="27" t="s">
        <v>271</v>
      </c>
      <c r="F10" s="27" t="s">
        <v>271</v>
      </c>
      <c r="G10" s="27" t="s">
        <v>271</v>
      </c>
      <c r="H10" s="27" t="s">
        <v>271</v>
      </c>
      <c r="I10" s="27" t="s">
        <v>271</v>
      </c>
      <c r="J10" s="27" t="s">
        <v>271</v>
      </c>
      <c r="K10" s="27">
        <v>142873</v>
      </c>
      <c r="L10" s="27">
        <v>209242</v>
      </c>
      <c r="M10" s="27">
        <v>202119</v>
      </c>
      <c r="N10" s="27">
        <v>227868</v>
      </c>
    </row>
    <row r="11" spans="1:18">
      <c r="A11" s="15" t="s">
        <v>15</v>
      </c>
      <c r="B11" s="15" t="s">
        <v>16</v>
      </c>
      <c r="C11" s="27"/>
      <c r="D11" s="27" t="s">
        <v>271</v>
      </c>
      <c r="E11" s="27" t="s">
        <v>271</v>
      </c>
      <c r="F11" s="27" t="s">
        <v>271</v>
      </c>
      <c r="G11" s="27" t="s">
        <v>271</v>
      </c>
      <c r="H11" s="27" t="s">
        <v>271</v>
      </c>
      <c r="I11" s="27" t="s">
        <v>271</v>
      </c>
      <c r="J11" s="27">
        <v>136586</v>
      </c>
      <c r="K11" s="27">
        <v>147257</v>
      </c>
      <c r="L11" s="27">
        <v>133782</v>
      </c>
      <c r="M11" s="27">
        <v>122727</v>
      </c>
      <c r="N11" s="27">
        <v>132493</v>
      </c>
    </row>
    <row r="12" spans="1:18">
      <c r="A12" s="15" t="s">
        <v>17</v>
      </c>
      <c r="B12" s="15" t="s">
        <v>18</v>
      </c>
      <c r="C12" s="27"/>
      <c r="D12" s="27">
        <v>119067</v>
      </c>
      <c r="E12" s="27">
        <v>97951</v>
      </c>
      <c r="F12" s="27">
        <v>102630</v>
      </c>
      <c r="G12" s="27">
        <v>56539</v>
      </c>
      <c r="H12" s="27">
        <v>54034</v>
      </c>
      <c r="I12" s="27">
        <v>49930</v>
      </c>
      <c r="J12" s="27">
        <v>45454</v>
      </c>
      <c r="K12" s="27">
        <v>47043</v>
      </c>
      <c r="L12" s="27">
        <v>19946</v>
      </c>
      <c r="M12" s="27">
        <v>9440</v>
      </c>
      <c r="N12" s="27">
        <v>9729</v>
      </c>
    </row>
    <row r="13" spans="1:18">
      <c r="A13" s="15" t="s">
        <v>19</v>
      </c>
      <c r="B13" s="15" t="s">
        <v>20</v>
      </c>
      <c r="C13" s="27"/>
      <c r="D13" s="27">
        <v>2810295</v>
      </c>
      <c r="E13" s="27">
        <v>2428685</v>
      </c>
      <c r="F13" s="27">
        <v>2483594</v>
      </c>
      <c r="G13" s="27">
        <v>2475289</v>
      </c>
      <c r="H13" s="27">
        <v>2712375</v>
      </c>
      <c r="I13" s="27">
        <v>2966472</v>
      </c>
      <c r="J13" s="27">
        <v>3036518</v>
      </c>
      <c r="K13" s="27">
        <v>3079307</v>
      </c>
      <c r="L13" s="27">
        <v>2955490</v>
      </c>
      <c r="M13" s="27">
        <v>2810375</v>
      </c>
      <c r="N13" s="27">
        <v>3076479</v>
      </c>
    </row>
    <row r="14" spans="1:18">
      <c r="A14" s="15" t="s">
        <v>21</v>
      </c>
      <c r="B14" s="15" t="s">
        <v>22</v>
      </c>
      <c r="C14" s="27"/>
      <c r="D14" s="27" t="s">
        <v>271</v>
      </c>
      <c r="E14" s="27" t="s">
        <v>271</v>
      </c>
      <c r="F14" s="27" t="s">
        <v>271</v>
      </c>
      <c r="G14" s="27" t="s">
        <v>271</v>
      </c>
      <c r="H14" s="27" t="s">
        <v>271</v>
      </c>
      <c r="I14" s="27" t="s">
        <v>271</v>
      </c>
      <c r="J14" s="27" t="s">
        <v>271</v>
      </c>
      <c r="K14" s="27">
        <v>255990</v>
      </c>
      <c r="L14" s="27" t="s">
        <v>271</v>
      </c>
      <c r="M14" s="27" t="s">
        <v>271</v>
      </c>
      <c r="N14" s="27" t="s">
        <v>271</v>
      </c>
    </row>
    <row r="15" spans="1:18">
      <c r="A15" s="15" t="s">
        <v>23</v>
      </c>
      <c r="B15" s="15" t="s">
        <v>24</v>
      </c>
      <c r="C15" s="27"/>
      <c r="D15" s="27" t="s">
        <v>271</v>
      </c>
      <c r="E15" s="27" t="s">
        <v>271</v>
      </c>
      <c r="F15" s="27" t="s">
        <v>271</v>
      </c>
      <c r="G15" s="27" t="s">
        <v>271</v>
      </c>
      <c r="H15" s="27" t="s">
        <v>271</v>
      </c>
      <c r="I15" s="27" t="s">
        <v>271</v>
      </c>
      <c r="J15" s="27" t="s">
        <v>271</v>
      </c>
      <c r="K15" s="27" t="s">
        <v>271</v>
      </c>
      <c r="L15" s="27" t="s">
        <v>271</v>
      </c>
      <c r="M15" s="27" t="s">
        <v>271</v>
      </c>
      <c r="N15" s="27" t="s">
        <v>271</v>
      </c>
    </row>
    <row r="16" spans="1:18">
      <c r="A16" s="15" t="s">
        <v>25</v>
      </c>
      <c r="B16" s="15" t="s">
        <v>26</v>
      </c>
      <c r="C16" s="27"/>
      <c r="D16" s="27" t="s">
        <v>271</v>
      </c>
      <c r="E16" s="27">
        <v>19493</v>
      </c>
      <c r="F16" s="27">
        <v>14098</v>
      </c>
      <c r="G16" s="27" t="s">
        <v>271</v>
      </c>
      <c r="H16" s="27" t="s">
        <v>271</v>
      </c>
      <c r="I16" s="27" t="s">
        <v>271</v>
      </c>
      <c r="J16" s="27" t="s">
        <v>271</v>
      </c>
      <c r="K16" s="27" t="s">
        <v>271</v>
      </c>
      <c r="L16" s="27" t="s">
        <v>271</v>
      </c>
      <c r="M16" s="27" t="s">
        <v>271</v>
      </c>
      <c r="N16" s="27" t="s">
        <v>271</v>
      </c>
    </row>
    <row r="17" spans="1:14">
      <c r="A17" s="15" t="s">
        <v>27</v>
      </c>
      <c r="B17" s="15" t="s">
        <v>28</v>
      </c>
      <c r="C17" s="27"/>
      <c r="D17" s="27">
        <v>502410</v>
      </c>
      <c r="E17" s="27">
        <v>453859</v>
      </c>
      <c r="F17" s="27">
        <v>502781</v>
      </c>
      <c r="G17" s="27">
        <v>450335</v>
      </c>
      <c r="H17" s="27">
        <v>472193</v>
      </c>
      <c r="I17" s="27">
        <v>496579</v>
      </c>
      <c r="J17" s="27">
        <v>513940</v>
      </c>
      <c r="K17" s="27">
        <v>549436</v>
      </c>
      <c r="L17" s="27">
        <v>538760</v>
      </c>
      <c r="M17" s="27">
        <v>497909</v>
      </c>
      <c r="N17" s="27">
        <v>563836</v>
      </c>
    </row>
    <row r="18" spans="1:14">
      <c r="A18" s="15" t="s">
        <v>29</v>
      </c>
      <c r="B18" s="15" t="s">
        <v>30</v>
      </c>
      <c r="C18" s="27"/>
      <c r="D18" s="27">
        <v>496418</v>
      </c>
      <c r="E18" s="27">
        <v>455256</v>
      </c>
      <c r="F18" s="27">
        <v>477274</v>
      </c>
      <c r="G18" s="27">
        <v>481752</v>
      </c>
      <c r="H18" s="27">
        <v>616985</v>
      </c>
      <c r="I18" s="27">
        <v>711227</v>
      </c>
      <c r="J18" s="27">
        <v>771501</v>
      </c>
      <c r="K18" s="27">
        <v>798310</v>
      </c>
      <c r="L18" s="27">
        <v>735130</v>
      </c>
      <c r="M18" s="27">
        <v>696654</v>
      </c>
      <c r="N18" s="27">
        <v>763216</v>
      </c>
    </row>
    <row r="19" spans="1:14">
      <c r="A19" s="15" t="s">
        <v>31</v>
      </c>
      <c r="B19" s="15" t="s">
        <v>32</v>
      </c>
      <c r="C19" s="27"/>
      <c r="D19" s="27" t="s">
        <v>271</v>
      </c>
      <c r="E19" s="27" t="s">
        <v>271</v>
      </c>
      <c r="F19" s="27" t="s">
        <v>271</v>
      </c>
      <c r="G19" s="27" t="s">
        <v>271</v>
      </c>
      <c r="H19" s="27" t="s">
        <v>271</v>
      </c>
      <c r="I19" s="27" t="s">
        <v>271</v>
      </c>
      <c r="J19" s="27" t="s">
        <v>271</v>
      </c>
      <c r="K19" s="27" t="s">
        <v>271</v>
      </c>
      <c r="L19" s="27" t="s">
        <v>271</v>
      </c>
      <c r="M19" s="27">
        <v>196438</v>
      </c>
      <c r="N19" s="27">
        <v>316740</v>
      </c>
    </row>
    <row r="20" spans="1:14">
      <c r="A20" s="15" t="s">
        <v>33</v>
      </c>
      <c r="B20" s="15" t="s">
        <v>34</v>
      </c>
      <c r="C20" s="27"/>
      <c r="D20" s="27">
        <v>4685808</v>
      </c>
      <c r="E20" s="27">
        <v>4124966</v>
      </c>
      <c r="F20" s="27">
        <v>4115612</v>
      </c>
      <c r="G20" s="27">
        <v>3859831</v>
      </c>
      <c r="H20" s="27">
        <v>3974533</v>
      </c>
      <c r="I20" s="27">
        <v>4370709</v>
      </c>
      <c r="J20" s="27">
        <v>4694740</v>
      </c>
      <c r="K20" s="27">
        <v>4666257</v>
      </c>
      <c r="L20" s="27">
        <v>4346101</v>
      </c>
      <c r="M20" s="27">
        <v>4017979</v>
      </c>
      <c r="N20" s="27">
        <v>4569033</v>
      </c>
    </row>
    <row r="21" spans="1:14">
      <c r="A21" s="15" t="s">
        <v>35</v>
      </c>
      <c r="B21" s="15" t="s">
        <v>36</v>
      </c>
      <c r="C21" s="27"/>
      <c r="D21" s="27">
        <v>1211635</v>
      </c>
      <c r="E21" s="27">
        <v>1114302</v>
      </c>
      <c r="F21" s="27">
        <v>1232885</v>
      </c>
      <c r="G21" s="27">
        <v>1139224</v>
      </c>
      <c r="H21" s="27">
        <v>1196066</v>
      </c>
      <c r="I21" s="27">
        <v>1287508</v>
      </c>
      <c r="J21" s="27">
        <v>1373445</v>
      </c>
      <c r="K21" s="27">
        <v>1409154</v>
      </c>
      <c r="L21" s="27">
        <v>1331650</v>
      </c>
      <c r="M21" s="27">
        <v>1244807</v>
      </c>
      <c r="N21" s="27">
        <v>1414528</v>
      </c>
    </row>
    <row r="22" spans="1:14">
      <c r="A22" s="15" t="s">
        <v>37</v>
      </c>
      <c r="B22" s="15" t="s">
        <v>38</v>
      </c>
      <c r="C22" s="27"/>
      <c r="D22" s="27">
        <v>125334</v>
      </c>
      <c r="E22" s="27">
        <v>101889</v>
      </c>
      <c r="F22" s="27">
        <v>117918</v>
      </c>
      <c r="G22" s="27">
        <v>112788</v>
      </c>
      <c r="H22" s="27">
        <v>114241</v>
      </c>
      <c r="I22" s="27">
        <v>118476</v>
      </c>
      <c r="J22" s="27">
        <v>126801</v>
      </c>
      <c r="K22" s="27">
        <v>133140</v>
      </c>
      <c r="L22" s="27">
        <v>125633</v>
      </c>
      <c r="M22" s="27">
        <v>126290</v>
      </c>
      <c r="N22" s="27">
        <v>142278</v>
      </c>
    </row>
    <row r="23" spans="1:14">
      <c r="A23" s="15" t="s">
        <v>39</v>
      </c>
      <c r="B23" s="15" t="s">
        <v>40</v>
      </c>
      <c r="C23" s="27"/>
      <c r="D23" s="27">
        <v>453366</v>
      </c>
      <c r="E23" s="27">
        <v>379534</v>
      </c>
      <c r="F23" s="27">
        <v>412272</v>
      </c>
      <c r="G23" s="27">
        <v>387381</v>
      </c>
      <c r="H23" s="27">
        <v>421413</v>
      </c>
      <c r="I23" s="27">
        <v>459405</v>
      </c>
      <c r="J23" s="27">
        <v>575447</v>
      </c>
      <c r="K23" s="27">
        <v>474671</v>
      </c>
      <c r="L23" s="27">
        <v>433629</v>
      </c>
      <c r="M23" s="27">
        <v>387259</v>
      </c>
      <c r="N23" s="27">
        <v>421270</v>
      </c>
    </row>
    <row r="24" spans="1:14">
      <c r="A24" s="15" t="s">
        <v>41</v>
      </c>
      <c r="B24" s="15" t="s">
        <v>42</v>
      </c>
      <c r="C24" s="27"/>
      <c r="D24" s="27">
        <v>767852</v>
      </c>
      <c r="E24" s="27">
        <v>674263</v>
      </c>
      <c r="F24" s="27">
        <v>725931</v>
      </c>
      <c r="G24" s="27">
        <v>666442</v>
      </c>
      <c r="H24" s="27">
        <v>694827</v>
      </c>
      <c r="I24" s="27">
        <v>757723</v>
      </c>
      <c r="J24" s="27">
        <v>789599</v>
      </c>
      <c r="K24" s="27">
        <v>922296</v>
      </c>
      <c r="L24" s="27">
        <v>866477</v>
      </c>
      <c r="M24" s="27">
        <v>815313</v>
      </c>
      <c r="N24" s="27">
        <v>863633</v>
      </c>
    </row>
    <row r="25" spans="1:14">
      <c r="A25" s="15" t="s">
        <v>43</v>
      </c>
      <c r="B25" s="15" t="s">
        <v>44</v>
      </c>
      <c r="C25" s="27"/>
      <c r="D25" s="27">
        <v>535972</v>
      </c>
      <c r="E25" s="27">
        <v>436517</v>
      </c>
      <c r="F25" s="27">
        <v>473876</v>
      </c>
      <c r="G25" s="27">
        <v>442305</v>
      </c>
      <c r="H25" s="27">
        <v>460445</v>
      </c>
      <c r="I25" s="27">
        <v>493402</v>
      </c>
      <c r="J25" s="27">
        <v>512124</v>
      </c>
      <c r="K25" s="27">
        <v>527426</v>
      </c>
      <c r="L25" s="27">
        <v>484894</v>
      </c>
      <c r="M25" s="27">
        <v>440440</v>
      </c>
      <c r="N25" s="27">
        <v>467348</v>
      </c>
    </row>
    <row r="26" spans="1:14">
      <c r="A26" s="15" t="s">
        <v>45</v>
      </c>
      <c r="B26" s="15" t="s">
        <v>46</v>
      </c>
      <c r="C26" s="27"/>
      <c r="D26" s="27">
        <v>321111</v>
      </c>
      <c r="E26" s="27">
        <v>267906</v>
      </c>
      <c r="F26" s="27">
        <v>293439</v>
      </c>
      <c r="G26" s="27">
        <v>281059</v>
      </c>
      <c r="H26" s="27">
        <v>291165</v>
      </c>
      <c r="I26" s="27">
        <v>319175</v>
      </c>
      <c r="J26" s="27">
        <v>342646</v>
      </c>
      <c r="K26" s="27">
        <v>360477</v>
      </c>
      <c r="L26" s="27">
        <v>328359</v>
      </c>
      <c r="M26" s="27">
        <v>292418</v>
      </c>
      <c r="N26" s="27">
        <v>330355</v>
      </c>
    </row>
    <row r="27" spans="1:14">
      <c r="A27" s="15" t="s">
        <v>65</v>
      </c>
      <c r="B27" s="15" t="s">
        <v>66</v>
      </c>
      <c r="C27" s="27"/>
      <c r="D27" s="27" t="s">
        <v>271</v>
      </c>
      <c r="E27" s="27" t="s">
        <v>271</v>
      </c>
      <c r="F27" s="27" t="s">
        <v>271</v>
      </c>
      <c r="G27" s="27" t="s">
        <v>271</v>
      </c>
      <c r="H27" s="27" t="s">
        <v>271</v>
      </c>
      <c r="I27" s="27" t="s">
        <v>271</v>
      </c>
      <c r="J27" s="27" t="s">
        <v>271</v>
      </c>
      <c r="K27" s="27" t="s">
        <v>271</v>
      </c>
      <c r="L27" s="27" t="s">
        <v>271</v>
      </c>
      <c r="M27" s="27" t="s">
        <v>271</v>
      </c>
      <c r="N27" s="27" t="s">
        <v>271</v>
      </c>
    </row>
    <row r="28" spans="1:14">
      <c r="A28" s="15" t="s">
        <v>67</v>
      </c>
      <c r="B28" s="15" t="s">
        <v>68</v>
      </c>
      <c r="C28" s="27"/>
      <c r="D28" s="27" t="s">
        <v>271</v>
      </c>
      <c r="E28" s="27" t="s">
        <v>271</v>
      </c>
      <c r="F28" s="27" t="s">
        <v>271</v>
      </c>
      <c r="G28" s="27" t="s">
        <v>271</v>
      </c>
      <c r="H28" s="27" t="s">
        <v>271</v>
      </c>
      <c r="I28" s="27" t="s">
        <v>271</v>
      </c>
      <c r="J28" s="27" t="s">
        <v>271</v>
      </c>
      <c r="K28" s="27" t="s">
        <v>271</v>
      </c>
      <c r="L28" s="27" t="s">
        <v>271</v>
      </c>
      <c r="M28" s="27" t="s">
        <v>271</v>
      </c>
      <c r="N28" s="27" t="s">
        <v>271</v>
      </c>
    </row>
    <row r="29" spans="1:14">
      <c r="A29" s="15" t="s">
        <v>47</v>
      </c>
      <c r="B29" s="15" t="s">
        <v>48</v>
      </c>
      <c r="C29" s="27"/>
      <c r="D29" s="27">
        <v>963312</v>
      </c>
      <c r="E29" s="27">
        <v>814004</v>
      </c>
      <c r="F29" s="27">
        <v>906199</v>
      </c>
      <c r="G29" s="27">
        <v>832524</v>
      </c>
      <c r="H29" s="27">
        <v>894427</v>
      </c>
      <c r="I29" s="27">
        <v>937277</v>
      </c>
      <c r="J29" s="27">
        <v>1016388</v>
      </c>
      <c r="K29" s="27">
        <v>1056051</v>
      </c>
      <c r="L29" s="27">
        <v>1000944</v>
      </c>
      <c r="M29" s="27">
        <v>972055</v>
      </c>
      <c r="N29" s="27">
        <v>1062922</v>
      </c>
    </row>
    <row r="30" spans="1:14">
      <c r="A30" s="15" t="s">
        <v>49</v>
      </c>
      <c r="B30" s="15" t="s">
        <v>50</v>
      </c>
      <c r="C30" s="27"/>
      <c r="D30" s="27" t="s">
        <v>271</v>
      </c>
      <c r="E30" s="27" t="s">
        <v>271</v>
      </c>
      <c r="F30" s="27" t="s">
        <v>271</v>
      </c>
      <c r="G30" s="27" t="s">
        <v>271</v>
      </c>
      <c r="H30" s="27" t="s">
        <v>271</v>
      </c>
      <c r="I30" s="27">
        <v>485749</v>
      </c>
      <c r="J30" s="27">
        <v>508794</v>
      </c>
      <c r="K30" s="27">
        <v>529776</v>
      </c>
      <c r="L30" s="27">
        <v>518518</v>
      </c>
      <c r="M30" s="27">
        <v>461402</v>
      </c>
      <c r="N30" s="27">
        <v>522420</v>
      </c>
    </row>
    <row r="31" spans="1:14">
      <c r="A31" s="15" t="s">
        <v>51</v>
      </c>
      <c r="B31" s="15" t="s">
        <v>52</v>
      </c>
      <c r="C31" s="27"/>
      <c r="D31" s="27" t="s">
        <v>271</v>
      </c>
      <c r="E31" s="27" t="s">
        <v>271</v>
      </c>
      <c r="F31" s="27" t="s">
        <v>271</v>
      </c>
      <c r="G31" s="27" t="s">
        <v>271</v>
      </c>
      <c r="H31" s="27" t="s">
        <v>271</v>
      </c>
      <c r="I31" s="27" t="s">
        <v>271</v>
      </c>
      <c r="J31" s="27" t="s">
        <v>271</v>
      </c>
      <c r="K31" s="27" t="s">
        <v>271</v>
      </c>
      <c r="L31" s="27" t="s">
        <v>271</v>
      </c>
      <c r="M31" s="27" t="s">
        <v>271</v>
      </c>
      <c r="N31" s="27" t="s">
        <v>271</v>
      </c>
    </row>
    <row r="32" spans="1:14">
      <c r="A32" s="15" t="s">
        <v>53</v>
      </c>
      <c r="B32" s="15" t="s">
        <v>54</v>
      </c>
      <c r="C32" s="27"/>
      <c r="D32" s="27">
        <v>228932</v>
      </c>
      <c r="E32" s="27">
        <v>226314</v>
      </c>
      <c r="F32" s="27">
        <v>362873</v>
      </c>
      <c r="G32" s="27">
        <v>337998</v>
      </c>
      <c r="H32" s="27">
        <v>354179</v>
      </c>
      <c r="I32" s="27">
        <v>518291</v>
      </c>
      <c r="J32" s="27">
        <v>523521</v>
      </c>
      <c r="K32" s="27">
        <v>565809</v>
      </c>
      <c r="L32" s="27">
        <v>524917</v>
      </c>
      <c r="M32" s="27">
        <v>486995</v>
      </c>
      <c r="N32" s="27">
        <v>523596</v>
      </c>
    </row>
    <row r="33" spans="1:14">
      <c r="A33" s="15" t="s">
        <v>55</v>
      </c>
      <c r="B33" s="15" t="s">
        <v>56</v>
      </c>
      <c r="C33" s="27"/>
      <c r="D33" s="27">
        <v>593299</v>
      </c>
      <c r="E33" s="27">
        <v>737817</v>
      </c>
      <c r="F33" s="27">
        <v>884753</v>
      </c>
      <c r="G33" s="27">
        <v>1249198</v>
      </c>
      <c r="H33" s="27">
        <v>1318561</v>
      </c>
      <c r="I33" s="27">
        <v>1378837</v>
      </c>
      <c r="J33" s="27">
        <v>1361921</v>
      </c>
      <c r="K33" s="27">
        <v>1397214</v>
      </c>
      <c r="L33" s="27">
        <v>1266036</v>
      </c>
      <c r="M33" s="27">
        <v>1165726</v>
      </c>
      <c r="N33" s="27">
        <v>1253239</v>
      </c>
    </row>
    <row r="34" spans="1:14">
      <c r="A34" s="15" t="s">
        <v>57</v>
      </c>
      <c r="B34" s="15" t="s">
        <v>58</v>
      </c>
      <c r="C34" s="27"/>
      <c r="D34" s="27">
        <v>687500</v>
      </c>
      <c r="E34" s="27">
        <v>544875</v>
      </c>
      <c r="F34" s="27">
        <v>577715</v>
      </c>
      <c r="G34" s="27">
        <v>558400</v>
      </c>
      <c r="H34" s="27">
        <v>602573</v>
      </c>
      <c r="I34" s="27">
        <v>659529</v>
      </c>
      <c r="J34" s="27">
        <v>779131</v>
      </c>
      <c r="K34" s="27">
        <v>796156</v>
      </c>
      <c r="L34" s="27">
        <v>712607</v>
      </c>
      <c r="M34" s="27">
        <v>666729</v>
      </c>
      <c r="N34" s="27">
        <v>698744</v>
      </c>
    </row>
    <row r="35" spans="1:14">
      <c r="A35" s="15" t="s">
        <v>59</v>
      </c>
      <c r="B35" s="15" t="s">
        <v>60</v>
      </c>
      <c r="C35" s="27"/>
      <c r="D35" s="27">
        <v>641145</v>
      </c>
      <c r="E35" s="27">
        <v>575982</v>
      </c>
      <c r="F35" s="27">
        <v>644883</v>
      </c>
      <c r="G35" s="27">
        <v>571837</v>
      </c>
      <c r="H35" s="27">
        <v>586329</v>
      </c>
      <c r="I35" s="27">
        <v>566173</v>
      </c>
      <c r="J35" s="27">
        <v>558486</v>
      </c>
      <c r="K35" s="27">
        <v>602805</v>
      </c>
      <c r="L35" s="27">
        <v>556687</v>
      </c>
      <c r="M35" s="27">
        <v>504397</v>
      </c>
      <c r="N35" s="27">
        <v>559304</v>
      </c>
    </row>
    <row r="36" spans="1:14">
      <c r="A36" s="15" t="s">
        <v>61</v>
      </c>
      <c r="B36" s="15" t="s">
        <v>62</v>
      </c>
      <c r="C36" s="27"/>
      <c r="D36" s="27" t="s">
        <v>271</v>
      </c>
      <c r="E36" s="27">
        <v>13888</v>
      </c>
      <c r="F36" s="27">
        <v>8515</v>
      </c>
      <c r="G36" s="27" t="s">
        <v>271</v>
      </c>
      <c r="H36" s="27" t="s">
        <v>271</v>
      </c>
      <c r="I36" s="27" t="s">
        <v>271</v>
      </c>
      <c r="J36" s="27" t="s">
        <v>271</v>
      </c>
      <c r="K36" s="27">
        <v>461755</v>
      </c>
      <c r="L36" s="27" t="s">
        <v>271</v>
      </c>
      <c r="M36" s="27" t="s">
        <v>271</v>
      </c>
      <c r="N36" s="27">
        <v>466776</v>
      </c>
    </row>
    <row r="37" spans="1:14">
      <c r="A37" s="15" t="s">
        <v>63</v>
      </c>
      <c r="B37" s="15" t="s">
        <v>64</v>
      </c>
      <c r="C37" s="27"/>
      <c r="D37" s="27">
        <v>465745</v>
      </c>
      <c r="E37" s="27">
        <v>723228</v>
      </c>
      <c r="F37" s="27">
        <v>990816</v>
      </c>
      <c r="G37" s="27">
        <v>907364</v>
      </c>
      <c r="H37" s="27">
        <v>968559</v>
      </c>
      <c r="I37" s="27">
        <v>1200766</v>
      </c>
      <c r="J37" s="27">
        <v>1175800</v>
      </c>
      <c r="K37" s="27">
        <v>1183348</v>
      </c>
      <c r="L37" s="27">
        <v>1135643</v>
      </c>
      <c r="M37" s="27">
        <v>1121847</v>
      </c>
      <c r="N37" s="27">
        <v>1407405</v>
      </c>
    </row>
    <row r="38" spans="1:14">
      <c r="A38" s="15" t="s">
        <v>69</v>
      </c>
      <c r="B38" s="15" t="s">
        <v>70</v>
      </c>
      <c r="C38" s="27"/>
      <c r="D38" s="27">
        <v>1002283</v>
      </c>
      <c r="E38" s="27">
        <v>927208</v>
      </c>
      <c r="F38" s="27">
        <v>963373</v>
      </c>
      <c r="G38" s="27">
        <v>937071</v>
      </c>
      <c r="H38" s="27">
        <v>981057</v>
      </c>
      <c r="I38" s="27">
        <v>1054362</v>
      </c>
      <c r="J38" s="27">
        <v>1099869</v>
      </c>
      <c r="K38" s="27">
        <v>1077933</v>
      </c>
      <c r="L38" s="27">
        <v>984679</v>
      </c>
      <c r="M38" s="27">
        <v>846759</v>
      </c>
      <c r="N38" s="27">
        <v>955609</v>
      </c>
    </row>
    <row r="39" spans="1:14">
      <c r="A39" s="15" t="s">
        <v>71</v>
      </c>
      <c r="B39" s="15" t="s">
        <v>72</v>
      </c>
      <c r="C39" s="27"/>
      <c r="D39" s="27">
        <v>3705792</v>
      </c>
      <c r="E39" s="27">
        <v>3457500</v>
      </c>
      <c r="F39" s="27">
        <v>3485269</v>
      </c>
      <c r="G39" s="27">
        <v>3323121</v>
      </c>
      <c r="H39" s="27">
        <v>3592940</v>
      </c>
      <c r="I39" s="27">
        <v>4229206</v>
      </c>
      <c r="J39" s="27">
        <v>4347322</v>
      </c>
      <c r="K39" s="27">
        <v>4311524</v>
      </c>
      <c r="L39" s="27">
        <v>3995294</v>
      </c>
      <c r="M39" s="27">
        <v>3821630</v>
      </c>
      <c r="N39" s="27">
        <v>3680107</v>
      </c>
    </row>
    <row r="40" spans="1:14">
      <c r="A40" s="15" t="s">
        <v>73</v>
      </c>
      <c r="B40" s="15" t="s">
        <v>74</v>
      </c>
      <c r="C40" s="27"/>
      <c r="D40" s="27" t="s">
        <v>271</v>
      </c>
      <c r="E40" s="27" t="s">
        <v>271</v>
      </c>
      <c r="F40" s="27" t="s">
        <v>271</v>
      </c>
      <c r="G40" s="27" t="s">
        <v>271</v>
      </c>
      <c r="H40" s="27" t="s">
        <v>271</v>
      </c>
      <c r="I40" s="27" t="s">
        <v>271</v>
      </c>
      <c r="J40" s="27" t="s">
        <v>271</v>
      </c>
      <c r="K40" s="27" t="s">
        <v>271</v>
      </c>
      <c r="L40" s="27" t="s">
        <v>271</v>
      </c>
      <c r="M40" s="27" t="s">
        <v>271</v>
      </c>
      <c r="N40" s="27" t="s">
        <v>271</v>
      </c>
    </row>
    <row r="41" spans="1:14">
      <c r="A41" s="15" t="s">
        <v>75</v>
      </c>
      <c r="B41" s="15" t="s">
        <v>76</v>
      </c>
      <c r="C41" s="27"/>
      <c r="D41" s="27">
        <v>3332965</v>
      </c>
      <c r="E41" s="27">
        <v>2994361</v>
      </c>
      <c r="F41" s="27">
        <v>3221905</v>
      </c>
      <c r="G41" s="27">
        <v>2991678</v>
      </c>
      <c r="H41" s="27">
        <v>3189403</v>
      </c>
      <c r="I41" s="27">
        <v>4095058</v>
      </c>
      <c r="J41" s="27">
        <v>4331618</v>
      </c>
      <c r="K41" s="27">
        <v>4357834</v>
      </c>
      <c r="L41" s="27">
        <v>4218764</v>
      </c>
      <c r="M41" s="27">
        <v>4099270</v>
      </c>
      <c r="N41" s="27">
        <v>4238685</v>
      </c>
    </row>
    <row r="42" spans="1:14">
      <c r="A42" s="15" t="s">
        <v>77</v>
      </c>
      <c r="B42" s="15" t="s">
        <v>78</v>
      </c>
      <c r="C42" s="27"/>
      <c r="D42" s="27">
        <v>2788458</v>
      </c>
      <c r="E42" s="27">
        <v>2712626</v>
      </c>
      <c r="F42" s="27">
        <v>2820453</v>
      </c>
      <c r="G42" s="27">
        <v>2700209</v>
      </c>
      <c r="H42" s="27">
        <v>2901212</v>
      </c>
      <c r="I42" s="27">
        <v>3069030</v>
      </c>
      <c r="J42" s="27">
        <v>3041890</v>
      </c>
      <c r="K42" s="27">
        <v>2976902</v>
      </c>
      <c r="L42" s="27">
        <v>2781020</v>
      </c>
      <c r="M42" s="27">
        <v>2614397</v>
      </c>
      <c r="N42" s="27">
        <v>2848005</v>
      </c>
    </row>
    <row r="43" spans="1:14">
      <c r="A43" s="15" t="s">
        <v>79</v>
      </c>
      <c r="B43" s="15" t="s">
        <v>80</v>
      </c>
      <c r="C43" s="27"/>
      <c r="D43" s="27">
        <v>1528073</v>
      </c>
      <c r="E43" s="27">
        <v>1415225</v>
      </c>
      <c r="F43" s="27">
        <v>1491412</v>
      </c>
      <c r="G43" s="27">
        <v>1354845</v>
      </c>
      <c r="H43" s="27">
        <v>1497862</v>
      </c>
      <c r="I43" s="27">
        <v>1797158</v>
      </c>
      <c r="J43" s="27">
        <v>1925265</v>
      </c>
      <c r="K43" s="27">
        <v>2019718</v>
      </c>
      <c r="L43" s="27">
        <v>1960102</v>
      </c>
      <c r="M43" s="27">
        <v>1778358</v>
      </c>
      <c r="N43" s="27">
        <v>1864859</v>
      </c>
    </row>
    <row r="44" spans="1:14">
      <c r="A44" s="15" t="s">
        <v>81</v>
      </c>
      <c r="B44" s="15" t="s">
        <v>82</v>
      </c>
      <c r="C44" s="27"/>
      <c r="D44" s="27">
        <v>213645</v>
      </c>
      <c r="E44" s="27" t="s">
        <v>271</v>
      </c>
      <c r="F44" s="27" t="s">
        <v>271</v>
      </c>
      <c r="G44" s="27" t="s">
        <v>271</v>
      </c>
      <c r="H44" s="27" t="s">
        <v>271</v>
      </c>
      <c r="I44" s="27" t="s">
        <v>271</v>
      </c>
      <c r="J44" s="27">
        <v>227554</v>
      </c>
      <c r="K44" s="27">
        <v>260539</v>
      </c>
      <c r="L44" s="27">
        <v>247004</v>
      </c>
      <c r="M44" s="27">
        <v>222496</v>
      </c>
      <c r="N44" s="27">
        <v>252023</v>
      </c>
    </row>
    <row r="45" spans="1:14">
      <c r="A45" s="15" t="s">
        <v>83</v>
      </c>
      <c r="B45" s="15" t="s">
        <v>84</v>
      </c>
      <c r="C45" s="27"/>
      <c r="D45" s="27">
        <v>1208466</v>
      </c>
      <c r="E45" s="27">
        <v>1064614</v>
      </c>
      <c r="F45" s="27">
        <v>1150122</v>
      </c>
      <c r="G45" s="27">
        <v>1087786</v>
      </c>
      <c r="H45" s="27">
        <v>1156830</v>
      </c>
      <c r="I45" s="27">
        <v>1241804</v>
      </c>
      <c r="J45" s="27">
        <v>1289490</v>
      </c>
      <c r="K45" s="27">
        <v>1282627</v>
      </c>
      <c r="L45" s="27">
        <v>1203842</v>
      </c>
      <c r="M45" s="27">
        <v>1115810</v>
      </c>
      <c r="N45" s="27">
        <v>1226269</v>
      </c>
    </row>
    <row r="46" spans="1:14">
      <c r="A46" s="15" t="s">
        <v>85</v>
      </c>
      <c r="B46" s="15" t="s">
        <v>86</v>
      </c>
      <c r="C46" s="27"/>
      <c r="D46" s="27">
        <v>2905853</v>
      </c>
      <c r="E46" s="27">
        <v>1902222</v>
      </c>
      <c r="F46" s="27">
        <v>2329995</v>
      </c>
      <c r="G46" s="27">
        <v>1727068</v>
      </c>
      <c r="H46" s="27">
        <v>2247586</v>
      </c>
      <c r="I46" s="27">
        <v>2404612</v>
      </c>
      <c r="J46" s="27">
        <v>2503846</v>
      </c>
      <c r="K46" s="27">
        <v>2513058</v>
      </c>
      <c r="L46" s="27">
        <v>2233977</v>
      </c>
      <c r="M46" s="27">
        <v>2166729</v>
      </c>
      <c r="N46" s="27">
        <v>2261360</v>
      </c>
    </row>
    <row r="47" spans="1:14">
      <c r="A47" s="15" t="s">
        <v>87</v>
      </c>
      <c r="B47" s="15" t="s">
        <v>88</v>
      </c>
      <c r="C47" s="27"/>
      <c r="D47" s="27">
        <v>106721</v>
      </c>
      <c r="E47" s="27">
        <v>92885</v>
      </c>
      <c r="F47" s="27">
        <v>105821</v>
      </c>
      <c r="G47" s="27">
        <v>104589</v>
      </c>
      <c r="H47" s="27">
        <v>108174</v>
      </c>
      <c r="I47" s="27">
        <v>108306</v>
      </c>
      <c r="J47" s="27">
        <v>222267</v>
      </c>
      <c r="K47" s="27">
        <v>240465</v>
      </c>
      <c r="L47" s="27">
        <v>218241</v>
      </c>
      <c r="M47" s="27">
        <v>186294</v>
      </c>
      <c r="N47" s="27">
        <v>228223</v>
      </c>
    </row>
    <row r="48" spans="1:14">
      <c r="A48" s="15" t="s">
        <v>89</v>
      </c>
      <c r="B48" s="15" t="s">
        <v>90</v>
      </c>
      <c r="C48" s="27"/>
      <c r="D48" s="27">
        <v>552158</v>
      </c>
      <c r="E48" s="27">
        <v>372966</v>
      </c>
      <c r="F48" s="27">
        <v>288909</v>
      </c>
      <c r="G48" s="27">
        <v>273047</v>
      </c>
      <c r="H48" s="27">
        <v>274425</v>
      </c>
      <c r="I48" s="27">
        <v>306032</v>
      </c>
      <c r="J48" s="27">
        <v>309792</v>
      </c>
      <c r="K48" s="27">
        <v>314570</v>
      </c>
      <c r="L48" s="27">
        <v>284991</v>
      </c>
      <c r="M48" s="27">
        <v>276102</v>
      </c>
      <c r="N48" s="27">
        <v>283240</v>
      </c>
    </row>
    <row r="49" spans="1:14">
      <c r="A49" s="15" t="s">
        <v>91</v>
      </c>
      <c r="B49" s="15" t="s">
        <v>92</v>
      </c>
      <c r="C49" s="27"/>
      <c r="D49" s="27">
        <v>471725</v>
      </c>
      <c r="E49" s="27">
        <v>393359</v>
      </c>
      <c r="F49" s="27">
        <v>447805</v>
      </c>
      <c r="G49" s="27">
        <v>434630</v>
      </c>
      <c r="H49" s="27">
        <v>451600</v>
      </c>
      <c r="I49" s="27">
        <v>461710</v>
      </c>
      <c r="J49" s="27">
        <v>477649</v>
      </c>
      <c r="K49" s="27">
        <v>490386</v>
      </c>
      <c r="L49" s="27">
        <v>453065</v>
      </c>
      <c r="M49" s="27">
        <v>435817</v>
      </c>
      <c r="N49" s="27">
        <v>471985</v>
      </c>
    </row>
    <row r="50" spans="1:14">
      <c r="A50" s="15" t="s">
        <v>93</v>
      </c>
      <c r="B50" s="15" t="s">
        <v>94</v>
      </c>
      <c r="C50" s="27"/>
      <c r="D50" s="27">
        <v>678370</v>
      </c>
      <c r="E50" s="27">
        <v>600780</v>
      </c>
      <c r="F50" s="27">
        <v>600942</v>
      </c>
      <c r="G50" s="27">
        <v>574430</v>
      </c>
      <c r="H50" s="27">
        <v>588859</v>
      </c>
      <c r="I50" s="27">
        <v>602300</v>
      </c>
      <c r="J50" s="27">
        <v>655551</v>
      </c>
      <c r="K50" s="27">
        <v>635515</v>
      </c>
      <c r="L50" s="27">
        <v>566394</v>
      </c>
      <c r="M50" s="27">
        <v>511573</v>
      </c>
      <c r="N50" s="27">
        <v>540080</v>
      </c>
    </row>
    <row r="51" spans="1:14">
      <c r="A51" s="15" t="s">
        <v>95</v>
      </c>
      <c r="B51" s="15" t="s">
        <v>96</v>
      </c>
      <c r="C51" s="27"/>
      <c r="D51" s="27" t="s">
        <v>271</v>
      </c>
      <c r="E51" s="27" t="s">
        <v>271</v>
      </c>
      <c r="F51" s="27" t="s">
        <v>271</v>
      </c>
      <c r="G51" s="27" t="s">
        <v>271</v>
      </c>
      <c r="H51" s="27" t="s">
        <v>271</v>
      </c>
      <c r="I51" s="27" t="s">
        <v>271</v>
      </c>
      <c r="J51" s="27" t="s">
        <v>271</v>
      </c>
      <c r="K51" s="27" t="s">
        <v>271</v>
      </c>
      <c r="L51" s="27" t="s">
        <v>271</v>
      </c>
      <c r="M51" s="27" t="s">
        <v>271</v>
      </c>
      <c r="N51" s="27" t="s">
        <v>271</v>
      </c>
    </row>
    <row r="52" spans="1:14">
      <c r="A52" s="15" t="s">
        <v>97</v>
      </c>
      <c r="B52" s="15" t="s">
        <v>98</v>
      </c>
      <c r="C52" s="27"/>
      <c r="D52" s="27">
        <v>3068777</v>
      </c>
      <c r="E52" s="27">
        <v>2768437</v>
      </c>
      <c r="F52" s="27">
        <v>2916545</v>
      </c>
      <c r="G52" s="27">
        <v>2869902</v>
      </c>
      <c r="H52" s="27">
        <v>3192858</v>
      </c>
      <c r="I52" s="27">
        <v>3535379</v>
      </c>
      <c r="J52" s="27">
        <v>3733451</v>
      </c>
      <c r="K52" s="27">
        <v>3805957</v>
      </c>
      <c r="L52" s="27">
        <v>3508736</v>
      </c>
      <c r="M52" s="27">
        <v>3245740</v>
      </c>
      <c r="N52" s="27">
        <v>3828816</v>
      </c>
    </row>
    <row r="53" spans="1:14">
      <c r="A53" s="15" t="s">
        <v>99</v>
      </c>
      <c r="B53" s="15" t="s">
        <v>100</v>
      </c>
      <c r="C53" s="27"/>
      <c r="D53" s="27">
        <v>988738</v>
      </c>
      <c r="E53" s="27">
        <v>878428</v>
      </c>
      <c r="F53" s="27">
        <v>913723</v>
      </c>
      <c r="G53" s="27">
        <v>877737</v>
      </c>
      <c r="H53" s="27">
        <v>1027460</v>
      </c>
      <c r="I53" s="27">
        <v>1299693</v>
      </c>
      <c r="J53" s="27">
        <v>1235777</v>
      </c>
      <c r="K53" s="27">
        <v>1330486</v>
      </c>
      <c r="L53" s="27">
        <v>1254098</v>
      </c>
      <c r="M53" s="27">
        <v>1169218</v>
      </c>
      <c r="N53" s="27">
        <v>1324458</v>
      </c>
    </row>
    <row r="54" spans="1:14">
      <c r="A54" s="15" t="s">
        <v>101</v>
      </c>
      <c r="B54" s="15" t="s">
        <v>102</v>
      </c>
      <c r="C54" s="27"/>
      <c r="D54" s="27" t="s">
        <v>271</v>
      </c>
      <c r="E54" s="27" t="s">
        <v>271</v>
      </c>
      <c r="F54" s="27" t="s">
        <v>271</v>
      </c>
      <c r="G54" s="27" t="s">
        <v>271</v>
      </c>
      <c r="H54" s="27" t="s">
        <v>271</v>
      </c>
      <c r="I54" s="27" t="s">
        <v>271</v>
      </c>
      <c r="J54" s="27" t="s">
        <v>271</v>
      </c>
      <c r="K54" s="27" t="s">
        <v>271</v>
      </c>
      <c r="L54" s="27" t="s">
        <v>271</v>
      </c>
      <c r="M54" s="27" t="s">
        <v>271</v>
      </c>
      <c r="N54" s="27" t="s">
        <v>271</v>
      </c>
    </row>
    <row r="55" spans="1:14">
      <c r="A55" s="15" t="s">
        <v>103</v>
      </c>
      <c r="B55" s="15" t="s">
        <v>104</v>
      </c>
      <c r="C55" s="27"/>
      <c r="D55" s="27">
        <v>228264</v>
      </c>
      <c r="E55" s="27">
        <v>198335</v>
      </c>
      <c r="F55" s="27">
        <v>212620</v>
      </c>
      <c r="G55" s="27">
        <v>199388</v>
      </c>
      <c r="H55" s="27">
        <v>201861</v>
      </c>
      <c r="I55" s="27">
        <v>224607</v>
      </c>
      <c r="J55" s="27">
        <v>241378</v>
      </c>
      <c r="K55" s="27">
        <v>248170</v>
      </c>
      <c r="L55" s="27">
        <v>234531</v>
      </c>
      <c r="M55" s="27">
        <v>219999</v>
      </c>
      <c r="N55" s="27">
        <v>400013</v>
      </c>
    </row>
    <row r="56" spans="1:14">
      <c r="A56" s="15" t="s">
        <v>105</v>
      </c>
      <c r="B56" s="15" t="s">
        <v>106</v>
      </c>
      <c r="C56" s="27"/>
      <c r="D56" s="27" t="s">
        <v>271</v>
      </c>
      <c r="E56" s="27" t="s">
        <v>271</v>
      </c>
      <c r="F56" s="27" t="s">
        <v>271</v>
      </c>
      <c r="G56" s="27" t="s">
        <v>271</v>
      </c>
      <c r="H56" s="27" t="s">
        <v>271</v>
      </c>
      <c r="I56" s="27" t="s">
        <v>271</v>
      </c>
      <c r="J56" s="27" t="s">
        <v>271</v>
      </c>
      <c r="K56" s="27" t="s">
        <v>271</v>
      </c>
      <c r="L56" s="27" t="s">
        <v>271</v>
      </c>
      <c r="M56" s="27" t="s">
        <v>271</v>
      </c>
      <c r="N56" s="27" t="s">
        <v>271</v>
      </c>
    </row>
    <row r="57" spans="1:14">
      <c r="A57" s="15" t="s">
        <v>107</v>
      </c>
      <c r="B57" s="15" t="s">
        <v>108</v>
      </c>
      <c r="C57" s="27"/>
      <c r="D57" s="27">
        <v>1140956</v>
      </c>
      <c r="E57" s="27">
        <v>1006033</v>
      </c>
      <c r="F57" s="27">
        <v>1048593</v>
      </c>
      <c r="G57" s="27">
        <v>955491</v>
      </c>
      <c r="H57" s="27">
        <v>973041</v>
      </c>
      <c r="I57" s="27">
        <v>1033665</v>
      </c>
      <c r="J57" s="27">
        <v>1037075</v>
      </c>
      <c r="K57" s="27">
        <v>1067239</v>
      </c>
      <c r="L57" s="27">
        <v>994305</v>
      </c>
      <c r="M57" s="27">
        <v>898905</v>
      </c>
      <c r="N57" s="27">
        <v>1350879</v>
      </c>
    </row>
    <row r="58" spans="1:14">
      <c r="A58" s="15" t="s">
        <v>109</v>
      </c>
      <c r="B58" s="15" t="s">
        <v>110</v>
      </c>
      <c r="C58" s="27"/>
      <c r="D58" s="27">
        <v>424362</v>
      </c>
      <c r="E58" s="27">
        <v>480226</v>
      </c>
      <c r="F58" s="27">
        <v>567562</v>
      </c>
      <c r="G58" s="27">
        <v>462120</v>
      </c>
      <c r="H58" s="27">
        <v>511331</v>
      </c>
      <c r="I58" s="27">
        <v>598048</v>
      </c>
      <c r="J58" s="27">
        <v>423958</v>
      </c>
      <c r="K58" s="27">
        <v>441099</v>
      </c>
      <c r="L58" s="27">
        <v>400696</v>
      </c>
      <c r="M58" s="27">
        <v>417360</v>
      </c>
      <c r="N58" s="27">
        <v>734467</v>
      </c>
    </row>
    <row r="59" spans="1:14">
      <c r="A59" s="15" t="s">
        <v>111</v>
      </c>
      <c r="B59" s="15" t="s">
        <v>112</v>
      </c>
      <c r="C59" s="27"/>
      <c r="D59" s="27">
        <v>939240</v>
      </c>
      <c r="E59" s="27">
        <v>946891</v>
      </c>
      <c r="F59" s="27">
        <v>1057261</v>
      </c>
      <c r="G59" s="27">
        <v>961614</v>
      </c>
      <c r="H59" s="27">
        <v>1038898</v>
      </c>
      <c r="I59" s="27">
        <v>1084982</v>
      </c>
      <c r="J59" s="27">
        <v>960960</v>
      </c>
      <c r="K59" s="27">
        <v>1288802</v>
      </c>
      <c r="L59" s="27">
        <v>1207301</v>
      </c>
      <c r="M59" s="27">
        <v>1125421</v>
      </c>
      <c r="N59" s="27">
        <v>1395528</v>
      </c>
    </row>
    <row r="60" spans="1:14">
      <c r="A60" s="15" t="s">
        <v>113</v>
      </c>
      <c r="B60" s="15" t="s">
        <v>114</v>
      </c>
      <c r="C60" s="27"/>
      <c r="D60" s="27" t="s">
        <v>271</v>
      </c>
      <c r="E60" s="27" t="s">
        <v>271</v>
      </c>
      <c r="F60" s="27" t="s">
        <v>271</v>
      </c>
      <c r="G60" s="27" t="s">
        <v>271</v>
      </c>
      <c r="H60" s="27" t="s">
        <v>271</v>
      </c>
      <c r="I60" s="27" t="s">
        <v>271</v>
      </c>
      <c r="J60" s="27" t="s">
        <v>271</v>
      </c>
      <c r="K60" s="27" t="s">
        <v>271</v>
      </c>
      <c r="L60" s="27" t="s">
        <v>271</v>
      </c>
      <c r="M60" s="27" t="s">
        <v>271</v>
      </c>
      <c r="N60" s="27" t="s">
        <v>271</v>
      </c>
    </row>
    <row r="61" spans="1:14">
      <c r="A61" s="15" t="s">
        <v>115</v>
      </c>
      <c r="B61" s="15" t="s">
        <v>116</v>
      </c>
      <c r="C61" s="27"/>
      <c r="D61" s="27">
        <v>427549</v>
      </c>
      <c r="E61" s="27">
        <v>360958</v>
      </c>
      <c r="F61" s="27">
        <v>411020</v>
      </c>
      <c r="G61" s="27">
        <v>381680</v>
      </c>
      <c r="H61" s="27">
        <v>418260</v>
      </c>
      <c r="I61" s="27">
        <v>429863</v>
      </c>
      <c r="J61" s="27">
        <v>446855</v>
      </c>
      <c r="K61" s="27">
        <v>472274</v>
      </c>
      <c r="L61" s="27">
        <v>436565</v>
      </c>
      <c r="M61" s="27">
        <v>398114</v>
      </c>
      <c r="N61" s="27">
        <v>440710</v>
      </c>
    </row>
    <row r="62" spans="1:14">
      <c r="A62" s="15" t="s">
        <v>117</v>
      </c>
      <c r="B62" s="15" t="s">
        <v>118</v>
      </c>
      <c r="C62" s="27"/>
      <c r="D62" s="27">
        <v>1629066</v>
      </c>
      <c r="E62" s="27">
        <v>1507610</v>
      </c>
      <c r="F62" s="27">
        <v>1776247</v>
      </c>
      <c r="G62" s="27">
        <v>1726946</v>
      </c>
      <c r="H62" s="27">
        <v>1867138</v>
      </c>
      <c r="I62" s="27">
        <v>1913749</v>
      </c>
      <c r="J62" s="27">
        <v>1921837</v>
      </c>
      <c r="K62" s="27">
        <v>1956866</v>
      </c>
      <c r="L62" s="27">
        <v>1806668</v>
      </c>
      <c r="M62" s="27">
        <v>1692784</v>
      </c>
      <c r="N62" s="27">
        <v>1810879</v>
      </c>
    </row>
    <row r="63" spans="1:14">
      <c r="A63" s="15" t="s">
        <v>119</v>
      </c>
      <c r="B63" s="15" t="s">
        <v>120</v>
      </c>
      <c r="C63" s="27"/>
      <c r="D63" s="27" t="s">
        <v>271</v>
      </c>
      <c r="E63" s="27" t="s">
        <v>271</v>
      </c>
      <c r="F63" s="27" t="s">
        <v>271</v>
      </c>
      <c r="G63" s="27" t="s">
        <v>271</v>
      </c>
      <c r="H63" s="27" t="s">
        <v>271</v>
      </c>
      <c r="I63" s="27" t="s">
        <v>271</v>
      </c>
      <c r="J63" s="27" t="s">
        <v>271</v>
      </c>
      <c r="K63" s="27" t="s">
        <v>271</v>
      </c>
      <c r="L63" s="27" t="s">
        <v>271</v>
      </c>
      <c r="M63" s="27" t="s">
        <v>271</v>
      </c>
      <c r="N63" s="27" t="s">
        <v>271</v>
      </c>
    </row>
    <row r="64" spans="1:14">
      <c r="A64" s="15" t="s">
        <v>121</v>
      </c>
      <c r="B64" s="15" t="s">
        <v>122</v>
      </c>
      <c r="C64" s="27"/>
      <c r="D64" s="27">
        <v>1300392</v>
      </c>
      <c r="E64" s="27">
        <v>1094626</v>
      </c>
      <c r="F64" s="27">
        <v>1352261</v>
      </c>
      <c r="G64" s="27">
        <v>1287739</v>
      </c>
      <c r="H64" s="27">
        <v>1399961</v>
      </c>
      <c r="I64" s="27">
        <v>1516931</v>
      </c>
      <c r="J64" s="27">
        <v>1540652</v>
      </c>
      <c r="K64" s="27">
        <v>1639259</v>
      </c>
      <c r="L64" s="27">
        <v>1534733</v>
      </c>
      <c r="M64" s="27">
        <v>1427499</v>
      </c>
      <c r="N64" s="27">
        <v>1557306</v>
      </c>
    </row>
    <row r="65" spans="1:14">
      <c r="A65" s="15" t="s">
        <v>123</v>
      </c>
      <c r="B65" s="15" t="s">
        <v>124</v>
      </c>
      <c r="C65" s="27"/>
      <c r="D65" s="27">
        <v>2520084</v>
      </c>
      <c r="E65" s="27">
        <v>2272137</v>
      </c>
      <c r="F65" s="27">
        <v>2427086</v>
      </c>
      <c r="G65" s="27">
        <v>2299555</v>
      </c>
      <c r="H65" s="27">
        <v>2449601</v>
      </c>
      <c r="I65" s="27">
        <v>2559131</v>
      </c>
      <c r="J65" s="27">
        <v>2457047</v>
      </c>
      <c r="K65" s="27">
        <v>2616597</v>
      </c>
      <c r="L65" s="27">
        <v>2358898</v>
      </c>
      <c r="M65" s="27">
        <v>2175139</v>
      </c>
      <c r="N65" s="27">
        <v>2377468</v>
      </c>
    </row>
    <row r="66" spans="1:14">
      <c r="A66" s="15" t="s">
        <v>125</v>
      </c>
      <c r="B66" s="15" t="s">
        <v>126</v>
      </c>
      <c r="C66" s="27"/>
      <c r="D66" s="27">
        <v>199363</v>
      </c>
      <c r="E66" s="27">
        <v>162917</v>
      </c>
      <c r="F66" s="27">
        <v>186527</v>
      </c>
      <c r="G66" s="27">
        <v>177346</v>
      </c>
      <c r="H66" s="27">
        <v>180207</v>
      </c>
      <c r="I66" s="27">
        <v>201126</v>
      </c>
      <c r="J66" s="27">
        <v>203366</v>
      </c>
      <c r="K66" s="27">
        <v>207984</v>
      </c>
      <c r="L66" s="27">
        <v>225001</v>
      </c>
      <c r="M66" s="27">
        <v>275637</v>
      </c>
      <c r="N66" s="27">
        <v>313203</v>
      </c>
    </row>
    <row r="67" spans="1:14">
      <c r="A67" s="15" t="s">
        <v>127</v>
      </c>
      <c r="B67" s="15" t="s">
        <v>128</v>
      </c>
      <c r="C67" s="27"/>
      <c r="D67" s="27">
        <v>5027883</v>
      </c>
      <c r="E67" s="27">
        <v>4615086</v>
      </c>
      <c r="F67" s="27">
        <v>4833311</v>
      </c>
      <c r="G67" s="27">
        <v>4521597</v>
      </c>
      <c r="H67" s="27">
        <v>4949946</v>
      </c>
      <c r="I67" s="27">
        <v>5012443</v>
      </c>
      <c r="J67" s="27">
        <v>5359545</v>
      </c>
      <c r="K67" s="27">
        <v>5808941</v>
      </c>
      <c r="L67" s="27">
        <v>5375415</v>
      </c>
      <c r="M67" s="27">
        <v>4894097</v>
      </c>
      <c r="N67" s="27">
        <v>5851463</v>
      </c>
    </row>
    <row r="68" spans="1:14">
      <c r="A68" s="15" t="s">
        <v>129</v>
      </c>
      <c r="B68" s="15" t="s">
        <v>130</v>
      </c>
      <c r="C68" s="27"/>
      <c r="D68" s="27">
        <v>1031028</v>
      </c>
      <c r="E68" s="27">
        <v>529079</v>
      </c>
      <c r="F68" s="27">
        <v>1035456</v>
      </c>
      <c r="G68" s="27">
        <v>556837</v>
      </c>
      <c r="H68" s="27">
        <v>1563371</v>
      </c>
      <c r="I68" s="27">
        <v>1627148</v>
      </c>
      <c r="J68" s="27">
        <v>1675879</v>
      </c>
      <c r="K68" s="27">
        <v>1772395</v>
      </c>
      <c r="L68" s="27">
        <v>1665317</v>
      </c>
      <c r="M68" s="27">
        <v>1131122</v>
      </c>
      <c r="N68" s="27">
        <v>1234504</v>
      </c>
    </row>
    <row r="69" spans="1:14">
      <c r="A69" s="15" t="s">
        <v>131</v>
      </c>
      <c r="B69" s="15" t="s">
        <v>132</v>
      </c>
      <c r="C69" s="27"/>
      <c r="D69" s="27" t="s">
        <v>271</v>
      </c>
      <c r="E69" s="27" t="s">
        <v>271</v>
      </c>
      <c r="F69" s="27" t="s">
        <v>271</v>
      </c>
      <c r="G69" s="27" t="s">
        <v>271</v>
      </c>
      <c r="H69" s="27" t="s">
        <v>271</v>
      </c>
      <c r="I69" s="27" t="s">
        <v>271</v>
      </c>
      <c r="J69" s="27" t="s">
        <v>271</v>
      </c>
      <c r="K69" s="27" t="s">
        <v>271</v>
      </c>
      <c r="L69" s="27" t="s">
        <v>271</v>
      </c>
      <c r="M69" s="27" t="s">
        <v>271</v>
      </c>
      <c r="N69" s="27" t="s">
        <v>271</v>
      </c>
    </row>
    <row r="70" spans="1:14">
      <c r="A70" s="15" t="s">
        <v>133</v>
      </c>
      <c r="B70" s="15" t="s">
        <v>134</v>
      </c>
      <c r="C70" s="27"/>
      <c r="D70" s="27">
        <v>1941741</v>
      </c>
      <c r="E70" s="27">
        <v>1727638</v>
      </c>
      <c r="F70" s="27">
        <v>1817374</v>
      </c>
      <c r="G70" s="27">
        <v>1740828</v>
      </c>
      <c r="H70" s="27">
        <v>2056822</v>
      </c>
      <c r="I70" s="27">
        <v>1971118</v>
      </c>
      <c r="J70" s="27">
        <v>2280249</v>
      </c>
      <c r="K70" s="27">
        <v>2570629</v>
      </c>
      <c r="L70" s="27">
        <v>2379382</v>
      </c>
      <c r="M70" s="27">
        <v>2120268</v>
      </c>
      <c r="N70" s="27">
        <v>2167315</v>
      </c>
    </row>
    <row r="71" spans="1:14">
      <c r="A71" s="15" t="s">
        <v>135</v>
      </c>
      <c r="B71" s="15" t="s">
        <v>136</v>
      </c>
      <c r="C71" s="27"/>
      <c r="D71" s="27">
        <v>1406599</v>
      </c>
      <c r="E71" s="27">
        <v>1201802</v>
      </c>
      <c r="F71" s="27">
        <v>1302740</v>
      </c>
      <c r="G71" s="27">
        <v>1246267</v>
      </c>
      <c r="H71" s="27">
        <v>1275629</v>
      </c>
      <c r="I71" s="27">
        <v>1392317</v>
      </c>
      <c r="J71" s="27">
        <v>1439374</v>
      </c>
      <c r="K71" s="27">
        <v>1446019</v>
      </c>
      <c r="L71" s="27">
        <v>1432339</v>
      </c>
      <c r="M71" s="27">
        <v>1442067</v>
      </c>
      <c r="N71" s="27">
        <v>1586128</v>
      </c>
    </row>
    <row r="72" spans="1:14">
      <c r="A72" s="15" t="s">
        <v>137</v>
      </c>
      <c r="B72" s="15" t="s">
        <v>138</v>
      </c>
      <c r="C72" s="27"/>
      <c r="D72" s="27">
        <v>873448</v>
      </c>
      <c r="E72" s="27">
        <v>802805</v>
      </c>
      <c r="F72" s="27">
        <v>882392</v>
      </c>
      <c r="G72" s="27">
        <v>857590</v>
      </c>
      <c r="H72" s="27">
        <v>898873</v>
      </c>
      <c r="I72" s="27">
        <v>1000161</v>
      </c>
      <c r="J72" s="27">
        <v>1036024</v>
      </c>
      <c r="K72" s="27">
        <v>1042472</v>
      </c>
      <c r="L72" s="27">
        <v>940595</v>
      </c>
      <c r="M72" s="27">
        <v>891373</v>
      </c>
      <c r="N72" s="27">
        <v>927701</v>
      </c>
    </row>
    <row r="73" spans="1:14">
      <c r="A73" s="15" t="s">
        <v>139</v>
      </c>
      <c r="B73" s="15" t="s">
        <v>140</v>
      </c>
      <c r="C73" s="27"/>
      <c r="D73" s="27">
        <v>288510</v>
      </c>
      <c r="E73" s="27">
        <v>242792</v>
      </c>
      <c r="F73" s="27">
        <v>253203</v>
      </c>
      <c r="G73" s="27">
        <v>244309</v>
      </c>
      <c r="H73" s="27">
        <v>254119</v>
      </c>
      <c r="I73" s="27">
        <v>286181</v>
      </c>
      <c r="J73" s="27">
        <v>365699</v>
      </c>
      <c r="K73" s="27">
        <v>420821</v>
      </c>
      <c r="L73" s="27">
        <v>385018</v>
      </c>
      <c r="M73" s="27">
        <v>367175</v>
      </c>
      <c r="N73" s="27">
        <v>410833</v>
      </c>
    </row>
    <row r="74" spans="1:14">
      <c r="A74" s="15" t="s">
        <v>141</v>
      </c>
      <c r="B74" s="15" t="s">
        <v>142</v>
      </c>
      <c r="C74" s="27"/>
      <c r="D74" s="27">
        <v>989832</v>
      </c>
      <c r="E74" s="27">
        <v>1141458</v>
      </c>
      <c r="F74" s="27">
        <v>1202867</v>
      </c>
      <c r="G74" s="27">
        <v>1175526</v>
      </c>
      <c r="H74" s="27">
        <v>1198709</v>
      </c>
      <c r="I74" s="27">
        <v>1321907</v>
      </c>
      <c r="J74" s="27">
        <v>1191701</v>
      </c>
      <c r="K74" s="27">
        <v>1221776</v>
      </c>
      <c r="L74" s="27">
        <v>1115529</v>
      </c>
      <c r="M74" s="27">
        <v>1028524</v>
      </c>
      <c r="N74" s="27">
        <v>1284434</v>
      </c>
    </row>
    <row r="75" spans="1:14">
      <c r="A75" s="15" t="s">
        <v>143</v>
      </c>
      <c r="B75" s="15" t="s">
        <v>144</v>
      </c>
      <c r="C75" s="27"/>
      <c r="D75" s="27">
        <v>2370759</v>
      </c>
      <c r="E75" s="27">
        <v>2122696</v>
      </c>
      <c r="F75" s="27">
        <v>2197655</v>
      </c>
      <c r="G75" s="27">
        <v>2086239</v>
      </c>
      <c r="H75" s="27">
        <v>2254306</v>
      </c>
      <c r="I75" s="27">
        <v>2462380</v>
      </c>
      <c r="J75" s="27">
        <v>2491250</v>
      </c>
      <c r="K75" s="27">
        <v>2613032</v>
      </c>
      <c r="L75" s="27">
        <v>2756610</v>
      </c>
      <c r="M75" s="27">
        <v>2577385</v>
      </c>
      <c r="N75" s="27">
        <v>2670184</v>
      </c>
    </row>
    <row r="76" spans="1:14">
      <c r="A76" s="15" t="s">
        <v>145</v>
      </c>
      <c r="B76" s="15" t="s">
        <v>146</v>
      </c>
      <c r="C76" s="27"/>
      <c r="D76" s="27">
        <v>1011735</v>
      </c>
      <c r="E76" s="27">
        <v>885499</v>
      </c>
      <c r="F76" s="27">
        <v>941741</v>
      </c>
      <c r="G76" s="27">
        <v>1223213</v>
      </c>
      <c r="H76" s="27">
        <v>1336843</v>
      </c>
      <c r="I76" s="27">
        <v>1450996</v>
      </c>
      <c r="J76" s="27">
        <v>1422363</v>
      </c>
      <c r="K76" s="27">
        <v>1446656</v>
      </c>
      <c r="L76" s="27">
        <v>1327844</v>
      </c>
      <c r="M76" s="27">
        <v>1184366</v>
      </c>
      <c r="N76" s="27">
        <v>1375300</v>
      </c>
    </row>
    <row r="77" spans="1:14">
      <c r="A77" s="15" t="s">
        <v>147</v>
      </c>
      <c r="B77" s="15" t="s">
        <v>148</v>
      </c>
      <c r="C77" s="27"/>
      <c r="D77" s="27">
        <v>5243553</v>
      </c>
      <c r="E77" s="27">
        <v>4341487</v>
      </c>
      <c r="F77" s="27">
        <v>4705860</v>
      </c>
      <c r="G77" s="27">
        <v>4397755</v>
      </c>
      <c r="H77" s="27">
        <v>5081732</v>
      </c>
      <c r="I77" s="27">
        <v>5834333</v>
      </c>
      <c r="J77" s="27">
        <v>6293760</v>
      </c>
      <c r="K77" s="27">
        <v>6385053</v>
      </c>
      <c r="L77" s="27">
        <v>6171841</v>
      </c>
      <c r="M77" s="27">
        <v>6087886</v>
      </c>
      <c r="N77" s="27">
        <v>6158593</v>
      </c>
    </row>
    <row r="78" spans="1:14">
      <c r="A78" s="15" t="s">
        <v>149</v>
      </c>
      <c r="B78" s="15" t="s">
        <v>150</v>
      </c>
      <c r="C78" s="27"/>
      <c r="D78" s="27" t="s">
        <v>271</v>
      </c>
      <c r="E78" s="27" t="s">
        <v>271</v>
      </c>
      <c r="F78" s="27" t="s">
        <v>271</v>
      </c>
      <c r="G78" s="27" t="s">
        <v>271</v>
      </c>
      <c r="H78" s="27" t="s">
        <v>271</v>
      </c>
      <c r="I78" s="27" t="s">
        <v>271</v>
      </c>
      <c r="J78" s="27" t="s">
        <v>271</v>
      </c>
      <c r="K78" s="27" t="s">
        <v>271</v>
      </c>
      <c r="L78" s="27" t="s">
        <v>271</v>
      </c>
      <c r="M78" s="27" t="s">
        <v>271</v>
      </c>
      <c r="N78" s="27" t="s">
        <v>271</v>
      </c>
    </row>
    <row r="79" spans="1:14">
      <c r="A79" s="15" t="s">
        <v>151</v>
      </c>
      <c r="B79" s="15" t="s">
        <v>152</v>
      </c>
      <c r="C79" s="27"/>
      <c r="D79" s="27">
        <v>449222</v>
      </c>
      <c r="E79" s="27">
        <v>256894</v>
      </c>
      <c r="F79" s="27">
        <v>298567</v>
      </c>
      <c r="G79" s="27">
        <v>283813</v>
      </c>
      <c r="H79" s="27">
        <v>299702</v>
      </c>
      <c r="I79" s="27">
        <v>298979</v>
      </c>
      <c r="J79" s="27">
        <v>298826</v>
      </c>
      <c r="K79" s="27">
        <v>346915</v>
      </c>
      <c r="L79" s="27">
        <v>324079</v>
      </c>
      <c r="M79" s="27">
        <v>128599</v>
      </c>
      <c r="N79" s="27">
        <v>695374</v>
      </c>
    </row>
    <row r="80" spans="1:14">
      <c r="A80" s="15" t="s">
        <v>153</v>
      </c>
      <c r="B80" s="15" t="s">
        <v>154</v>
      </c>
      <c r="C80" s="27"/>
      <c r="D80" s="27">
        <v>894456</v>
      </c>
      <c r="E80" s="27">
        <v>758176</v>
      </c>
      <c r="F80" s="27">
        <v>840066</v>
      </c>
      <c r="G80" s="27">
        <v>791612</v>
      </c>
      <c r="H80" s="27">
        <v>845586</v>
      </c>
      <c r="I80" s="27">
        <v>895009</v>
      </c>
      <c r="J80" s="27">
        <v>961342</v>
      </c>
      <c r="K80" s="27">
        <v>1021658</v>
      </c>
      <c r="L80" s="27">
        <v>957616</v>
      </c>
      <c r="M80" s="27">
        <v>922156</v>
      </c>
      <c r="N80" s="27">
        <v>1181685</v>
      </c>
    </row>
    <row r="81" spans="1:14">
      <c r="A81" s="15" t="s">
        <v>155</v>
      </c>
      <c r="B81" s="15" t="s">
        <v>156</v>
      </c>
      <c r="C81" s="27"/>
      <c r="D81" s="27">
        <v>943047</v>
      </c>
      <c r="E81" s="27">
        <v>333942</v>
      </c>
      <c r="F81" s="27">
        <v>801347</v>
      </c>
      <c r="G81" s="27">
        <v>694468</v>
      </c>
      <c r="H81" s="27">
        <v>714135</v>
      </c>
      <c r="I81" s="27">
        <v>717826</v>
      </c>
      <c r="J81" s="27">
        <v>731608</v>
      </c>
      <c r="K81" s="27">
        <v>719417</v>
      </c>
      <c r="L81" s="27">
        <v>568312</v>
      </c>
      <c r="M81" s="27">
        <v>497798</v>
      </c>
      <c r="N81" s="27">
        <v>537711</v>
      </c>
    </row>
    <row r="82" spans="1:14">
      <c r="A82" s="15" t="s">
        <v>157</v>
      </c>
      <c r="B82" s="15" t="s">
        <v>158</v>
      </c>
      <c r="C82" s="27"/>
      <c r="D82" s="27">
        <v>1742496</v>
      </c>
      <c r="E82" s="27">
        <v>1545115</v>
      </c>
      <c r="F82" s="27">
        <v>1614420</v>
      </c>
      <c r="G82" s="27">
        <v>1467167</v>
      </c>
      <c r="H82" s="27">
        <v>1439312</v>
      </c>
      <c r="I82" s="27">
        <v>1515234</v>
      </c>
      <c r="J82" s="27">
        <v>1600373</v>
      </c>
      <c r="K82" s="27">
        <v>2434109</v>
      </c>
      <c r="L82" s="27">
        <v>1462039</v>
      </c>
      <c r="M82" s="27">
        <v>1399076</v>
      </c>
      <c r="N82" s="27">
        <v>1466037</v>
      </c>
    </row>
    <row r="83" spans="1:14">
      <c r="A83" s="15" t="s">
        <v>159</v>
      </c>
      <c r="B83" s="15" t="s">
        <v>160</v>
      </c>
      <c r="C83" s="27"/>
      <c r="D83" s="27">
        <v>25871971</v>
      </c>
      <c r="E83" s="27">
        <v>23871300.999999996</v>
      </c>
      <c r="F83" s="27">
        <v>24394259</v>
      </c>
      <c r="G83" s="27">
        <v>21773798.999999996</v>
      </c>
      <c r="H83" s="27">
        <v>22857292.361138549</v>
      </c>
      <c r="I83" s="27">
        <v>24183672.000000004</v>
      </c>
      <c r="J83" s="27">
        <v>24174746.6024708</v>
      </c>
      <c r="K83" s="27">
        <v>24664019</v>
      </c>
      <c r="L83" s="27">
        <v>23700344.485102497</v>
      </c>
      <c r="M83" s="27">
        <v>22492358</v>
      </c>
      <c r="N83" s="27">
        <v>22210358</v>
      </c>
    </row>
    <row r="84" spans="1:14">
      <c r="A84" s="15" t="s">
        <v>161</v>
      </c>
      <c r="B84" s="15" t="s">
        <v>162</v>
      </c>
      <c r="C84" s="27"/>
      <c r="D84" s="27">
        <v>2555041</v>
      </c>
      <c r="E84" s="27">
        <v>2305942</v>
      </c>
      <c r="F84" s="27">
        <v>2619273</v>
      </c>
      <c r="G84" s="27">
        <v>2410365</v>
      </c>
      <c r="H84" s="27">
        <v>2746571</v>
      </c>
      <c r="I84" s="27">
        <v>3009320</v>
      </c>
      <c r="J84" s="27">
        <v>3152497</v>
      </c>
      <c r="K84" s="27">
        <v>3459624</v>
      </c>
      <c r="L84" s="27">
        <v>3106297</v>
      </c>
      <c r="M84" s="27">
        <v>2791900</v>
      </c>
      <c r="N84" s="27">
        <v>3021098</v>
      </c>
    </row>
    <row r="85" spans="1:14">
      <c r="A85" s="15" t="s">
        <v>163</v>
      </c>
      <c r="B85" s="15" t="s">
        <v>164</v>
      </c>
      <c r="C85" s="27"/>
      <c r="D85" s="27">
        <v>2892177</v>
      </c>
      <c r="E85" s="27">
        <v>2903491</v>
      </c>
      <c r="F85" s="27">
        <v>3119356</v>
      </c>
      <c r="G85" s="27">
        <v>3175467</v>
      </c>
      <c r="H85" s="27">
        <v>3413226</v>
      </c>
      <c r="I85" s="27">
        <v>3876510</v>
      </c>
      <c r="J85" s="27">
        <v>4126532</v>
      </c>
      <c r="K85" s="27">
        <v>4341246</v>
      </c>
      <c r="L85" s="27">
        <v>4104920</v>
      </c>
      <c r="M85" s="27">
        <v>3953582</v>
      </c>
      <c r="N85" s="27">
        <v>4292919</v>
      </c>
    </row>
    <row r="86" spans="1:14">
      <c r="A86" s="15" t="s">
        <v>165</v>
      </c>
      <c r="B86" s="15" t="s">
        <v>166</v>
      </c>
      <c r="C86" s="27"/>
      <c r="D86" s="27">
        <v>2948369</v>
      </c>
      <c r="E86" s="27">
        <v>3030055</v>
      </c>
      <c r="F86" s="27">
        <v>3313138</v>
      </c>
      <c r="G86" s="27">
        <v>2698169</v>
      </c>
      <c r="H86" s="27">
        <v>2933501</v>
      </c>
      <c r="I86" s="27">
        <v>3315750</v>
      </c>
      <c r="J86" s="27">
        <v>3374892</v>
      </c>
      <c r="K86" s="27">
        <v>3587562</v>
      </c>
      <c r="L86" s="27">
        <v>3403629</v>
      </c>
      <c r="M86" s="27">
        <v>3165566</v>
      </c>
      <c r="N86" s="27">
        <v>3877122</v>
      </c>
    </row>
    <row r="87" spans="1:14">
      <c r="A87" s="15" t="s">
        <v>167</v>
      </c>
      <c r="B87" s="15" t="s">
        <v>168</v>
      </c>
      <c r="C87" s="27"/>
      <c r="D87" s="27">
        <v>291886</v>
      </c>
      <c r="E87" s="27">
        <v>249499</v>
      </c>
      <c r="F87" s="27">
        <v>274568</v>
      </c>
      <c r="G87" s="27">
        <v>275144</v>
      </c>
      <c r="H87" s="27">
        <v>445791</v>
      </c>
      <c r="I87" s="27">
        <v>500629</v>
      </c>
      <c r="J87" s="27">
        <v>513596</v>
      </c>
      <c r="K87" s="27">
        <v>519759</v>
      </c>
      <c r="L87" s="27">
        <v>461583</v>
      </c>
      <c r="M87" s="27">
        <v>425776</v>
      </c>
      <c r="N87" s="27">
        <v>466321</v>
      </c>
    </row>
    <row r="88" spans="1:14">
      <c r="A88" s="15" t="s">
        <v>169</v>
      </c>
      <c r="B88" s="15" t="s">
        <v>170</v>
      </c>
      <c r="C88" s="27"/>
      <c r="D88" s="27">
        <v>619254</v>
      </c>
      <c r="E88" s="27">
        <v>596495</v>
      </c>
      <c r="F88" s="27">
        <v>731460</v>
      </c>
      <c r="G88" s="27">
        <v>693256</v>
      </c>
      <c r="H88" s="27">
        <v>779404</v>
      </c>
      <c r="I88" s="27">
        <v>800791</v>
      </c>
      <c r="J88" s="27">
        <v>825966</v>
      </c>
      <c r="K88" s="27">
        <v>887217</v>
      </c>
      <c r="L88" s="27">
        <v>832862</v>
      </c>
      <c r="M88" s="27">
        <v>760237</v>
      </c>
      <c r="N88" s="27">
        <v>854477</v>
      </c>
    </row>
    <row r="89" spans="1:14">
      <c r="A89" s="15" t="s">
        <v>171</v>
      </c>
      <c r="B89" s="15" t="s">
        <v>172</v>
      </c>
      <c r="C89" s="27"/>
      <c r="D89" s="27" t="s">
        <v>271</v>
      </c>
      <c r="E89" s="27" t="s">
        <v>271</v>
      </c>
      <c r="F89" s="27" t="s">
        <v>271</v>
      </c>
      <c r="G89" s="27" t="s">
        <v>271</v>
      </c>
      <c r="H89" s="27" t="s">
        <v>271</v>
      </c>
      <c r="I89" s="27" t="s">
        <v>271</v>
      </c>
      <c r="J89" s="27">
        <v>386404</v>
      </c>
      <c r="K89" s="27">
        <v>429550</v>
      </c>
      <c r="L89" s="27">
        <v>401515</v>
      </c>
      <c r="M89" s="27">
        <v>385750</v>
      </c>
      <c r="N89" s="27">
        <v>506967</v>
      </c>
    </row>
    <row r="90" spans="1:14">
      <c r="A90" s="15" t="s">
        <v>173</v>
      </c>
      <c r="B90" s="15" t="s">
        <v>174</v>
      </c>
      <c r="C90" s="27"/>
      <c r="D90" s="27">
        <v>183291</v>
      </c>
      <c r="E90" s="27">
        <v>162424</v>
      </c>
      <c r="F90" s="27">
        <v>175856</v>
      </c>
      <c r="G90" s="27">
        <v>220211</v>
      </c>
      <c r="H90" s="27">
        <v>335753</v>
      </c>
      <c r="I90" s="27">
        <v>415049</v>
      </c>
      <c r="J90" s="27">
        <v>450980</v>
      </c>
      <c r="K90" s="27">
        <v>485932</v>
      </c>
      <c r="L90" s="27">
        <v>463072</v>
      </c>
      <c r="M90" s="27">
        <v>451897</v>
      </c>
      <c r="N90" s="27">
        <v>507639</v>
      </c>
    </row>
    <row r="91" spans="1:14">
      <c r="A91" s="15" t="s">
        <v>175</v>
      </c>
      <c r="B91" s="15" t="s">
        <v>176</v>
      </c>
      <c r="C91" s="27"/>
      <c r="D91" s="27">
        <v>1593260</v>
      </c>
      <c r="E91" s="27">
        <v>1450895</v>
      </c>
      <c r="F91" s="27">
        <v>1507052</v>
      </c>
      <c r="G91" s="27">
        <v>1462457</v>
      </c>
      <c r="H91" s="27">
        <v>1552708</v>
      </c>
      <c r="I91" s="27">
        <v>1641792</v>
      </c>
      <c r="J91" s="27">
        <v>1776436</v>
      </c>
      <c r="K91" s="27">
        <v>1854852</v>
      </c>
      <c r="L91" s="27">
        <v>1892621</v>
      </c>
      <c r="M91" s="27">
        <v>1791988</v>
      </c>
      <c r="N91" s="27">
        <v>1917260</v>
      </c>
    </row>
    <row r="92" spans="1:14">
      <c r="A92" s="15" t="s">
        <v>177</v>
      </c>
      <c r="B92" s="15" t="s">
        <v>178</v>
      </c>
      <c r="C92" s="27"/>
      <c r="D92" s="27">
        <v>905015</v>
      </c>
      <c r="E92" s="27">
        <v>703733</v>
      </c>
      <c r="F92" s="27">
        <v>766516</v>
      </c>
      <c r="G92" s="27">
        <v>761539</v>
      </c>
      <c r="H92" s="27">
        <v>825728</v>
      </c>
      <c r="I92" s="27">
        <v>1131087</v>
      </c>
      <c r="J92" s="27">
        <v>1410344</v>
      </c>
      <c r="K92" s="27">
        <v>1457653</v>
      </c>
      <c r="L92" s="27">
        <v>1387399</v>
      </c>
      <c r="M92" s="27">
        <v>1251048</v>
      </c>
      <c r="N92" s="27">
        <v>1567472</v>
      </c>
    </row>
    <row r="93" spans="1:14">
      <c r="A93" s="15" t="s">
        <v>179</v>
      </c>
      <c r="B93" s="15" t="s">
        <v>180</v>
      </c>
      <c r="C93" s="27"/>
      <c r="D93" s="27">
        <v>456126</v>
      </c>
      <c r="E93" s="27">
        <v>392294</v>
      </c>
      <c r="F93" s="27">
        <v>460467</v>
      </c>
      <c r="G93" s="27">
        <v>445448</v>
      </c>
      <c r="H93" s="27">
        <v>482939</v>
      </c>
      <c r="I93" s="27">
        <v>509707</v>
      </c>
      <c r="J93" s="27">
        <v>523625</v>
      </c>
      <c r="K93" s="27">
        <v>556728</v>
      </c>
      <c r="L93" s="27">
        <v>517443</v>
      </c>
      <c r="M93" s="27">
        <v>474012</v>
      </c>
      <c r="N93" s="27">
        <v>535350</v>
      </c>
    </row>
    <row r="94" spans="1:14">
      <c r="A94" s="15" t="s">
        <v>181</v>
      </c>
      <c r="B94" s="15" t="s">
        <v>182</v>
      </c>
      <c r="C94" s="27"/>
      <c r="D94" s="27">
        <v>730279</v>
      </c>
      <c r="E94" s="27">
        <v>634595</v>
      </c>
      <c r="F94" s="27">
        <v>693802</v>
      </c>
      <c r="G94" s="27">
        <v>651322</v>
      </c>
      <c r="H94" s="27">
        <v>687960</v>
      </c>
      <c r="I94" s="27">
        <v>755189</v>
      </c>
      <c r="J94" s="27">
        <v>794810</v>
      </c>
      <c r="K94" s="27">
        <v>820492</v>
      </c>
      <c r="L94" s="27">
        <v>792130</v>
      </c>
      <c r="M94" s="27">
        <v>777449</v>
      </c>
      <c r="N94" s="27">
        <v>821772</v>
      </c>
    </row>
    <row r="95" spans="1:14">
      <c r="A95" s="15" t="s">
        <v>183</v>
      </c>
      <c r="B95" s="15" t="s">
        <v>184</v>
      </c>
      <c r="C95" s="27"/>
      <c r="D95" s="27">
        <v>736533</v>
      </c>
      <c r="E95" s="27">
        <v>653059</v>
      </c>
      <c r="F95" s="27">
        <v>697183</v>
      </c>
      <c r="G95" s="27">
        <v>640795</v>
      </c>
      <c r="H95" s="27">
        <v>586183</v>
      </c>
      <c r="I95" s="27">
        <v>869827</v>
      </c>
      <c r="J95" s="27">
        <v>885308</v>
      </c>
      <c r="K95" s="27">
        <v>917703</v>
      </c>
      <c r="L95" s="27">
        <v>874074</v>
      </c>
      <c r="M95" s="27">
        <v>816559</v>
      </c>
      <c r="N95" s="27">
        <v>894483</v>
      </c>
    </row>
    <row r="96" spans="1:14">
      <c r="A96" s="15" t="s">
        <v>185</v>
      </c>
      <c r="B96" s="15" t="s">
        <v>186</v>
      </c>
      <c r="C96" s="27"/>
      <c r="D96" s="27" t="s">
        <v>271</v>
      </c>
      <c r="E96" s="27" t="s">
        <v>271</v>
      </c>
      <c r="F96" s="27" t="s">
        <v>271</v>
      </c>
      <c r="G96" s="27" t="s">
        <v>271</v>
      </c>
      <c r="H96" s="27" t="s">
        <v>271</v>
      </c>
      <c r="I96" s="27" t="s">
        <v>271</v>
      </c>
      <c r="J96" s="27" t="s">
        <v>271</v>
      </c>
      <c r="K96" s="27" t="s">
        <v>271</v>
      </c>
      <c r="L96" s="27" t="s">
        <v>271</v>
      </c>
      <c r="M96" s="27" t="s">
        <v>271</v>
      </c>
      <c r="N96" s="27" t="s">
        <v>271</v>
      </c>
    </row>
    <row r="97" spans="1:14">
      <c r="A97" s="15" t="s">
        <v>187</v>
      </c>
      <c r="B97" s="15" t="s">
        <v>188</v>
      </c>
      <c r="C97" s="27"/>
      <c r="D97" s="27" t="s">
        <v>271</v>
      </c>
      <c r="E97" s="27" t="s">
        <v>271</v>
      </c>
      <c r="F97" s="27" t="s">
        <v>271</v>
      </c>
      <c r="G97" s="27" t="s">
        <v>271</v>
      </c>
      <c r="H97" s="27" t="s">
        <v>271</v>
      </c>
      <c r="I97" s="27" t="s">
        <v>271</v>
      </c>
      <c r="J97" s="27">
        <v>379877</v>
      </c>
      <c r="K97" s="27">
        <v>410220</v>
      </c>
      <c r="L97" s="27">
        <v>380937</v>
      </c>
      <c r="M97" s="27">
        <v>345050</v>
      </c>
      <c r="N97" s="27">
        <v>377336</v>
      </c>
    </row>
    <row r="98" spans="1:14">
      <c r="A98" s="15" t="s">
        <v>189</v>
      </c>
      <c r="B98" s="15" t="s">
        <v>190</v>
      </c>
      <c r="C98" s="27"/>
      <c r="D98" s="27">
        <v>624015</v>
      </c>
      <c r="E98" s="27">
        <v>511029</v>
      </c>
      <c r="F98" s="27">
        <v>504288</v>
      </c>
      <c r="G98" s="27">
        <v>427158</v>
      </c>
      <c r="H98" s="27">
        <v>476785</v>
      </c>
      <c r="I98" s="27">
        <v>451786</v>
      </c>
      <c r="J98" s="27">
        <v>506141</v>
      </c>
      <c r="K98" s="27">
        <v>539593</v>
      </c>
      <c r="L98" s="27">
        <v>504178</v>
      </c>
      <c r="M98" s="27">
        <v>484482</v>
      </c>
      <c r="N98" s="27">
        <v>494829</v>
      </c>
    </row>
    <row r="99" spans="1:14">
      <c r="A99" s="15" t="s">
        <v>191</v>
      </c>
      <c r="B99" s="15" t="s">
        <v>192</v>
      </c>
      <c r="C99" s="27"/>
      <c r="D99" s="27">
        <v>637431</v>
      </c>
      <c r="E99" s="27">
        <v>804571</v>
      </c>
      <c r="F99" s="27">
        <v>872798</v>
      </c>
      <c r="G99" s="27">
        <v>834479</v>
      </c>
      <c r="H99" s="27">
        <v>837700</v>
      </c>
      <c r="I99" s="27">
        <v>857211</v>
      </c>
      <c r="J99" s="27">
        <v>658294</v>
      </c>
      <c r="K99" s="27">
        <v>646274</v>
      </c>
      <c r="L99" s="27">
        <v>584131</v>
      </c>
      <c r="M99" s="27">
        <v>498036</v>
      </c>
      <c r="N99" s="27">
        <v>699977</v>
      </c>
    </row>
    <row r="100" spans="1:14">
      <c r="A100" s="15" t="s">
        <v>193</v>
      </c>
      <c r="B100" s="15" t="s">
        <v>194</v>
      </c>
      <c r="C100" s="27"/>
      <c r="D100" s="27">
        <v>2276519</v>
      </c>
      <c r="E100" s="27">
        <v>2131896</v>
      </c>
      <c r="F100" s="27">
        <v>2644439</v>
      </c>
      <c r="G100" s="27">
        <v>2832394</v>
      </c>
      <c r="H100" s="27">
        <v>3077740</v>
      </c>
      <c r="I100" s="27">
        <v>3367017</v>
      </c>
      <c r="J100" s="27">
        <v>3393869</v>
      </c>
      <c r="K100" s="27">
        <v>3524273</v>
      </c>
      <c r="L100" s="27">
        <v>3476432</v>
      </c>
      <c r="M100" s="27">
        <v>3393701</v>
      </c>
      <c r="N100" s="27">
        <v>3506821</v>
      </c>
    </row>
    <row r="101" spans="1:14">
      <c r="A101" s="15" t="s">
        <v>195</v>
      </c>
      <c r="B101" s="15" t="s">
        <v>196</v>
      </c>
      <c r="C101" s="27"/>
      <c r="D101" s="27">
        <v>4080311</v>
      </c>
      <c r="E101" s="27">
        <v>3483976</v>
      </c>
      <c r="F101" s="27">
        <v>3504955</v>
      </c>
      <c r="G101" s="27">
        <v>3290867</v>
      </c>
      <c r="H101" s="27">
        <v>3534190</v>
      </c>
      <c r="I101" s="27">
        <v>3763956</v>
      </c>
      <c r="J101" s="27">
        <v>3809674</v>
      </c>
      <c r="K101" s="27">
        <v>4027121</v>
      </c>
      <c r="L101" s="27">
        <v>3809964</v>
      </c>
      <c r="M101" s="27">
        <v>3515328</v>
      </c>
      <c r="N101" s="27">
        <v>4175049</v>
      </c>
    </row>
    <row r="102" spans="1:14">
      <c r="A102" s="15" t="s">
        <v>197</v>
      </c>
      <c r="B102" s="15" t="s">
        <v>198</v>
      </c>
      <c r="C102" s="27"/>
      <c r="D102" s="27">
        <v>3263344</v>
      </c>
      <c r="E102" s="27">
        <v>3436228</v>
      </c>
      <c r="F102" s="27">
        <v>3566815</v>
      </c>
      <c r="G102" s="27">
        <v>3499329</v>
      </c>
      <c r="H102" s="27">
        <v>3801391</v>
      </c>
      <c r="I102" s="27">
        <v>3897198</v>
      </c>
      <c r="J102" s="27">
        <v>4024005</v>
      </c>
      <c r="K102" s="27">
        <v>4190381</v>
      </c>
      <c r="L102" s="27">
        <v>3978269</v>
      </c>
      <c r="M102" s="27">
        <v>3818199</v>
      </c>
      <c r="N102" s="27">
        <v>4006783</v>
      </c>
    </row>
    <row r="103" spans="1:14">
      <c r="A103" s="15" t="s">
        <v>199</v>
      </c>
      <c r="B103" s="15" t="s">
        <v>200</v>
      </c>
      <c r="C103" s="27"/>
      <c r="D103" s="27">
        <v>1420162</v>
      </c>
      <c r="E103" s="27">
        <v>1153922</v>
      </c>
      <c r="F103" s="27">
        <v>1191918</v>
      </c>
      <c r="G103" s="27">
        <v>1162784</v>
      </c>
      <c r="H103" s="27">
        <v>1242689</v>
      </c>
      <c r="I103" s="27">
        <v>1380836</v>
      </c>
      <c r="J103" s="27">
        <v>1358821</v>
      </c>
      <c r="K103" s="27">
        <v>1436968</v>
      </c>
      <c r="L103" s="27">
        <v>1279949</v>
      </c>
      <c r="M103" s="27">
        <v>1162005</v>
      </c>
      <c r="N103" s="27">
        <v>1166163</v>
      </c>
    </row>
    <row r="104" spans="1:14" s="2" customFormat="1">
      <c r="A104" s="9"/>
      <c r="B104" s="9" t="s">
        <v>201</v>
      </c>
      <c r="C104" s="28"/>
      <c r="D104" s="28">
        <f t="shared" ref="D104:L104" si="0">SUM(D8:D103)</f>
        <v>123474792</v>
      </c>
      <c r="E104" s="28">
        <f t="shared" si="0"/>
        <v>110953733</v>
      </c>
      <c r="F104" s="28">
        <f t="shared" si="0"/>
        <v>119056060</v>
      </c>
      <c r="G104" s="28">
        <f t="shared" si="0"/>
        <v>111264439</v>
      </c>
      <c r="H104" s="28">
        <f t="shared" si="0"/>
        <v>121065779.36113855</v>
      </c>
      <c r="I104" s="28">
        <f t="shared" si="0"/>
        <v>132362809</v>
      </c>
      <c r="J104" s="28">
        <f t="shared" si="0"/>
        <v>137720481.60247082</v>
      </c>
      <c r="K104" s="28">
        <f t="shared" si="0"/>
        <v>144329270</v>
      </c>
      <c r="L104" s="28">
        <f t="shared" si="0"/>
        <v>134772694.4851025</v>
      </c>
      <c r="M104" s="28">
        <f t="shared" ref="M104:N104" si="1">SUM(M8:M103)</f>
        <v>126353978</v>
      </c>
      <c r="N104" s="28">
        <f t="shared" si="1"/>
        <v>138287449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sheetPr codeName="Feuil45"/>
  <dimension ref="A1:R104"/>
  <sheetViews>
    <sheetView workbookViewId="0"/>
  </sheetViews>
  <sheetFormatPr baseColWidth="10" defaultColWidth="4.7109375" defaultRowHeight="12"/>
  <cols>
    <col min="1" max="1" width="4.28515625" style="1" bestFit="1" customWidth="1"/>
    <col min="2" max="2" width="26.140625" style="1" bestFit="1" customWidth="1"/>
    <col min="3" max="3" width="7.85546875" style="4" customWidth="1"/>
    <col min="4" max="14" width="6.4257812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255</v>
      </c>
    </row>
    <row r="6" spans="1:18" ht="3" customHeight="1"/>
    <row r="7" spans="1:18" s="2" customFormat="1">
      <c r="A7" s="13"/>
      <c r="B7" s="13"/>
      <c r="C7" s="14"/>
      <c r="D7" s="14" t="s">
        <v>1</v>
      </c>
      <c r="E7" s="14" t="s">
        <v>2</v>
      </c>
      <c r="F7" s="14" t="s">
        <v>3</v>
      </c>
      <c r="G7" s="14" t="s">
        <v>4</v>
      </c>
      <c r="H7" s="14" t="s">
        <v>5</v>
      </c>
      <c r="I7" s="14" t="s">
        <v>6</v>
      </c>
      <c r="J7" s="14" t="s">
        <v>7</v>
      </c>
      <c r="K7" s="14" t="s">
        <v>8</v>
      </c>
      <c r="L7" s="14" t="s">
        <v>229</v>
      </c>
      <c r="M7" s="14" t="s">
        <v>270</v>
      </c>
      <c r="N7" s="14" t="s">
        <v>309</v>
      </c>
    </row>
    <row r="8" spans="1:18">
      <c r="A8" s="15" t="s">
        <v>9</v>
      </c>
      <c r="B8" s="15" t="s">
        <v>10</v>
      </c>
      <c r="C8" s="27"/>
      <c r="D8" s="27" t="s">
        <v>271</v>
      </c>
      <c r="E8" s="27" t="s">
        <v>271</v>
      </c>
      <c r="F8" s="27" t="s">
        <v>271</v>
      </c>
      <c r="G8" s="27" t="s">
        <v>271</v>
      </c>
      <c r="H8" s="27" t="s">
        <v>271</v>
      </c>
      <c r="I8" s="27" t="s">
        <v>271</v>
      </c>
      <c r="J8" s="27" t="s">
        <v>271</v>
      </c>
      <c r="K8" s="27" t="s">
        <v>271</v>
      </c>
      <c r="L8" s="27" t="s">
        <v>271</v>
      </c>
      <c r="M8" s="27" t="s">
        <v>271</v>
      </c>
      <c r="N8" s="27" t="s">
        <v>271</v>
      </c>
      <c r="P8" s="36"/>
      <c r="Q8" s="36"/>
      <c r="R8" s="36"/>
    </row>
    <row r="9" spans="1:18">
      <c r="A9" s="15" t="s">
        <v>11</v>
      </c>
      <c r="B9" s="15" t="s">
        <v>12</v>
      </c>
      <c r="C9" s="27"/>
      <c r="D9" s="27">
        <v>1159737</v>
      </c>
      <c r="E9" s="27">
        <v>1016932</v>
      </c>
      <c r="F9" s="27">
        <v>1126203</v>
      </c>
      <c r="G9" s="27">
        <v>1293490</v>
      </c>
      <c r="H9" s="27">
        <v>1917417</v>
      </c>
      <c r="I9" s="27">
        <v>2069950</v>
      </c>
      <c r="J9" s="27">
        <v>3697272</v>
      </c>
      <c r="K9" s="27">
        <v>4314573</v>
      </c>
      <c r="L9" s="27">
        <v>4091289</v>
      </c>
      <c r="M9" s="27">
        <v>3702685</v>
      </c>
      <c r="N9" s="27">
        <v>4256637</v>
      </c>
    </row>
    <row r="10" spans="1:18">
      <c r="A10" s="15" t="s">
        <v>13</v>
      </c>
      <c r="B10" s="15" t="s">
        <v>14</v>
      </c>
      <c r="C10" s="27"/>
      <c r="D10" s="27" t="s">
        <v>271</v>
      </c>
      <c r="E10" s="27" t="s">
        <v>271</v>
      </c>
      <c r="F10" s="27" t="s">
        <v>271</v>
      </c>
      <c r="G10" s="27" t="s">
        <v>271</v>
      </c>
      <c r="H10" s="27" t="s">
        <v>271</v>
      </c>
      <c r="I10" s="27" t="s">
        <v>271</v>
      </c>
      <c r="J10" s="27" t="s">
        <v>271</v>
      </c>
      <c r="K10" s="27">
        <v>974186</v>
      </c>
      <c r="L10" s="27">
        <v>1412421</v>
      </c>
      <c r="M10" s="27">
        <v>1357724</v>
      </c>
      <c r="N10" s="27">
        <v>1524940</v>
      </c>
    </row>
    <row r="11" spans="1:18">
      <c r="A11" s="15" t="s">
        <v>15</v>
      </c>
      <c r="B11" s="15" t="s">
        <v>16</v>
      </c>
      <c r="C11" s="27"/>
      <c r="D11" s="27" t="s">
        <v>271</v>
      </c>
      <c r="E11" s="27" t="s">
        <v>271</v>
      </c>
      <c r="F11" s="27" t="s">
        <v>271</v>
      </c>
      <c r="G11" s="27" t="s">
        <v>271</v>
      </c>
      <c r="H11" s="27" t="s">
        <v>271</v>
      </c>
      <c r="I11" s="27" t="s">
        <v>271</v>
      </c>
      <c r="J11" s="27">
        <v>820588</v>
      </c>
      <c r="K11" s="27">
        <v>899092</v>
      </c>
      <c r="L11" s="27">
        <v>814537</v>
      </c>
      <c r="M11" s="27">
        <v>750286</v>
      </c>
      <c r="N11" s="27">
        <v>793468</v>
      </c>
    </row>
    <row r="12" spans="1:18">
      <c r="A12" s="15" t="s">
        <v>17</v>
      </c>
      <c r="B12" s="15" t="s">
        <v>18</v>
      </c>
      <c r="C12" s="27"/>
      <c r="D12" s="27">
        <v>863968</v>
      </c>
      <c r="E12" s="27">
        <v>732380</v>
      </c>
      <c r="F12" s="27">
        <v>775264</v>
      </c>
      <c r="G12" s="27">
        <v>475185</v>
      </c>
      <c r="H12" s="27">
        <v>450760</v>
      </c>
      <c r="I12" s="27">
        <v>411588</v>
      </c>
      <c r="J12" s="27">
        <v>379341</v>
      </c>
      <c r="K12" s="27">
        <v>398893</v>
      </c>
      <c r="L12" s="27">
        <v>174782</v>
      </c>
      <c r="M12" s="27">
        <v>84607</v>
      </c>
      <c r="N12" s="27">
        <v>73053</v>
      </c>
    </row>
    <row r="13" spans="1:18">
      <c r="A13" s="15" t="s">
        <v>19</v>
      </c>
      <c r="B13" s="15" t="s">
        <v>20</v>
      </c>
      <c r="C13" s="27"/>
      <c r="D13" s="27">
        <v>18660179</v>
      </c>
      <c r="E13" s="27">
        <v>16279126</v>
      </c>
      <c r="F13" s="27">
        <v>16753813</v>
      </c>
      <c r="G13" s="27">
        <v>16672274</v>
      </c>
      <c r="H13" s="27">
        <v>18427249</v>
      </c>
      <c r="I13" s="27">
        <v>20583300</v>
      </c>
      <c r="J13" s="27">
        <v>22279879</v>
      </c>
      <c r="K13" s="27">
        <v>22342792</v>
      </c>
      <c r="L13" s="27">
        <v>21823107</v>
      </c>
      <c r="M13" s="27">
        <v>20929943</v>
      </c>
      <c r="N13" s="27">
        <v>22304065</v>
      </c>
    </row>
    <row r="14" spans="1:18">
      <c r="A14" s="15" t="s">
        <v>21</v>
      </c>
      <c r="B14" s="15" t="s">
        <v>22</v>
      </c>
      <c r="C14" s="27"/>
      <c r="D14" s="27" t="s">
        <v>271</v>
      </c>
      <c r="E14" s="27" t="s">
        <v>271</v>
      </c>
      <c r="F14" s="27" t="s">
        <v>271</v>
      </c>
      <c r="G14" s="27" t="s">
        <v>271</v>
      </c>
      <c r="H14" s="27" t="s">
        <v>271</v>
      </c>
      <c r="I14" s="27" t="s">
        <v>271</v>
      </c>
      <c r="J14" s="27" t="s">
        <v>271</v>
      </c>
      <c r="K14" s="27">
        <v>1482061</v>
      </c>
      <c r="L14" s="27" t="s">
        <v>271</v>
      </c>
      <c r="M14" s="27" t="s">
        <v>271</v>
      </c>
      <c r="N14" s="27" t="s">
        <v>271</v>
      </c>
    </row>
    <row r="15" spans="1:18">
      <c r="A15" s="15" t="s">
        <v>23</v>
      </c>
      <c r="B15" s="15" t="s">
        <v>24</v>
      </c>
      <c r="C15" s="27"/>
      <c r="D15" s="27" t="s">
        <v>271</v>
      </c>
      <c r="E15" s="27" t="s">
        <v>271</v>
      </c>
      <c r="F15" s="27" t="s">
        <v>271</v>
      </c>
      <c r="G15" s="27" t="s">
        <v>271</v>
      </c>
      <c r="H15" s="27" t="s">
        <v>271</v>
      </c>
      <c r="I15" s="27" t="s">
        <v>271</v>
      </c>
      <c r="J15" s="27" t="s">
        <v>271</v>
      </c>
      <c r="K15" s="27" t="s">
        <v>271</v>
      </c>
      <c r="L15" s="27" t="s">
        <v>271</v>
      </c>
      <c r="M15" s="27" t="s">
        <v>271</v>
      </c>
      <c r="N15" s="27" t="s">
        <v>271</v>
      </c>
    </row>
    <row r="16" spans="1:18">
      <c r="A16" s="15" t="s">
        <v>25</v>
      </c>
      <c r="B16" s="15" t="s">
        <v>26</v>
      </c>
      <c r="C16" s="27"/>
      <c r="D16" s="27" t="s">
        <v>271</v>
      </c>
      <c r="E16" s="27">
        <v>87755</v>
      </c>
      <c r="F16" s="27">
        <v>63799</v>
      </c>
      <c r="G16" s="27" t="s">
        <v>271</v>
      </c>
      <c r="H16" s="27" t="s">
        <v>271</v>
      </c>
      <c r="I16" s="27" t="s">
        <v>271</v>
      </c>
      <c r="J16" s="27" t="s">
        <v>271</v>
      </c>
      <c r="K16" s="27" t="s">
        <v>271</v>
      </c>
      <c r="L16" s="27" t="s">
        <v>271</v>
      </c>
      <c r="M16" s="27" t="s">
        <v>271</v>
      </c>
      <c r="N16" s="27" t="s">
        <v>271</v>
      </c>
    </row>
    <row r="17" spans="1:14">
      <c r="A17" s="15" t="s">
        <v>27</v>
      </c>
      <c r="B17" s="15" t="s">
        <v>28</v>
      </c>
      <c r="C17" s="27"/>
      <c r="D17" s="27">
        <v>3221599</v>
      </c>
      <c r="E17" s="27">
        <v>2908251</v>
      </c>
      <c r="F17" s="27">
        <v>3260844</v>
      </c>
      <c r="G17" s="27">
        <v>2935058</v>
      </c>
      <c r="H17" s="27">
        <v>3072799</v>
      </c>
      <c r="I17" s="27">
        <v>3300759</v>
      </c>
      <c r="J17" s="27">
        <v>3460355</v>
      </c>
      <c r="K17" s="27">
        <v>3772204</v>
      </c>
      <c r="L17" s="27">
        <v>3609416</v>
      </c>
      <c r="M17" s="27">
        <v>3423097</v>
      </c>
      <c r="N17" s="27">
        <v>3827050</v>
      </c>
    </row>
    <row r="18" spans="1:14">
      <c r="A18" s="15" t="s">
        <v>29</v>
      </c>
      <c r="B18" s="15" t="s">
        <v>30</v>
      </c>
      <c r="C18" s="27"/>
      <c r="D18" s="27">
        <v>2926251</v>
      </c>
      <c r="E18" s="27">
        <v>2664582</v>
      </c>
      <c r="F18" s="27">
        <v>2903433</v>
      </c>
      <c r="G18" s="27">
        <v>2910275</v>
      </c>
      <c r="H18" s="27">
        <v>3785420</v>
      </c>
      <c r="I18" s="27">
        <v>4671547</v>
      </c>
      <c r="J18" s="27">
        <v>5193167</v>
      </c>
      <c r="K18" s="27">
        <v>5365715</v>
      </c>
      <c r="L18" s="27">
        <v>4907321</v>
      </c>
      <c r="M18" s="27">
        <v>4661509</v>
      </c>
      <c r="N18" s="27">
        <v>5043079</v>
      </c>
    </row>
    <row r="19" spans="1:14">
      <c r="A19" s="15" t="s">
        <v>31</v>
      </c>
      <c r="B19" s="15" t="s">
        <v>32</v>
      </c>
      <c r="C19" s="27"/>
      <c r="D19" s="27" t="s">
        <v>271</v>
      </c>
      <c r="E19" s="27" t="s">
        <v>271</v>
      </c>
      <c r="F19" s="27" t="s">
        <v>271</v>
      </c>
      <c r="G19" s="27" t="s">
        <v>271</v>
      </c>
      <c r="H19" s="27" t="s">
        <v>271</v>
      </c>
      <c r="I19" s="27" t="s">
        <v>271</v>
      </c>
      <c r="J19" s="27" t="s">
        <v>271</v>
      </c>
      <c r="K19" s="27" t="s">
        <v>271</v>
      </c>
      <c r="L19" s="27" t="s">
        <v>271</v>
      </c>
      <c r="M19" s="27">
        <v>1307573</v>
      </c>
      <c r="N19" s="27">
        <v>2097677</v>
      </c>
    </row>
    <row r="20" spans="1:14">
      <c r="A20" s="15" t="s">
        <v>33</v>
      </c>
      <c r="B20" s="15" t="s">
        <v>34</v>
      </c>
      <c r="C20" s="27"/>
      <c r="D20" s="27">
        <v>30780070</v>
      </c>
      <c r="E20" s="27">
        <v>27749508</v>
      </c>
      <c r="F20" s="27">
        <v>28253581</v>
      </c>
      <c r="G20" s="27">
        <v>26735128</v>
      </c>
      <c r="H20" s="27">
        <v>27829302</v>
      </c>
      <c r="I20" s="27">
        <v>32043086</v>
      </c>
      <c r="J20" s="27">
        <v>36175861</v>
      </c>
      <c r="K20" s="27">
        <v>35896658</v>
      </c>
      <c r="L20" s="27">
        <v>33860319</v>
      </c>
      <c r="M20" s="27">
        <v>30738237</v>
      </c>
      <c r="N20" s="27">
        <v>34913108</v>
      </c>
    </row>
    <row r="21" spans="1:14">
      <c r="A21" s="15" t="s">
        <v>35</v>
      </c>
      <c r="B21" s="15" t="s">
        <v>36</v>
      </c>
      <c r="C21" s="27"/>
      <c r="D21" s="27">
        <v>6594379</v>
      </c>
      <c r="E21" s="27">
        <v>6315805</v>
      </c>
      <c r="F21" s="27">
        <v>7168240</v>
      </c>
      <c r="G21" s="27">
        <v>6655048</v>
      </c>
      <c r="H21" s="27">
        <v>6968979</v>
      </c>
      <c r="I21" s="27">
        <v>7152492</v>
      </c>
      <c r="J21" s="27">
        <v>7319939</v>
      </c>
      <c r="K21" s="27">
        <v>7767273</v>
      </c>
      <c r="L21" s="27">
        <v>7566904</v>
      </c>
      <c r="M21" s="27">
        <v>7528443</v>
      </c>
      <c r="N21" s="27">
        <v>8640464</v>
      </c>
    </row>
    <row r="22" spans="1:14">
      <c r="A22" s="15" t="s">
        <v>37</v>
      </c>
      <c r="B22" s="15" t="s">
        <v>38</v>
      </c>
      <c r="C22" s="27"/>
      <c r="D22" s="27">
        <v>766973</v>
      </c>
      <c r="E22" s="27">
        <v>619201</v>
      </c>
      <c r="F22" s="27">
        <v>722186</v>
      </c>
      <c r="G22" s="27">
        <v>680138</v>
      </c>
      <c r="H22" s="27">
        <v>682112</v>
      </c>
      <c r="I22" s="27">
        <v>701228</v>
      </c>
      <c r="J22" s="27">
        <v>766415</v>
      </c>
      <c r="K22" s="27">
        <v>836493</v>
      </c>
      <c r="L22" s="27">
        <v>798885</v>
      </c>
      <c r="M22" s="27">
        <v>787667</v>
      </c>
      <c r="N22" s="27">
        <v>847349</v>
      </c>
    </row>
    <row r="23" spans="1:14">
      <c r="A23" s="15" t="s">
        <v>39</v>
      </c>
      <c r="B23" s="15" t="s">
        <v>40</v>
      </c>
      <c r="C23" s="27"/>
      <c r="D23" s="27">
        <v>2613997</v>
      </c>
      <c r="E23" s="27">
        <v>2251300</v>
      </c>
      <c r="F23" s="27">
        <v>2458170</v>
      </c>
      <c r="G23" s="27">
        <v>2299276</v>
      </c>
      <c r="H23" s="27">
        <v>2508440</v>
      </c>
      <c r="I23" s="27">
        <v>2944561</v>
      </c>
      <c r="J23" s="27">
        <v>3711805</v>
      </c>
      <c r="K23" s="27">
        <v>3197655</v>
      </c>
      <c r="L23" s="27">
        <v>2920230</v>
      </c>
      <c r="M23" s="27">
        <v>2616701</v>
      </c>
      <c r="N23" s="27">
        <v>2863220</v>
      </c>
    </row>
    <row r="24" spans="1:14">
      <c r="A24" s="15" t="s">
        <v>41</v>
      </c>
      <c r="B24" s="15" t="s">
        <v>42</v>
      </c>
      <c r="C24" s="27"/>
      <c r="D24" s="27">
        <v>3755537</v>
      </c>
      <c r="E24" s="27">
        <v>3385885</v>
      </c>
      <c r="F24" s="27">
        <v>3648142</v>
      </c>
      <c r="G24" s="27">
        <v>3401840</v>
      </c>
      <c r="H24" s="27">
        <v>3681659</v>
      </c>
      <c r="I24" s="27">
        <v>4438748</v>
      </c>
      <c r="J24" s="27">
        <v>4788652</v>
      </c>
      <c r="K24" s="27">
        <v>5660953</v>
      </c>
      <c r="L24" s="27">
        <v>5323005</v>
      </c>
      <c r="M24" s="27">
        <v>5122774</v>
      </c>
      <c r="N24" s="27">
        <v>5474202</v>
      </c>
    </row>
    <row r="25" spans="1:14">
      <c r="A25" s="15" t="s">
        <v>43</v>
      </c>
      <c r="B25" s="15" t="s">
        <v>44</v>
      </c>
      <c r="C25" s="27"/>
      <c r="D25" s="27">
        <v>3143843</v>
      </c>
      <c r="E25" s="27">
        <v>2603471</v>
      </c>
      <c r="F25" s="27">
        <v>2824755</v>
      </c>
      <c r="G25" s="27">
        <v>2593417</v>
      </c>
      <c r="H25" s="27">
        <v>2673704</v>
      </c>
      <c r="I25" s="27">
        <v>3119045</v>
      </c>
      <c r="J25" s="27">
        <v>3318029</v>
      </c>
      <c r="K25" s="27">
        <v>3454889</v>
      </c>
      <c r="L25" s="27">
        <v>3127710</v>
      </c>
      <c r="M25" s="27">
        <v>2869683</v>
      </c>
      <c r="N25" s="27">
        <v>3082535</v>
      </c>
    </row>
    <row r="26" spans="1:14">
      <c r="A26" s="15" t="s">
        <v>45</v>
      </c>
      <c r="B26" s="15" t="s">
        <v>46</v>
      </c>
      <c r="C26" s="27"/>
      <c r="D26" s="27">
        <v>1762293</v>
      </c>
      <c r="E26" s="27">
        <v>1527219</v>
      </c>
      <c r="F26" s="27">
        <v>1715175</v>
      </c>
      <c r="G26" s="27">
        <v>1640868</v>
      </c>
      <c r="H26" s="27">
        <v>1706890</v>
      </c>
      <c r="I26" s="27">
        <v>2067844</v>
      </c>
      <c r="J26" s="27">
        <v>2278160</v>
      </c>
      <c r="K26" s="27">
        <v>2455214</v>
      </c>
      <c r="L26" s="27">
        <v>2214546</v>
      </c>
      <c r="M26" s="27">
        <v>1977295</v>
      </c>
      <c r="N26" s="27">
        <v>2245177</v>
      </c>
    </row>
    <row r="27" spans="1:14">
      <c r="A27" s="15" t="s">
        <v>65</v>
      </c>
      <c r="B27" s="15" t="s">
        <v>66</v>
      </c>
      <c r="C27" s="27"/>
      <c r="D27" s="27" t="s">
        <v>271</v>
      </c>
      <c r="E27" s="27" t="s">
        <v>271</v>
      </c>
      <c r="F27" s="27" t="s">
        <v>271</v>
      </c>
      <c r="G27" s="27" t="s">
        <v>271</v>
      </c>
      <c r="H27" s="27" t="s">
        <v>271</v>
      </c>
      <c r="I27" s="27" t="s">
        <v>271</v>
      </c>
      <c r="J27" s="27" t="s">
        <v>271</v>
      </c>
      <c r="K27" s="27" t="s">
        <v>271</v>
      </c>
      <c r="L27" s="27" t="s">
        <v>271</v>
      </c>
      <c r="M27" s="27" t="s">
        <v>271</v>
      </c>
      <c r="N27" s="27" t="s">
        <v>271</v>
      </c>
    </row>
    <row r="28" spans="1:14">
      <c r="A28" s="15" t="s">
        <v>67</v>
      </c>
      <c r="B28" s="15" t="s">
        <v>68</v>
      </c>
      <c r="C28" s="27"/>
      <c r="D28" s="27" t="s">
        <v>271</v>
      </c>
      <c r="E28" s="27" t="s">
        <v>271</v>
      </c>
      <c r="F28" s="27" t="s">
        <v>271</v>
      </c>
      <c r="G28" s="27" t="s">
        <v>271</v>
      </c>
      <c r="H28" s="27" t="s">
        <v>271</v>
      </c>
      <c r="I28" s="27" t="s">
        <v>271</v>
      </c>
      <c r="J28" s="27" t="s">
        <v>271</v>
      </c>
      <c r="K28" s="27" t="s">
        <v>271</v>
      </c>
      <c r="L28" s="27" t="s">
        <v>271</v>
      </c>
      <c r="M28" s="27" t="s">
        <v>271</v>
      </c>
      <c r="N28" s="27" t="s">
        <v>271</v>
      </c>
    </row>
    <row r="29" spans="1:14">
      <c r="A29" s="15" t="s">
        <v>47</v>
      </c>
      <c r="B29" s="15" t="s">
        <v>48</v>
      </c>
      <c r="C29" s="27"/>
      <c r="D29" s="27">
        <v>5812380</v>
      </c>
      <c r="E29" s="27">
        <v>4979151</v>
      </c>
      <c r="F29" s="27">
        <v>5546194</v>
      </c>
      <c r="G29" s="27">
        <v>5159520</v>
      </c>
      <c r="H29" s="27">
        <v>5514410</v>
      </c>
      <c r="I29" s="27">
        <v>5781265</v>
      </c>
      <c r="J29" s="27">
        <v>6533023</v>
      </c>
      <c r="K29" s="27">
        <v>6787055</v>
      </c>
      <c r="L29" s="27">
        <v>6509187</v>
      </c>
      <c r="M29" s="27">
        <v>6240809</v>
      </c>
      <c r="N29" s="27">
        <v>6710775</v>
      </c>
    </row>
    <row r="30" spans="1:14">
      <c r="A30" s="15" t="s">
        <v>49</v>
      </c>
      <c r="B30" s="15" t="s">
        <v>50</v>
      </c>
      <c r="C30" s="27"/>
      <c r="D30" s="27" t="s">
        <v>271</v>
      </c>
      <c r="E30" s="27" t="s">
        <v>271</v>
      </c>
      <c r="F30" s="27" t="s">
        <v>271</v>
      </c>
      <c r="G30" s="27" t="s">
        <v>271</v>
      </c>
      <c r="H30" s="27" t="s">
        <v>271</v>
      </c>
      <c r="I30" s="27">
        <v>3119796</v>
      </c>
      <c r="J30" s="27">
        <v>3339217</v>
      </c>
      <c r="K30" s="27">
        <v>3531845</v>
      </c>
      <c r="L30" s="27">
        <v>3433418</v>
      </c>
      <c r="M30" s="27">
        <v>3057829</v>
      </c>
      <c r="N30" s="27">
        <v>3349077</v>
      </c>
    </row>
    <row r="31" spans="1:14">
      <c r="A31" s="15" t="s">
        <v>51</v>
      </c>
      <c r="B31" s="15" t="s">
        <v>52</v>
      </c>
      <c r="C31" s="27"/>
      <c r="D31" s="27" t="s">
        <v>271</v>
      </c>
      <c r="E31" s="27" t="s">
        <v>271</v>
      </c>
      <c r="F31" s="27" t="s">
        <v>271</v>
      </c>
      <c r="G31" s="27" t="s">
        <v>271</v>
      </c>
      <c r="H31" s="27" t="s">
        <v>271</v>
      </c>
      <c r="I31" s="27" t="s">
        <v>271</v>
      </c>
      <c r="J31" s="27" t="s">
        <v>271</v>
      </c>
      <c r="K31" s="27" t="s">
        <v>271</v>
      </c>
      <c r="L31" s="27" t="s">
        <v>271</v>
      </c>
      <c r="M31" s="27" t="s">
        <v>271</v>
      </c>
      <c r="N31" s="27" t="s">
        <v>271</v>
      </c>
    </row>
    <row r="32" spans="1:14">
      <c r="A32" s="15" t="s">
        <v>53</v>
      </c>
      <c r="B32" s="15" t="s">
        <v>54</v>
      </c>
      <c r="C32" s="27"/>
      <c r="D32" s="27">
        <v>1349056</v>
      </c>
      <c r="E32" s="27">
        <v>1373193</v>
      </c>
      <c r="F32" s="27">
        <v>2289873</v>
      </c>
      <c r="G32" s="27">
        <v>2149208</v>
      </c>
      <c r="H32" s="27">
        <v>2260309</v>
      </c>
      <c r="I32" s="27">
        <v>3448339</v>
      </c>
      <c r="J32" s="27">
        <v>3582381</v>
      </c>
      <c r="K32" s="27">
        <v>3902806</v>
      </c>
      <c r="L32" s="27">
        <v>3611022</v>
      </c>
      <c r="M32" s="27">
        <v>3321291</v>
      </c>
      <c r="N32" s="27">
        <v>3470714</v>
      </c>
    </row>
    <row r="33" spans="1:14">
      <c r="A33" s="15" t="s">
        <v>55</v>
      </c>
      <c r="B33" s="15" t="s">
        <v>56</v>
      </c>
      <c r="C33" s="27"/>
      <c r="D33" s="27">
        <v>3484644</v>
      </c>
      <c r="E33" s="27">
        <v>4180160</v>
      </c>
      <c r="F33" s="27">
        <v>4869910</v>
      </c>
      <c r="G33" s="27">
        <v>6916705</v>
      </c>
      <c r="H33" s="27">
        <v>7647004</v>
      </c>
      <c r="I33" s="27">
        <v>8211042</v>
      </c>
      <c r="J33" s="27">
        <v>8651943</v>
      </c>
      <c r="K33" s="27">
        <v>8758517</v>
      </c>
      <c r="L33" s="27">
        <v>7978323</v>
      </c>
      <c r="M33" s="27">
        <v>7385647</v>
      </c>
      <c r="N33" s="27">
        <v>7820308</v>
      </c>
    </row>
    <row r="34" spans="1:14">
      <c r="A34" s="15" t="s">
        <v>57</v>
      </c>
      <c r="B34" s="15" t="s">
        <v>58</v>
      </c>
      <c r="C34" s="27"/>
      <c r="D34" s="27">
        <v>4404464</v>
      </c>
      <c r="E34" s="27">
        <v>3612530</v>
      </c>
      <c r="F34" s="27">
        <v>3865315</v>
      </c>
      <c r="G34" s="27">
        <v>3775347</v>
      </c>
      <c r="H34" s="27">
        <v>4135037</v>
      </c>
      <c r="I34" s="27">
        <v>4686430</v>
      </c>
      <c r="J34" s="27">
        <v>5591404</v>
      </c>
      <c r="K34" s="27">
        <v>5486180</v>
      </c>
      <c r="L34" s="27">
        <v>5007680</v>
      </c>
      <c r="M34" s="27">
        <v>4982758</v>
      </c>
      <c r="N34" s="27">
        <v>5350397</v>
      </c>
    </row>
    <row r="35" spans="1:14">
      <c r="A35" s="15" t="s">
        <v>59</v>
      </c>
      <c r="B35" s="15" t="s">
        <v>60</v>
      </c>
      <c r="C35" s="27"/>
      <c r="D35" s="27">
        <v>3820369</v>
      </c>
      <c r="E35" s="27">
        <v>3500846</v>
      </c>
      <c r="F35" s="27">
        <v>3880668</v>
      </c>
      <c r="G35" s="27">
        <v>3523028</v>
      </c>
      <c r="H35" s="27">
        <v>3668590</v>
      </c>
      <c r="I35" s="27">
        <v>3691162</v>
      </c>
      <c r="J35" s="27">
        <v>3855560</v>
      </c>
      <c r="K35" s="27">
        <v>4154028</v>
      </c>
      <c r="L35" s="27">
        <v>3814948</v>
      </c>
      <c r="M35" s="27">
        <v>3528232</v>
      </c>
      <c r="N35" s="27">
        <v>3911522</v>
      </c>
    </row>
    <row r="36" spans="1:14">
      <c r="A36" s="15" t="s">
        <v>61</v>
      </c>
      <c r="B36" s="15" t="s">
        <v>62</v>
      </c>
      <c r="C36" s="27"/>
      <c r="D36" s="27" t="s">
        <v>271</v>
      </c>
      <c r="E36" s="27">
        <v>62741</v>
      </c>
      <c r="F36" s="27">
        <v>44576</v>
      </c>
      <c r="G36" s="27" t="s">
        <v>271</v>
      </c>
      <c r="H36" s="27" t="s">
        <v>271</v>
      </c>
      <c r="I36" s="27" t="s">
        <v>271</v>
      </c>
      <c r="J36" s="27" t="s">
        <v>271</v>
      </c>
      <c r="K36" s="27">
        <v>3347222</v>
      </c>
      <c r="L36" s="27" t="s">
        <v>271</v>
      </c>
      <c r="M36" s="27" t="s">
        <v>271</v>
      </c>
      <c r="N36" s="27">
        <v>3130672</v>
      </c>
    </row>
    <row r="37" spans="1:14">
      <c r="A37" s="15" t="s">
        <v>63</v>
      </c>
      <c r="B37" s="15" t="s">
        <v>64</v>
      </c>
      <c r="C37" s="27"/>
      <c r="D37" s="27">
        <v>2592767</v>
      </c>
      <c r="E37" s="27">
        <v>4118780</v>
      </c>
      <c r="F37" s="27">
        <v>5700462</v>
      </c>
      <c r="G37" s="27">
        <v>5510925</v>
      </c>
      <c r="H37" s="27">
        <v>5929467</v>
      </c>
      <c r="I37" s="27">
        <v>7274900</v>
      </c>
      <c r="J37" s="27">
        <v>7277254</v>
      </c>
      <c r="K37" s="27">
        <v>7318184</v>
      </c>
      <c r="L37" s="27">
        <v>7220874</v>
      </c>
      <c r="M37" s="27">
        <v>7322202</v>
      </c>
      <c r="N37" s="27">
        <v>9100941</v>
      </c>
    </row>
    <row r="38" spans="1:14">
      <c r="A38" s="15" t="s">
        <v>69</v>
      </c>
      <c r="B38" s="15" t="s">
        <v>70</v>
      </c>
      <c r="C38" s="27"/>
      <c r="D38" s="27">
        <v>6093579</v>
      </c>
      <c r="E38" s="27">
        <v>5728507</v>
      </c>
      <c r="F38" s="27">
        <v>6066104</v>
      </c>
      <c r="G38" s="27">
        <v>6075438</v>
      </c>
      <c r="H38" s="27">
        <v>6535188</v>
      </c>
      <c r="I38" s="27">
        <v>7363959</v>
      </c>
      <c r="J38" s="27">
        <v>7977822</v>
      </c>
      <c r="K38" s="27">
        <v>7908957</v>
      </c>
      <c r="L38" s="27">
        <v>7256472</v>
      </c>
      <c r="M38" s="27">
        <v>6314668</v>
      </c>
      <c r="N38" s="27">
        <v>6837307</v>
      </c>
    </row>
    <row r="39" spans="1:14">
      <c r="A39" s="15" t="s">
        <v>71</v>
      </c>
      <c r="B39" s="15" t="s">
        <v>72</v>
      </c>
      <c r="C39" s="27"/>
      <c r="D39" s="27">
        <v>23104570</v>
      </c>
      <c r="E39" s="27">
        <v>21852810</v>
      </c>
      <c r="F39" s="27">
        <v>22163071</v>
      </c>
      <c r="G39" s="27">
        <v>21174046</v>
      </c>
      <c r="H39" s="27">
        <v>22520870</v>
      </c>
      <c r="I39" s="27">
        <v>25534313</v>
      </c>
      <c r="J39" s="27">
        <v>27554460</v>
      </c>
      <c r="K39" s="27">
        <v>27780998</v>
      </c>
      <c r="L39" s="27">
        <v>26501005</v>
      </c>
      <c r="M39" s="27">
        <v>26087649</v>
      </c>
      <c r="N39" s="27">
        <v>25567054</v>
      </c>
    </row>
    <row r="40" spans="1:14">
      <c r="A40" s="15" t="s">
        <v>73</v>
      </c>
      <c r="B40" s="15" t="s">
        <v>74</v>
      </c>
      <c r="C40" s="27"/>
      <c r="D40" s="27" t="s">
        <v>271</v>
      </c>
      <c r="E40" s="27" t="s">
        <v>271</v>
      </c>
      <c r="F40" s="27" t="s">
        <v>271</v>
      </c>
      <c r="G40" s="27" t="s">
        <v>271</v>
      </c>
      <c r="H40" s="27" t="s">
        <v>271</v>
      </c>
      <c r="I40" s="27" t="s">
        <v>271</v>
      </c>
      <c r="J40" s="27" t="s">
        <v>271</v>
      </c>
      <c r="K40" s="27" t="s">
        <v>271</v>
      </c>
      <c r="L40" s="27" t="s">
        <v>271</v>
      </c>
      <c r="M40" s="27" t="s">
        <v>271</v>
      </c>
      <c r="N40" s="27" t="s">
        <v>271</v>
      </c>
    </row>
    <row r="41" spans="1:14">
      <c r="A41" s="15" t="s">
        <v>75</v>
      </c>
      <c r="B41" s="15" t="s">
        <v>76</v>
      </c>
      <c r="C41" s="27"/>
      <c r="D41" s="27">
        <v>18273327</v>
      </c>
      <c r="E41" s="27">
        <v>16605548</v>
      </c>
      <c r="F41" s="27">
        <v>18172869</v>
      </c>
      <c r="G41" s="27">
        <v>17075898</v>
      </c>
      <c r="H41" s="27">
        <v>18542905</v>
      </c>
      <c r="I41" s="27">
        <v>25031108</v>
      </c>
      <c r="J41" s="27">
        <v>27614079</v>
      </c>
      <c r="K41" s="27">
        <v>27897482</v>
      </c>
      <c r="L41" s="27">
        <v>27143031</v>
      </c>
      <c r="M41" s="27">
        <v>26472962</v>
      </c>
      <c r="N41" s="27">
        <v>27108655</v>
      </c>
    </row>
    <row r="42" spans="1:14">
      <c r="A42" s="15" t="s">
        <v>77</v>
      </c>
      <c r="B42" s="15" t="s">
        <v>78</v>
      </c>
      <c r="C42" s="27"/>
      <c r="D42" s="27">
        <v>17142512</v>
      </c>
      <c r="E42" s="27">
        <v>16627136</v>
      </c>
      <c r="F42" s="27">
        <v>17639328</v>
      </c>
      <c r="G42" s="27">
        <v>16855945</v>
      </c>
      <c r="H42" s="27">
        <v>18233240</v>
      </c>
      <c r="I42" s="27">
        <v>20435962</v>
      </c>
      <c r="J42" s="27">
        <v>21336739</v>
      </c>
      <c r="K42" s="27">
        <v>20809505</v>
      </c>
      <c r="L42" s="27">
        <v>19747815</v>
      </c>
      <c r="M42" s="27">
        <v>18831206</v>
      </c>
      <c r="N42" s="27">
        <v>20191719</v>
      </c>
    </row>
    <row r="43" spans="1:14">
      <c r="A43" s="15" t="s">
        <v>79</v>
      </c>
      <c r="B43" s="15" t="s">
        <v>80</v>
      </c>
      <c r="C43" s="27"/>
      <c r="D43" s="27">
        <v>9166166</v>
      </c>
      <c r="E43" s="27">
        <v>8465380</v>
      </c>
      <c r="F43" s="27">
        <v>8947969</v>
      </c>
      <c r="G43" s="27">
        <v>8183035</v>
      </c>
      <c r="H43" s="27">
        <v>9139697</v>
      </c>
      <c r="I43" s="27">
        <v>11241430</v>
      </c>
      <c r="J43" s="27">
        <v>12242264</v>
      </c>
      <c r="K43" s="27">
        <v>12659977</v>
      </c>
      <c r="L43" s="27">
        <v>12315134</v>
      </c>
      <c r="M43" s="27">
        <v>11545869</v>
      </c>
      <c r="N43" s="27">
        <v>12320708</v>
      </c>
    </row>
    <row r="44" spans="1:14">
      <c r="A44" s="15" t="s">
        <v>81</v>
      </c>
      <c r="B44" s="15" t="s">
        <v>82</v>
      </c>
      <c r="C44" s="27"/>
      <c r="D44" s="27">
        <v>1246883</v>
      </c>
      <c r="E44" s="27" t="s">
        <v>271</v>
      </c>
      <c r="F44" s="27" t="s">
        <v>271</v>
      </c>
      <c r="G44" s="27" t="s">
        <v>271</v>
      </c>
      <c r="H44" s="27" t="s">
        <v>271</v>
      </c>
      <c r="I44" s="27" t="s">
        <v>271</v>
      </c>
      <c r="J44" s="27">
        <v>1388914</v>
      </c>
      <c r="K44" s="27">
        <v>1613241</v>
      </c>
      <c r="L44" s="27">
        <v>1526196</v>
      </c>
      <c r="M44" s="27">
        <v>1379432</v>
      </c>
      <c r="N44" s="27">
        <v>1536900</v>
      </c>
    </row>
    <row r="45" spans="1:14">
      <c r="A45" s="15" t="s">
        <v>83</v>
      </c>
      <c r="B45" s="15" t="s">
        <v>84</v>
      </c>
      <c r="C45" s="27"/>
      <c r="D45" s="27">
        <v>7016393</v>
      </c>
      <c r="E45" s="27">
        <v>6315674</v>
      </c>
      <c r="F45" s="27">
        <v>6861706</v>
      </c>
      <c r="G45" s="27">
        <v>6398047</v>
      </c>
      <c r="H45" s="27">
        <v>6814509</v>
      </c>
      <c r="I45" s="27">
        <v>7848541</v>
      </c>
      <c r="J45" s="27">
        <v>8415402</v>
      </c>
      <c r="K45" s="27">
        <v>8442014</v>
      </c>
      <c r="L45" s="27">
        <v>7922427</v>
      </c>
      <c r="M45" s="27">
        <v>7436690</v>
      </c>
      <c r="N45" s="27">
        <v>8191596</v>
      </c>
    </row>
    <row r="46" spans="1:14">
      <c r="A46" s="15" t="s">
        <v>85</v>
      </c>
      <c r="B46" s="15" t="s">
        <v>86</v>
      </c>
      <c r="C46" s="27"/>
      <c r="D46" s="27">
        <v>17924763</v>
      </c>
      <c r="E46" s="27">
        <v>12184833</v>
      </c>
      <c r="F46" s="27">
        <v>15128655</v>
      </c>
      <c r="G46" s="27">
        <v>11384480</v>
      </c>
      <c r="H46" s="27">
        <v>14814046</v>
      </c>
      <c r="I46" s="27">
        <v>16305025</v>
      </c>
      <c r="J46" s="27">
        <v>18056869</v>
      </c>
      <c r="K46" s="27">
        <v>17743004</v>
      </c>
      <c r="L46" s="27">
        <v>16025964</v>
      </c>
      <c r="M46" s="27">
        <v>15641533</v>
      </c>
      <c r="N46" s="27">
        <v>15940892</v>
      </c>
    </row>
    <row r="47" spans="1:14">
      <c r="A47" s="15" t="s">
        <v>87</v>
      </c>
      <c r="B47" s="15" t="s">
        <v>88</v>
      </c>
      <c r="C47" s="27"/>
      <c r="D47" s="27">
        <v>651556</v>
      </c>
      <c r="E47" s="27">
        <v>562319</v>
      </c>
      <c r="F47" s="27">
        <v>651545</v>
      </c>
      <c r="G47" s="27">
        <v>637407</v>
      </c>
      <c r="H47" s="27">
        <v>669718</v>
      </c>
      <c r="I47" s="27">
        <v>677578</v>
      </c>
      <c r="J47" s="27">
        <v>1348992</v>
      </c>
      <c r="K47" s="27">
        <v>1487714</v>
      </c>
      <c r="L47" s="27">
        <v>1398609</v>
      </c>
      <c r="M47" s="27">
        <v>1176354</v>
      </c>
      <c r="N47" s="27">
        <v>1405114</v>
      </c>
    </row>
    <row r="48" spans="1:14">
      <c r="A48" s="15" t="s">
        <v>89</v>
      </c>
      <c r="B48" s="15" t="s">
        <v>90</v>
      </c>
      <c r="C48" s="27"/>
      <c r="D48" s="27">
        <v>3249045</v>
      </c>
      <c r="E48" s="27">
        <v>2225507</v>
      </c>
      <c r="F48" s="27">
        <v>1715181</v>
      </c>
      <c r="G48" s="27">
        <v>1606277</v>
      </c>
      <c r="H48" s="27">
        <v>1596340</v>
      </c>
      <c r="I48" s="27">
        <v>1949760</v>
      </c>
      <c r="J48" s="27">
        <v>2005160</v>
      </c>
      <c r="K48" s="27">
        <v>2115050</v>
      </c>
      <c r="L48" s="27">
        <v>1889324</v>
      </c>
      <c r="M48" s="27">
        <v>1829172</v>
      </c>
      <c r="N48" s="27">
        <v>1893285</v>
      </c>
    </row>
    <row r="49" spans="1:14">
      <c r="A49" s="15" t="s">
        <v>91</v>
      </c>
      <c r="B49" s="15" t="s">
        <v>92</v>
      </c>
      <c r="C49" s="27"/>
      <c r="D49" s="27">
        <v>3007035</v>
      </c>
      <c r="E49" s="27">
        <v>2509121</v>
      </c>
      <c r="F49" s="27">
        <v>2912926</v>
      </c>
      <c r="G49" s="27">
        <v>2821327</v>
      </c>
      <c r="H49" s="27">
        <v>2991387</v>
      </c>
      <c r="I49" s="27">
        <v>3247941</v>
      </c>
      <c r="J49" s="27">
        <v>3440066</v>
      </c>
      <c r="K49" s="27">
        <v>3457274</v>
      </c>
      <c r="L49" s="27">
        <v>3177030</v>
      </c>
      <c r="M49" s="27">
        <v>3019469</v>
      </c>
      <c r="N49" s="27">
        <v>3217842</v>
      </c>
    </row>
    <row r="50" spans="1:14">
      <c r="A50" s="15" t="s">
        <v>93</v>
      </c>
      <c r="B50" s="15" t="s">
        <v>94</v>
      </c>
      <c r="C50" s="27"/>
      <c r="D50" s="27">
        <v>4481242</v>
      </c>
      <c r="E50" s="27">
        <v>3992498</v>
      </c>
      <c r="F50" s="27">
        <v>4009626</v>
      </c>
      <c r="G50" s="27">
        <v>3799294</v>
      </c>
      <c r="H50" s="27">
        <v>3953083</v>
      </c>
      <c r="I50" s="27">
        <v>4180181</v>
      </c>
      <c r="J50" s="27">
        <v>4834859</v>
      </c>
      <c r="K50" s="27">
        <v>4772572</v>
      </c>
      <c r="L50" s="27">
        <v>4322695</v>
      </c>
      <c r="M50" s="27">
        <v>3894720</v>
      </c>
      <c r="N50" s="27">
        <v>3984840</v>
      </c>
    </row>
    <row r="51" spans="1:14">
      <c r="A51" s="15" t="s">
        <v>95</v>
      </c>
      <c r="B51" s="15" t="s">
        <v>96</v>
      </c>
      <c r="C51" s="27"/>
      <c r="D51" s="27" t="s">
        <v>271</v>
      </c>
      <c r="E51" s="27" t="s">
        <v>271</v>
      </c>
      <c r="F51" s="27" t="s">
        <v>271</v>
      </c>
      <c r="G51" s="27" t="s">
        <v>271</v>
      </c>
      <c r="H51" s="27" t="s">
        <v>271</v>
      </c>
      <c r="I51" s="27" t="s">
        <v>271</v>
      </c>
      <c r="J51" s="27" t="s">
        <v>271</v>
      </c>
      <c r="K51" s="27" t="s">
        <v>271</v>
      </c>
      <c r="L51" s="27" t="s">
        <v>271</v>
      </c>
      <c r="M51" s="27" t="s">
        <v>271</v>
      </c>
      <c r="N51" s="27" t="s">
        <v>271</v>
      </c>
    </row>
    <row r="52" spans="1:14">
      <c r="A52" s="15" t="s">
        <v>97</v>
      </c>
      <c r="B52" s="15" t="s">
        <v>98</v>
      </c>
      <c r="C52" s="27"/>
      <c r="D52" s="27">
        <v>18986920</v>
      </c>
      <c r="E52" s="27">
        <v>17309550</v>
      </c>
      <c r="F52" s="27">
        <v>18199513</v>
      </c>
      <c r="G52" s="27">
        <v>17562833</v>
      </c>
      <c r="H52" s="27">
        <v>19298968</v>
      </c>
      <c r="I52" s="27">
        <v>19982296</v>
      </c>
      <c r="J52" s="27">
        <v>21655146</v>
      </c>
      <c r="K52" s="27">
        <v>22281583</v>
      </c>
      <c r="L52" s="27">
        <v>21249016</v>
      </c>
      <c r="M52" s="27">
        <v>20584729</v>
      </c>
      <c r="N52" s="27">
        <v>23783727</v>
      </c>
    </row>
    <row r="53" spans="1:14">
      <c r="A53" s="15" t="s">
        <v>99</v>
      </c>
      <c r="B53" s="15" t="s">
        <v>100</v>
      </c>
      <c r="C53" s="27"/>
      <c r="D53" s="27">
        <v>6033469</v>
      </c>
      <c r="E53" s="27">
        <v>5532835</v>
      </c>
      <c r="F53" s="27">
        <v>5920110</v>
      </c>
      <c r="G53" s="27">
        <v>5766011</v>
      </c>
      <c r="H53" s="27">
        <v>6329046</v>
      </c>
      <c r="I53" s="27">
        <v>7674830</v>
      </c>
      <c r="J53" s="27">
        <v>8168986</v>
      </c>
      <c r="K53" s="27">
        <v>8676025</v>
      </c>
      <c r="L53" s="27">
        <v>8214206</v>
      </c>
      <c r="M53" s="27">
        <v>8581137</v>
      </c>
      <c r="N53" s="27">
        <v>9610774</v>
      </c>
    </row>
    <row r="54" spans="1:14">
      <c r="A54" s="15" t="s">
        <v>101</v>
      </c>
      <c r="B54" s="15" t="s">
        <v>102</v>
      </c>
      <c r="C54" s="27"/>
      <c r="D54" s="27" t="s">
        <v>271</v>
      </c>
      <c r="E54" s="27" t="s">
        <v>271</v>
      </c>
      <c r="F54" s="27" t="s">
        <v>271</v>
      </c>
      <c r="G54" s="27" t="s">
        <v>271</v>
      </c>
      <c r="H54" s="27" t="s">
        <v>271</v>
      </c>
      <c r="I54" s="27" t="s">
        <v>271</v>
      </c>
      <c r="J54" s="27" t="s">
        <v>271</v>
      </c>
      <c r="K54" s="27" t="s">
        <v>271</v>
      </c>
      <c r="L54" s="27" t="s">
        <v>271</v>
      </c>
      <c r="M54" s="27" t="s">
        <v>271</v>
      </c>
      <c r="N54" s="27" t="s">
        <v>271</v>
      </c>
    </row>
    <row r="55" spans="1:14">
      <c r="A55" s="15" t="s">
        <v>103</v>
      </c>
      <c r="B55" s="15" t="s">
        <v>104</v>
      </c>
      <c r="C55" s="27"/>
      <c r="D55" s="27">
        <v>1352290</v>
      </c>
      <c r="E55" s="27">
        <v>1199973</v>
      </c>
      <c r="F55" s="27">
        <v>1344706</v>
      </c>
      <c r="G55" s="27">
        <v>1271925</v>
      </c>
      <c r="H55" s="27">
        <v>1298770</v>
      </c>
      <c r="I55" s="27">
        <v>1540297</v>
      </c>
      <c r="J55" s="27">
        <v>1722563</v>
      </c>
      <c r="K55" s="27">
        <v>1733761</v>
      </c>
      <c r="L55" s="27">
        <v>1608757</v>
      </c>
      <c r="M55" s="27">
        <v>1507251</v>
      </c>
      <c r="N55" s="27">
        <v>2674805</v>
      </c>
    </row>
    <row r="56" spans="1:14">
      <c r="A56" s="15" t="s">
        <v>105</v>
      </c>
      <c r="B56" s="15" t="s">
        <v>106</v>
      </c>
      <c r="C56" s="27"/>
      <c r="D56" s="27" t="s">
        <v>271</v>
      </c>
      <c r="E56" s="27" t="s">
        <v>271</v>
      </c>
      <c r="F56" s="27" t="s">
        <v>271</v>
      </c>
      <c r="G56" s="27" t="s">
        <v>271</v>
      </c>
      <c r="H56" s="27" t="s">
        <v>271</v>
      </c>
      <c r="I56" s="27" t="s">
        <v>271</v>
      </c>
      <c r="J56" s="27" t="s">
        <v>271</v>
      </c>
      <c r="K56" s="27" t="s">
        <v>271</v>
      </c>
      <c r="L56" s="27" t="s">
        <v>271</v>
      </c>
      <c r="M56" s="27" t="s">
        <v>271</v>
      </c>
      <c r="N56" s="27" t="s">
        <v>271</v>
      </c>
    </row>
    <row r="57" spans="1:14">
      <c r="A57" s="15" t="s">
        <v>107</v>
      </c>
      <c r="B57" s="15" t="s">
        <v>108</v>
      </c>
      <c r="C57" s="27"/>
      <c r="D57" s="27">
        <v>7557878</v>
      </c>
      <c r="E57" s="27">
        <v>6712833</v>
      </c>
      <c r="F57" s="27">
        <v>7004160</v>
      </c>
      <c r="G57" s="27">
        <v>6406540</v>
      </c>
      <c r="H57" s="27">
        <v>6648371</v>
      </c>
      <c r="I57" s="27">
        <v>7375081</v>
      </c>
      <c r="J57" s="27">
        <v>7884182</v>
      </c>
      <c r="K57" s="27">
        <v>7968271</v>
      </c>
      <c r="L57" s="27">
        <v>7528423</v>
      </c>
      <c r="M57" s="27">
        <v>6837492</v>
      </c>
      <c r="N57" s="27">
        <v>9491204</v>
      </c>
    </row>
    <row r="58" spans="1:14">
      <c r="A58" s="15" t="s">
        <v>109</v>
      </c>
      <c r="B58" s="15" t="s">
        <v>110</v>
      </c>
      <c r="C58" s="27"/>
      <c r="D58" s="27">
        <v>2277076</v>
      </c>
      <c r="E58" s="27">
        <v>2584799</v>
      </c>
      <c r="F58" s="27">
        <v>3132984</v>
      </c>
      <c r="G58" s="27">
        <v>2609809</v>
      </c>
      <c r="H58" s="27">
        <v>2907610</v>
      </c>
      <c r="I58" s="27">
        <v>3756046</v>
      </c>
      <c r="J58" s="27">
        <v>2684834</v>
      </c>
      <c r="K58" s="27">
        <v>2861861</v>
      </c>
      <c r="L58" s="27">
        <v>2573984</v>
      </c>
      <c r="M58" s="27">
        <v>2614042</v>
      </c>
      <c r="N58" s="27">
        <v>4643254</v>
      </c>
    </row>
    <row r="59" spans="1:14">
      <c r="A59" s="15" t="s">
        <v>111</v>
      </c>
      <c r="B59" s="15" t="s">
        <v>112</v>
      </c>
      <c r="C59" s="27"/>
      <c r="D59" s="27">
        <v>6297502</v>
      </c>
      <c r="E59" s="27">
        <v>6285272</v>
      </c>
      <c r="F59" s="27">
        <v>7018711</v>
      </c>
      <c r="G59" s="27">
        <v>6403729</v>
      </c>
      <c r="H59" s="27">
        <v>7024788</v>
      </c>
      <c r="I59" s="27">
        <v>7600854</v>
      </c>
      <c r="J59" s="27">
        <v>7323761</v>
      </c>
      <c r="K59" s="27">
        <v>9594456</v>
      </c>
      <c r="L59" s="27">
        <v>8907079</v>
      </c>
      <c r="M59" s="27">
        <v>8343585</v>
      </c>
      <c r="N59" s="27">
        <v>10155947</v>
      </c>
    </row>
    <row r="60" spans="1:14">
      <c r="A60" s="15" t="s">
        <v>113</v>
      </c>
      <c r="B60" s="15" t="s">
        <v>114</v>
      </c>
      <c r="C60" s="27"/>
      <c r="D60" s="27" t="s">
        <v>271</v>
      </c>
      <c r="E60" s="27" t="s">
        <v>271</v>
      </c>
      <c r="F60" s="27" t="s">
        <v>271</v>
      </c>
      <c r="G60" s="27" t="s">
        <v>271</v>
      </c>
      <c r="H60" s="27" t="s">
        <v>271</v>
      </c>
      <c r="I60" s="27" t="s">
        <v>271</v>
      </c>
      <c r="J60" s="27" t="s">
        <v>271</v>
      </c>
      <c r="K60" s="27" t="s">
        <v>271</v>
      </c>
      <c r="L60" s="27" t="s">
        <v>271</v>
      </c>
      <c r="M60" s="27" t="s">
        <v>271</v>
      </c>
      <c r="N60" s="27" t="s">
        <v>271</v>
      </c>
    </row>
    <row r="61" spans="1:14">
      <c r="A61" s="15" t="s">
        <v>115</v>
      </c>
      <c r="B61" s="15" t="s">
        <v>116</v>
      </c>
      <c r="C61" s="27"/>
      <c r="D61" s="27">
        <v>2635892</v>
      </c>
      <c r="E61" s="27">
        <v>2234829</v>
      </c>
      <c r="F61" s="27">
        <v>2560274</v>
      </c>
      <c r="G61" s="27">
        <v>2393688</v>
      </c>
      <c r="H61" s="27">
        <v>2650980</v>
      </c>
      <c r="I61" s="27">
        <v>2806970</v>
      </c>
      <c r="J61" s="27">
        <v>3029151</v>
      </c>
      <c r="K61" s="27">
        <v>3214242</v>
      </c>
      <c r="L61" s="27">
        <v>2911443</v>
      </c>
      <c r="M61" s="27">
        <v>2635480</v>
      </c>
      <c r="N61" s="27">
        <v>2852221</v>
      </c>
    </row>
    <row r="62" spans="1:14">
      <c r="A62" s="15" t="s">
        <v>117</v>
      </c>
      <c r="B62" s="15" t="s">
        <v>118</v>
      </c>
      <c r="C62" s="27"/>
      <c r="D62" s="27">
        <v>9289389</v>
      </c>
      <c r="E62" s="27">
        <v>8612387</v>
      </c>
      <c r="F62" s="27">
        <v>10226204</v>
      </c>
      <c r="G62" s="27">
        <v>10080577</v>
      </c>
      <c r="H62" s="27">
        <v>11150097</v>
      </c>
      <c r="I62" s="27">
        <v>12020949</v>
      </c>
      <c r="J62" s="27">
        <v>12582401</v>
      </c>
      <c r="K62" s="27">
        <v>12873734</v>
      </c>
      <c r="L62" s="27">
        <v>11908201</v>
      </c>
      <c r="M62" s="27">
        <v>11229746</v>
      </c>
      <c r="N62" s="27">
        <v>11723144</v>
      </c>
    </row>
    <row r="63" spans="1:14">
      <c r="A63" s="15" t="s">
        <v>119</v>
      </c>
      <c r="B63" s="15" t="s">
        <v>120</v>
      </c>
      <c r="C63" s="27"/>
      <c r="D63" s="27" t="s">
        <v>271</v>
      </c>
      <c r="E63" s="27" t="s">
        <v>271</v>
      </c>
      <c r="F63" s="27" t="s">
        <v>271</v>
      </c>
      <c r="G63" s="27" t="s">
        <v>271</v>
      </c>
      <c r="H63" s="27" t="s">
        <v>271</v>
      </c>
      <c r="I63" s="27" t="s">
        <v>271</v>
      </c>
      <c r="J63" s="27" t="s">
        <v>271</v>
      </c>
      <c r="K63" s="27" t="s">
        <v>271</v>
      </c>
      <c r="L63" s="27" t="s">
        <v>271</v>
      </c>
      <c r="M63" s="27" t="s">
        <v>271</v>
      </c>
      <c r="N63" s="27" t="s">
        <v>271</v>
      </c>
    </row>
    <row r="64" spans="1:14">
      <c r="A64" s="15" t="s">
        <v>121</v>
      </c>
      <c r="B64" s="15" t="s">
        <v>122</v>
      </c>
      <c r="C64" s="27"/>
      <c r="D64" s="27">
        <v>7612987</v>
      </c>
      <c r="E64" s="27">
        <v>6496980</v>
      </c>
      <c r="F64" s="27">
        <v>8151545</v>
      </c>
      <c r="G64" s="27">
        <v>7790299</v>
      </c>
      <c r="H64" s="27">
        <v>8540621</v>
      </c>
      <c r="I64" s="27">
        <v>9668863</v>
      </c>
      <c r="J64" s="27">
        <v>10109743</v>
      </c>
      <c r="K64" s="27">
        <v>10889699</v>
      </c>
      <c r="L64" s="27">
        <v>10105338</v>
      </c>
      <c r="M64" s="27">
        <v>9376078</v>
      </c>
      <c r="N64" s="27">
        <v>10175904</v>
      </c>
    </row>
    <row r="65" spans="1:14">
      <c r="A65" s="15" t="s">
        <v>123</v>
      </c>
      <c r="B65" s="15" t="s">
        <v>124</v>
      </c>
      <c r="C65" s="27"/>
      <c r="D65" s="27">
        <v>15088219</v>
      </c>
      <c r="E65" s="27">
        <v>13698029</v>
      </c>
      <c r="F65" s="27">
        <v>14777075</v>
      </c>
      <c r="G65" s="27">
        <v>14049051</v>
      </c>
      <c r="H65" s="27">
        <v>14831278</v>
      </c>
      <c r="I65" s="27">
        <v>16269244</v>
      </c>
      <c r="J65" s="27">
        <v>16167422</v>
      </c>
      <c r="K65" s="27">
        <v>17365873</v>
      </c>
      <c r="L65" s="27">
        <v>16101619</v>
      </c>
      <c r="M65" s="27">
        <v>15010380</v>
      </c>
      <c r="N65" s="27">
        <v>16040040</v>
      </c>
    </row>
    <row r="66" spans="1:14">
      <c r="A66" s="15" t="s">
        <v>125</v>
      </c>
      <c r="B66" s="15" t="s">
        <v>126</v>
      </c>
      <c r="C66" s="27"/>
      <c r="D66" s="27">
        <v>1222714</v>
      </c>
      <c r="E66" s="27">
        <v>1025490</v>
      </c>
      <c r="F66" s="27">
        <v>1183410</v>
      </c>
      <c r="G66" s="27">
        <v>1108017</v>
      </c>
      <c r="H66" s="27">
        <v>1123000</v>
      </c>
      <c r="I66" s="27">
        <v>1068647</v>
      </c>
      <c r="J66" s="27">
        <v>1206978</v>
      </c>
      <c r="K66" s="27">
        <v>1266563</v>
      </c>
      <c r="L66" s="27">
        <v>1428511</v>
      </c>
      <c r="M66" s="27">
        <v>1761290</v>
      </c>
      <c r="N66" s="27">
        <v>1980055</v>
      </c>
    </row>
    <row r="67" spans="1:14">
      <c r="A67" s="15" t="s">
        <v>127</v>
      </c>
      <c r="B67" s="15" t="s">
        <v>128</v>
      </c>
      <c r="C67" s="27"/>
      <c r="D67" s="27">
        <v>29989459</v>
      </c>
      <c r="E67" s="27">
        <v>27705166</v>
      </c>
      <c r="F67" s="27">
        <v>29582877</v>
      </c>
      <c r="G67" s="27">
        <v>28242250</v>
      </c>
      <c r="H67" s="27">
        <v>31336563</v>
      </c>
      <c r="I67" s="27">
        <v>32620094</v>
      </c>
      <c r="J67" s="27">
        <v>35728583</v>
      </c>
      <c r="K67" s="27">
        <v>37490573</v>
      </c>
      <c r="L67" s="27">
        <v>35521923</v>
      </c>
      <c r="M67" s="27">
        <v>32434697</v>
      </c>
      <c r="N67" s="27">
        <v>37271216</v>
      </c>
    </row>
    <row r="68" spans="1:14">
      <c r="A68" s="15" t="s">
        <v>129</v>
      </c>
      <c r="B68" s="15" t="s">
        <v>130</v>
      </c>
      <c r="C68" s="27"/>
      <c r="D68" s="27">
        <v>6205896</v>
      </c>
      <c r="E68" s="27">
        <v>3404277</v>
      </c>
      <c r="F68" s="27">
        <v>6610372</v>
      </c>
      <c r="G68" s="27">
        <v>3725837</v>
      </c>
      <c r="H68" s="27">
        <v>10392825</v>
      </c>
      <c r="I68" s="27">
        <v>11221324</v>
      </c>
      <c r="J68" s="27">
        <v>12253783</v>
      </c>
      <c r="K68" s="27">
        <v>12784517</v>
      </c>
      <c r="L68" s="27">
        <v>11969773</v>
      </c>
      <c r="M68" s="27">
        <v>8071532</v>
      </c>
      <c r="N68" s="27">
        <v>8652428</v>
      </c>
    </row>
    <row r="69" spans="1:14">
      <c r="A69" s="15" t="s">
        <v>131</v>
      </c>
      <c r="B69" s="15" t="s">
        <v>132</v>
      </c>
      <c r="C69" s="27"/>
      <c r="D69" s="27" t="s">
        <v>271</v>
      </c>
      <c r="E69" s="27" t="s">
        <v>271</v>
      </c>
      <c r="F69" s="27" t="s">
        <v>271</v>
      </c>
      <c r="G69" s="27" t="s">
        <v>271</v>
      </c>
      <c r="H69" s="27" t="s">
        <v>271</v>
      </c>
      <c r="I69" s="27" t="s">
        <v>271</v>
      </c>
      <c r="J69" s="27" t="s">
        <v>271</v>
      </c>
      <c r="K69" s="27" t="s">
        <v>271</v>
      </c>
      <c r="L69" s="27" t="s">
        <v>271</v>
      </c>
      <c r="M69" s="27" t="s">
        <v>271</v>
      </c>
      <c r="N69" s="27" t="s">
        <v>271</v>
      </c>
    </row>
    <row r="70" spans="1:14">
      <c r="A70" s="15" t="s">
        <v>133</v>
      </c>
      <c r="B70" s="15" t="s">
        <v>134</v>
      </c>
      <c r="C70" s="27"/>
      <c r="D70" s="27">
        <v>11433842</v>
      </c>
      <c r="E70" s="27">
        <v>10299600</v>
      </c>
      <c r="F70" s="27">
        <v>10780685</v>
      </c>
      <c r="G70" s="27">
        <v>10279692</v>
      </c>
      <c r="H70" s="27">
        <v>12390560</v>
      </c>
      <c r="I70" s="27">
        <v>12613532</v>
      </c>
      <c r="J70" s="27">
        <v>14719478</v>
      </c>
      <c r="K70" s="27">
        <v>15870343</v>
      </c>
      <c r="L70" s="27">
        <v>15083487</v>
      </c>
      <c r="M70" s="27">
        <v>13726291</v>
      </c>
      <c r="N70" s="27">
        <v>14171566</v>
      </c>
    </row>
    <row r="71" spans="1:14">
      <c r="A71" s="15" t="s">
        <v>135</v>
      </c>
      <c r="B71" s="15" t="s">
        <v>136</v>
      </c>
      <c r="C71" s="27"/>
      <c r="D71" s="27">
        <v>8958691</v>
      </c>
      <c r="E71" s="27">
        <v>7795377</v>
      </c>
      <c r="F71" s="27">
        <v>8687107</v>
      </c>
      <c r="G71" s="27">
        <v>8263569</v>
      </c>
      <c r="H71" s="27">
        <v>8442296</v>
      </c>
      <c r="I71" s="27">
        <v>8871958</v>
      </c>
      <c r="J71" s="27">
        <v>9648119</v>
      </c>
      <c r="K71" s="27">
        <v>9659835</v>
      </c>
      <c r="L71" s="27">
        <v>9652120</v>
      </c>
      <c r="M71" s="27">
        <v>9529918</v>
      </c>
      <c r="N71" s="27">
        <v>10352135</v>
      </c>
    </row>
    <row r="72" spans="1:14">
      <c r="A72" s="15" t="s">
        <v>137</v>
      </c>
      <c r="B72" s="15" t="s">
        <v>138</v>
      </c>
      <c r="C72" s="27"/>
      <c r="D72" s="27">
        <v>4980183</v>
      </c>
      <c r="E72" s="27">
        <v>4637335</v>
      </c>
      <c r="F72" s="27">
        <v>5186604</v>
      </c>
      <c r="G72" s="27">
        <v>5022534</v>
      </c>
      <c r="H72" s="27">
        <v>5253275</v>
      </c>
      <c r="I72" s="27">
        <v>6386380</v>
      </c>
      <c r="J72" s="27">
        <v>6764112</v>
      </c>
      <c r="K72" s="27">
        <v>6947897</v>
      </c>
      <c r="L72" s="27">
        <v>6234559</v>
      </c>
      <c r="M72" s="27">
        <v>5946342</v>
      </c>
      <c r="N72" s="27">
        <v>6195961</v>
      </c>
    </row>
    <row r="73" spans="1:14">
      <c r="A73" s="15" t="s">
        <v>139</v>
      </c>
      <c r="B73" s="15" t="s">
        <v>140</v>
      </c>
      <c r="C73" s="27"/>
      <c r="D73" s="27">
        <v>1684496</v>
      </c>
      <c r="E73" s="27">
        <v>1427716</v>
      </c>
      <c r="F73" s="27">
        <v>1527660</v>
      </c>
      <c r="G73" s="27">
        <v>1468604</v>
      </c>
      <c r="H73" s="27">
        <v>1536712</v>
      </c>
      <c r="I73" s="27">
        <v>1880385</v>
      </c>
      <c r="J73" s="27">
        <v>2480003</v>
      </c>
      <c r="K73" s="27">
        <v>2865914</v>
      </c>
      <c r="L73" s="27">
        <v>2634850</v>
      </c>
      <c r="M73" s="27">
        <v>2510487</v>
      </c>
      <c r="N73" s="27">
        <v>2821879</v>
      </c>
    </row>
    <row r="74" spans="1:14">
      <c r="A74" s="15" t="s">
        <v>141</v>
      </c>
      <c r="B74" s="15" t="s">
        <v>142</v>
      </c>
      <c r="C74" s="27"/>
      <c r="D74" s="27">
        <v>5191865</v>
      </c>
      <c r="E74" s="27">
        <v>6064355</v>
      </c>
      <c r="F74" s="27">
        <v>6606167</v>
      </c>
      <c r="G74" s="27">
        <v>6520059</v>
      </c>
      <c r="H74" s="27">
        <v>6857372</v>
      </c>
      <c r="I74" s="27">
        <v>8050944</v>
      </c>
      <c r="J74" s="27">
        <v>7688153</v>
      </c>
      <c r="K74" s="27">
        <v>8035064</v>
      </c>
      <c r="L74" s="27">
        <v>7492138</v>
      </c>
      <c r="M74" s="27">
        <v>6977699</v>
      </c>
      <c r="N74" s="27">
        <v>8174402</v>
      </c>
    </row>
    <row r="75" spans="1:14">
      <c r="A75" s="15" t="s">
        <v>143</v>
      </c>
      <c r="B75" s="15" t="s">
        <v>144</v>
      </c>
      <c r="C75" s="27"/>
      <c r="D75" s="27">
        <v>14267358</v>
      </c>
      <c r="E75" s="27">
        <v>12818137</v>
      </c>
      <c r="F75" s="27">
        <v>13511990</v>
      </c>
      <c r="G75" s="27">
        <v>12774029</v>
      </c>
      <c r="H75" s="27">
        <v>13702879</v>
      </c>
      <c r="I75" s="27">
        <v>15292473</v>
      </c>
      <c r="J75" s="27">
        <v>15824239</v>
      </c>
      <c r="K75" s="27">
        <v>16260777</v>
      </c>
      <c r="L75" s="27">
        <v>17504034</v>
      </c>
      <c r="M75" s="27">
        <v>16603851</v>
      </c>
      <c r="N75" s="27">
        <v>16971231</v>
      </c>
    </row>
    <row r="76" spans="1:14">
      <c r="A76" s="15" t="s">
        <v>145</v>
      </c>
      <c r="B76" s="15" t="s">
        <v>146</v>
      </c>
      <c r="C76" s="27"/>
      <c r="D76" s="27">
        <v>6230965</v>
      </c>
      <c r="E76" s="27">
        <v>5479229</v>
      </c>
      <c r="F76" s="27">
        <v>5986268</v>
      </c>
      <c r="G76" s="27">
        <v>7652068</v>
      </c>
      <c r="H76" s="27">
        <v>8209910</v>
      </c>
      <c r="I76" s="27">
        <v>9386845</v>
      </c>
      <c r="J76" s="27">
        <v>9610313</v>
      </c>
      <c r="K76" s="27">
        <v>9905334</v>
      </c>
      <c r="L76" s="27">
        <v>9170747</v>
      </c>
      <c r="M76" s="27">
        <v>8148029</v>
      </c>
      <c r="N76" s="27">
        <v>9264581</v>
      </c>
    </row>
    <row r="77" spans="1:14">
      <c r="A77" s="15" t="s">
        <v>147</v>
      </c>
      <c r="B77" s="15" t="s">
        <v>148</v>
      </c>
      <c r="C77" s="27"/>
      <c r="D77" s="27">
        <v>31340047</v>
      </c>
      <c r="E77" s="27">
        <v>26754592</v>
      </c>
      <c r="F77" s="27">
        <v>29201023</v>
      </c>
      <c r="G77" s="27">
        <v>27580089</v>
      </c>
      <c r="H77" s="27">
        <v>31945765</v>
      </c>
      <c r="I77" s="27">
        <v>38252016</v>
      </c>
      <c r="J77" s="27">
        <v>42120924</v>
      </c>
      <c r="K77" s="27">
        <v>42632597</v>
      </c>
      <c r="L77" s="27">
        <v>42050178</v>
      </c>
      <c r="M77" s="27">
        <v>41808282</v>
      </c>
      <c r="N77" s="27">
        <v>42648289</v>
      </c>
    </row>
    <row r="78" spans="1:14">
      <c r="A78" s="15" t="s">
        <v>149</v>
      </c>
      <c r="B78" s="15" t="s">
        <v>150</v>
      </c>
      <c r="C78" s="27"/>
      <c r="D78" s="27" t="s">
        <v>271</v>
      </c>
      <c r="E78" s="27" t="s">
        <v>271</v>
      </c>
      <c r="F78" s="27" t="s">
        <v>271</v>
      </c>
      <c r="G78" s="27" t="s">
        <v>271</v>
      </c>
      <c r="H78" s="27" t="s">
        <v>271</v>
      </c>
      <c r="I78" s="27" t="s">
        <v>271</v>
      </c>
      <c r="J78" s="27" t="s">
        <v>271</v>
      </c>
      <c r="K78" s="27" t="s">
        <v>271</v>
      </c>
      <c r="L78" s="27" t="s">
        <v>271</v>
      </c>
      <c r="M78" s="27" t="s">
        <v>271</v>
      </c>
      <c r="N78" s="27" t="s">
        <v>271</v>
      </c>
    </row>
    <row r="79" spans="1:14">
      <c r="A79" s="15" t="s">
        <v>151</v>
      </c>
      <c r="B79" s="15" t="s">
        <v>152</v>
      </c>
      <c r="C79" s="27"/>
      <c r="D79" s="27">
        <v>2609187</v>
      </c>
      <c r="E79" s="27">
        <v>1560308</v>
      </c>
      <c r="F79" s="27">
        <v>1813363</v>
      </c>
      <c r="G79" s="27">
        <v>1720134</v>
      </c>
      <c r="H79" s="27">
        <v>1831462</v>
      </c>
      <c r="I79" s="27">
        <v>1816283</v>
      </c>
      <c r="J79" s="27">
        <v>1786351</v>
      </c>
      <c r="K79" s="27">
        <v>2141623</v>
      </c>
      <c r="L79" s="27">
        <v>2059185</v>
      </c>
      <c r="M79" s="27">
        <v>770910</v>
      </c>
      <c r="N79" s="27">
        <v>4380993</v>
      </c>
    </row>
    <row r="80" spans="1:14">
      <c r="A80" s="15" t="s">
        <v>153</v>
      </c>
      <c r="B80" s="15" t="s">
        <v>154</v>
      </c>
      <c r="C80" s="27"/>
      <c r="D80" s="27">
        <v>5111879</v>
      </c>
      <c r="E80" s="27">
        <v>4383509</v>
      </c>
      <c r="F80" s="27">
        <v>4940958</v>
      </c>
      <c r="G80" s="27">
        <v>4617991</v>
      </c>
      <c r="H80" s="27">
        <v>4907874</v>
      </c>
      <c r="I80" s="27">
        <v>5603876</v>
      </c>
      <c r="J80" s="27">
        <v>6171258</v>
      </c>
      <c r="K80" s="27">
        <v>6671733</v>
      </c>
      <c r="L80" s="27">
        <v>6278967</v>
      </c>
      <c r="M80" s="27">
        <v>6089082</v>
      </c>
      <c r="N80" s="27">
        <v>7781560</v>
      </c>
    </row>
    <row r="81" spans="1:14">
      <c r="A81" s="15" t="s">
        <v>155</v>
      </c>
      <c r="B81" s="15" t="s">
        <v>156</v>
      </c>
      <c r="C81" s="27"/>
      <c r="D81" s="27">
        <v>6484277</v>
      </c>
      <c r="E81" s="27">
        <v>2630763</v>
      </c>
      <c r="F81" s="27">
        <v>5850692</v>
      </c>
      <c r="G81" s="27">
        <v>5027396</v>
      </c>
      <c r="H81" s="27">
        <v>5225737</v>
      </c>
      <c r="I81" s="27">
        <v>5238489</v>
      </c>
      <c r="J81" s="27">
        <v>5625254</v>
      </c>
      <c r="K81" s="27">
        <v>5571477</v>
      </c>
      <c r="L81" s="27">
        <v>4467912</v>
      </c>
      <c r="M81" s="27">
        <v>3843861</v>
      </c>
      <c r="N81" s="27">
        <v>3980621</v>
      </c>
    </row>
    <row r="82" spans="1:14">
      <c r="A82" s="15" t="s">
        <v>157</v>
      </c>
      <c r="B82" s="15" t="s">
        <v>158</v>
      </c>
      <c r="C82" s="27"/>
      <c r="D82" s="27">
        <v>11578523</v>
      </c>
      <c r="E82" s="27">
        <v>10544774</v>
      </c>
      <c r="F82" s="27">
        <v>11206499</v>
      </c>
      <c r="G82" s="27">
        <v>10302429</v>
      </c>
      <c r="H82" s="27">
        <v>10427587</v>
      </c>
      <c r="I82" s="27">
        <v>11296170</v>
      </c>
      <c r="J82" s="27">
        <v>12387272</v>
      </c>
      <c r="K82" s="27">
        <v>18514243</v>
      </c>
      <c r="L82" s="27">
        <v>11940209</v>
      </c>
      <c r="M82" s="27">
        <v>11598810</v>
      </c>
      <c r="N82" s="27">
        <v>11825640</v>
      </c>
    </row>
    <row r="83" spans="1:14">
      <c r="A83" s="15" t="s">
        <v>159</v>
      </c>
      <c r="B83" s="15" t="s">
        <v>160</v>
      </c>
      <c r="C83" s="27"/>
      <c r="D83" s="27">
        <v>170550755.56999993</v>
      </c>
      <c r="E83" s="27">
        <v>157292743.75000003</v>
      </c>
      <c r="F83" s="27">
        <v>162790287.92000002</v>
      </c>
      <c r="G83" s="27">
        <v>145308479.53000003</v>
      </c>
      <c r="H83" s="27">
        <v>152979189.68685997</v>
      </c>
      <c r="I83" s="27">
        <v>162354623.58999994</v>
      </c>
      <c r="J83" s="27">
        <v>163456070.10241097</v>
      </c>
      <c r="K83" s="27">
        <v>165401848.97</v>
      </c>
      <c r="L83" s="27">
        <v>162634297.61154673</v>
      </c>
      <c r="M83" s="27">
        <v>156720836.58000001</v>
      </c>
      <c r="N83" s="27">
        <v>153954648.27254009</v>
      </c>
    </row>
    <row r="84" spans="1:14">
      <c r="A84" s="15" t="s">
        <v>161</v>
      </c>
      <c r="B84" s="15" t="s">
        <v>162</v>
      </c>
      <c r="C84" s="27"/>
      <c r="D84" s="27">
        <v>16158434</v>
      </c>
      <c r="E84" s="27">
        <v>14766752</v>
      </c>
      <c r="F84" s="27">
        <v>16363258</v>
      </c>
      <c r="G84" s="27">
        <v>15040897</v>
      </c>
      <c r="H84" s="27">
        <v>15981320</v>
      </c>
      <c r="I84" s="27">
        <v>16933257</v>
      </c>
      <c r="J84" s="27">
        <v>18927985</v>
      </c>
      <c r="K84" s="27">
        <v>20456668</v>
      </c>
      <c r="L84" s="27">
        <v>19272183</v>
      </c>
      <c r="M84" s="27">
        <v>18093969</v>
      </c>
      <c r="N84" s="27">
        <v>20200664</v>
      </c>
    </row>
    <row r="85" spans="1:14">
      <c r="A85" s="15" t="s">
        <v>163</v>
      </c>
      <c r="B85" s="15" t="s">
        <v>164</v>
      </c>
      <c r="C85" s="27"/>
      <c r="D85" s="27">
        <v>19311850</v>
      </c>
      <c r="E85" s="27">
        <v>19072451</v>
      </c>
      <c r="F85" s="27">
        <v>20553267</v>
      </c>
      <c r="G85" s="27">
        <v>20683606</v>
      </c>
      <c r="H85" s="27">
        <v>22545652</v>
      </c>
      <c r="I85" s="27">
        <v>26800987</v>
      </c>
      <c r="J85" s="27">
        <v>29393347</v>
      </c>
      <c r="K85" s="27">
        <v>30849767</v>
      </c>
      <c r="L85" s="27">
        <v>29980642</v>
      </c>
      <c r="M85" s="27">
        <v>28978322</v>
      </c>
      <c r="N85" s="27">
        <v>31404197</v>
      </c>
    </row>
    <row r="86" spans="1:14">
      <c r="A86" s="15" t="s">
        <v>165</v>
      </c>
      <c r="B86" s="15" t="s">
        <v>166</v>
      </c>
      <c r="C86" s="27"/>
      <c r="D86" s="27">
        <v>19105021</v>
      </c>
      <c r="E86" s="27">
        <v>19442879</v>
      </c>
      <c r="F86" s="27">
        <v>21323981</v>
      </c>
      <c r="G86" s="27">
        <v>17004338</v>
      </c>
      <c r="H86" s="27">
        <v>18550811</v>
      </c>
      <c r="I86" s="27">
        <v>21514001</v>
      </c>
      <c r="J86" s="27">
        <v>22523763</v>
      </c>
      <c r="K86" s="27">
        <v>24145538</v>
      </c>
      <c r="L86" s="27">
        <v>23124657</v>
      </c>
      <c r="M86" s="27">
        <v>21755985</v>
      </c>
      <c r="N86" s="27">
        <v>25781605</v>
      </c>
    </row>
    <row r="87" spans="1:14">
      <c r="A87" s="15" t="s">
        <v>167</v>
      </c>
      <c r="B87" s="15" t="s">
        <v>168</v>
      </c>
      <c r="C87" s="27"/>
      <c r="D87" s="27">
        <v>1713789</v>
      </c>
      <c r="E87" s="27">
        <v>1502251</v>
      </c>
      <c r="F87" s="27">
        <v>1663990</v>
      </c>
      <c r="G87" s="27">
        <v>1658444</v>
      </c>
      <c r="H87" s="27">
        <v>2655756</v>
      </c>
      <c r="I87" s="27">
        <v>3223961</v>
      </c>
      <c r="J87" s="27">
        <v>3365586</v>
      </c>
      <c r="K87" s="27">
        <v>3466190</v>
      </c>
      <c r="L87" s="27">
        <v>3078431</v>
      </c>
      <c r="M87" s="27">
        <v>2856876</v>
      </c>
      <c r="N87" s="27">
        <v>3136024</v>
      </c>
    </row>
    <row r="88" spans="1:14">
      <c r="A88" s="15" t="s">
        <v>169</v>
      </c>
      <c r="B88" s="15" t="s">
        <v>170</v>
      </c>
      <c r="C88" s="27"/>
      <c r="D88" s="27">
        <v>4190796</v>
      </c>
      <c r="E88" s="27">
        <v>4015819</v>
      </c>
      <c r="F88" s="27">
        <v>4927185</v>
      </c>
      <c r="G88" s="27">
        <v>4659975</v>
      </c>
      <c r="H88" s="27">
        <v>5302737</v>
      </c>
      <c r="I88" s="27">
        <v>5582019</v>
      </c>
      <c r="J88" s="27">
        <v>6090255</v>
      </c>
      <c r="K88" s="27">
        <v>6495719</v>
      </c>
      <c r="L88" s="27">
        <v>6141876</v>
      </c>
      <c r="M88" s="27">
        <v>5626112</v>
      </c>
      <c r="N88" s="27">
        <v>6281772</v>
      </c>
    </row>
    <row r="89" spans="1:14">
      <c r="A89" s="15" t="s">
        <v>171</v>
      </c>
      <c r="B89" s="15" t="s">
        <v>172</v>
      </c>
      <c r="C89" s="27"/>
      <c r="D89" s="27" t="s">
        <v>271</v>
      </c>
      <c r="E89" s="27" t="s">
        <v>271</v>
      </c>
      <c r="F89" s="27" t="s">
        <v>271</v>
      </c>
      <c r="G89" s="27" t="s">
        <v>271</v>
      </c>
      <c r="H89" s="27" t="s">
        <v>271</v>
      </c>
      <c r="I89" s="27" t="s">
        <v>271</v>
      </c>
      <c r="J89" s="27">
        <v>2304579</v>
      </c>
      <c r="K89" s="27">
        <v>2593568</v>
      </c>
      <c r="L89" s="27">
        <v>2432238</v>
      </c>
      <c r="M89" s="27">
        <v>2320025</v>
      </c>
      <c r="N89" s="27">
        <v>3085458</v>
      </c>
    </row>
    <row r="90" spans="1:14">
      <c r="A90" s="15" t="s">
        <v>173</v>
      </c>
      <c r="B90" s="15" t="s">
        <v>174</v>
      </c>
      <c r="C90" s="27"/>
      <c r="D90" s="27">
        <v>1075411</v>
      </c>
      <c r="E90" s="27">
        <v>961229</v>
      </c>
      <c r="F90" s="27">
        <v>1083257</v>
      </c>
      <c r="G90" s="27">
        <v>1402946</v>
      </c>
      <c r="H90" s="27">
        <v>2134017</v>
      </c>
      <c r="I90" s="27">
        <v>2766598</v>
      </c>
      <c r="J90" s="27">
        <v>3086983</v>
      </c>
      <c r="K90" s="27">
        <v>3288406</v>
      </c>
      <c r="L90" s="27">
        <v>3139644</v>
      </c>
      <c r="M90" s="27">
        <v>3045468</v>
      </c>
      <c r="N90" s="27">
        <v>3350262</v>
      </c>
    </row>
    <row r="91" spans="1:14">
      <c r="A91" s="15" t="s">
        <v>175</v>
      </c>
      <c r="B91" s="15" t="s">
        <v>176</v>
      </c>
      <c r="C91" s="27"/>
      <c r="D91" s="27">
        <v>10807294</v>
      </c>
      <c r="E91" s="27">
        <v>9949389</v>
      </c>
      <c r="F91" s="27">
        <v>10298528</v>
      </c>
      <c r="G91" s="27">
        <v>10031582</v>
      </c>
      <c r="H91" s="27">
        <v>10720723</v>
      </c>
      <c r="I91" s="27">
        <v>11647005</v>
      </c>
      <c r="J91" s="27">
        <v>13676325</v>
      </c>
      <c r="K91" s="27">
        <v>14066622</v>
      </c>
      <c r="L91" s="27">
        <v>14206613</v>
      </c>
      <c r="M91" s="27">
        <v>13634951</v>
      </c>
      <c r="N91" s="27">
        <v>14185937</v>
      </c>
    </row>
    <row r="92" spans="1:14">
      <c r="A92" s="15" t="s">
        <v>177</v>
      </c>
      <c r="B92" s="15" t="s">
        <v>178</v>
      </c>
      <c r="C92" s="27"/>
      <c r="D92" s="27">
        <v>5797521</v>
      </c>
      <c r="E92" s="27">
        <v>4720654</v>
      </c>
      <c r="F92" s="27">
        <v>5192045</v>
      </c>
      <c r="G92" s="27">
        <v>5165347</v>
      </c>
      <c r="H92" s="27">
        <v>5640762</v>
      </c>
      <c r="I92" s="27">
        <v>7528073</v>
      </c>
      <c r="J92" s="27">
        <v>9600480</v>
      </c>
      <c r="K92" s="27">
        <v>9699198</v>
      </c>
      <c r="L92" s="27">
        <v>9393060</v>
      </c>
      <c r="M92" s="27">
        <v>8393225</v>
      </c>
      <c r="N92" s="27">
        <v>10216853</v>
      </c>
    </row>
    <row r="93" spans="1:14">
      <c r="A93" s="15" t="s">
        <v>179</v>
      </c>
      <c r="B93" s="15" t="s">
        <v>180</v>
      </c>
      <c r="C93" s="27"/>
      <c r="D93" s="27">
        <v>2915929</v>
      </c>
      <c r="E93" s="27">
        <v>2504318</v>
      </c>
      <c r="F93" s="27">
        <v>2936061</v>
      </c>
      <c r="G93" s="27">
        <v>2855327</v>
      </c>
      <c r="H93" s="27">
        <v>3148793</v>
      </c>
      <c r="I93" s="27">
        <v>3415047</v>
      </c>
      <c r="J93" s="27">
        <v>3616898</v>
      </c>
      <c r="K93" s="27">
        <v>3869987</v>
      </c>
      <c r="L93" s="27">
        <v>3519308</v>
      </c>
      <c r="M93" s="27">
        <v>3207321</v>
      </c>
      <c r="N93" s="27">
        <v>3552016</v>
      </c>
    </row>
    <row r="94" spans="1:14">
      <c r="A94" s="15" t="s">
        <v>181</v>
      </c>
      <c r="B94" s="15" t="s">
        <v>182</v>
      </c>
      <c r="C94" s="27"/>
      <c r="D94" s="27">
        <v>4263364</v>
      </c>
      <c r="E94" s="27">
        <v>3779481</v>
      </c>
      <c r="F94" s="27">
        <v>4149177</v>
      </c>
      <c r="G94" s="27">
        <v>3843868</v>
      </c>
      <c r="H94" s="27">
        <v>4075298</v>
      </c>
      <c r="I94" s="27">
        <v>4780803</v>
      </c>
      <c r="J94" s="27">
        <v>5199785</v>
      </c>
      <c r="K94" s="27">
        <v>5471141</v>
      </c>
      <c r="L94" s="27">
        <v>5185289</v>
      </c>
      <c r="M94" s="27">
        <v>5096974</v>
      </c>
      <c r="N94" s="27">
        <v>5426918</v>
      </c>
    </row>
    <row r="95" spans="1:14">
      <c r="A95" s="15" t="s">
        <v>183</v>
      </c>
      <c r="B95" s="15" t="s">
        <v>184</v>
      </c>
      <c r="C95" s="27"/>
      <c r="D95" s="27">
        <v>4255388</v>
      </c>
      <c r="E95" s="27">
        <v>3864004</v>
      </c>
      <c r="F95" s="27">
        <v>4239203</v>
      </c>
      <c r="G95" s="27">
        <v>4030819</v>
      </c>
      <c r="H95" s="27">
        <v>3797565</v>
      </c>
      <c r="I95" s="27">
        <v>5630157</v>
      </c>
      <c r="J95" s="27">
        <v>5891641</v>
      </c>
      <c r="K95" s="27">
        <v>6357737</v>
      </c>
      <c r="L95" s="27">
        <v>5983889</v>
      </c>
      <c r="M95" s="27">
        <v>5547958</v>
      </c>
      <c r="N95" s="27">
        <v>5868964</v>
      </c>
    </row>
    <row r="96" spans="1:14">
      <c r="A96" s="15" t="s">
        <v>185</v>
      </c>
      <c r="B96" s="15" t="s">
        <v>186</v>
      </c>
      <c r="C96" s="27"/>
      <c r="D96" s="27" t="s">
        <v>271</v>
      </c>
      <c r="E96" s="27" t="s">
        <v>271</v>
      </c>
      <c r="F96" s="27" t="s">
        <v>271</v>
      </c>
      <c r="G96" s="27" t="s">
        <v>271</v>
      </c>
      <c r="H96" s="27" t="s">
        <v>271</v>
      </c>
      <c r="I96" s="27" t="s">
        <v>271</v>
      </c>
      <c r="J96" s="27" t="s">
        <v>271</v>
      </c>
      <c r="K96" s="27" t="s">
        <v>271</v>
      </c>
      <c r="L96" s="27" t="s">
        <v>271</v>
      </c>
      <c r="M96" s="27" t="s">
        <v>271</v>
      </c>
      <c r="N96" s="27" t="s">
        <v>271</v>
      </c>
    </row>
    <row r="97" spans="1:14">
      <c r="A97" s="15" t="s">
        <v>187</v>
      </c>
      <c r="B97" s="15" t="s">
        <v>188</v>
      </c>
      <c r="C97" s="27"/>
      <c r="D97" s="27" t="s">
        <v>271</v>
      </c>
      <c r="E97" s="27" t="s">
        <v>271</v>
      </c>
      <c r="F97" s="27" t="s">
        <v>271</v>
      </c>
      <c r="G97" s="27" t="s">
        <v>271</v>
      </c>
      <c r="H97" s="27" t="s">
        <v>271</v>
      </c>
      <c r="I97" s="27" t="s">
        <v>271</v>
      </c>
      <c r="J97" s="27">
        <v>2506470</v>
      </c>
      <c r="K97" s="27">
        <v>2726182</v>
      </c>
      <c r="L97" s="27">
        <v>2469518</v>
      </c>
      <c r="M97" s="27">
        <v>2241025</v>
      </c>
      <c r="N97" s="27">
        <v>2494933</v>
      </c>
    </row>
    <row r="98" spans="1:14">
      <c r="A98" s="15" t="s">
        <v>189</v>
      </c>
      <c r="B98" s="15" t="s">
        <v>190</v>
      </c>
      <c r="C98" s="27"/>
      <c r="D98" s="27">
        <v>3779031</v>
      </c>
      <c r="E98" s="27">
        <v>3174331</v>
      </c>
      <c r="F98" s="27">
        <v>3195125</v>
      </c>
      <c r="G98" s="27">
        <v>2681259</v>
      </c>
      <c r="H98" s="27">
        <v>2952528</v>
      </c>
      <c r="I98" s="27">
        <v>2919945</v>
      </c>
      <c r="J98" s="27">
        <v>3164259</v>
      </c>
      <c r="K98" s="27">
        <v>3120887</v>
      </c>
      <c r="L98" s="27">
        <v>3080670</v>
      </c>
      <c r="M98" s="27">
        <v>3090587</v>
      </c>
      <c r="N98" s="27">
        <v>3251196</v>
      </c>
    </row>
    <row r="99" spans="1:14">
      <c r="A99" s="15" t="s">
        <v>191</v>
      </c>
      <c r="B99" s="15" t="s">
        <v>192</v>
      </c>
      <c r="C99" s="27"/>
      <c r="D99" s="27">
        <v>3407011</v>
      </c>
      <c r="E99" s="27">
        <v>4295387</v>
      </c>
      <c r="F99" s="27">
        <v>4699410</v>
      </c>
      <c r="G99" s="27">
        <v>4492493</v>
      </c>
      <c r="H99" s="27">
        <v>4598587</v>
      </c>
      <c r="I99" s="27">
        <v>5005590</v>
      </c>
      <c r="J99" s="27">
        <v>4119294</v>
      </c>
      <c r="K99" s="27">
        <v>4106510</v>
      </c>
      <c r="L99" s="27">
        <v>3793241</v>
      </c>
      <c r="M99" s="27">
        <v>3265498</v>
      </c>
      <c r="N99" s="27">
        <v>4343012</v>
      </c>
    </row>
    <row r="100" spans="1:14">
      <c r="A100" s="15" t="s">
        <v>193</v>
      </c>
      <c r="B100" s="15" t="s">
        <v>194</v>
      </c>
      <c r="C100" s="27"/>
      <c r="D100" s="27">
        <v>14613166</v>
      </c>
      <c r="E100" s="27">
        <v>13681524</v>
      </c>
      <c r="F100" s="27">
        <v>17214914</v>
      </c>
      <c r="G100" s="27">
        <v>18441979</v>
      </c>
      <c r="H100" s="27">
        <v>20091593</v>
      </c>
      <c r="I100" s="27">
        <v>22048927</v>
      </c>
      <c r="J100" s="27">
        <v>23204798</v>
      </c>
      <c r="K100" s="27">
        <v>24135546</v>
      </c>
      <c r="L100" s="27">
        <v>24120356</v>
      </c>
      <c r="M100" s="27">
        <v>23659242</v>
      </c>
      <c r="N100" s="27">
        <v>23815762</v>
      </c>
    </row>
    <row r="101" spans="1:14">
      <c r="A101" s="15" t="s">
        <v>195</v>
      </c>
      <c r="B101" s="15" t="s">
        <v>196</v>
      </c>
      <c r="C101" s="27"/>
      <c r="D101" s="27">
        <v>24451780</v>
      </c>
      <c r="E101" s="27">
        <v>21030580</v>
      </c>
      <c r="F101" s="27">
        <v>21186350</v>
      </c>
      <c r="G101" s="27">
        <v>19975731</v>
      </c>
      <c r="H101" s="27">
        <v>21436183</v>
      </c>
      <c r="I101" s="27">
        <v>23270682</v>
      </c>
      <c r="J101" s="27">
        <v>24245234</v>
      </c>
      <c r="K101" s="27">
        <v>25919567</v>
      </c>
      <c r="L101" s="27">
        <v>24888554</v>
      </c>
      <c r="M101" s="27">
        <v>23248996</v>
      </c>
      <c r="N101" s="27">
        <v>28452463</v>
      </c>
    </row>
    <row r="102" spans="1:14">
      <c r="A102" s="15" t="s">
        <v>197</v>
      </c>
      <c r="B102" s="15" t="s">
        <v>198</v>
      </c>
      <c r="C102" s="27"/>
      <c r="D102" s="27">
        <v>21696207</v>
      </c>
      <c r="E102" s="27">
        <v>22495992</v>
      </c>
      <c r="F102" s="27">
        <v>23615509</v>
      </c>
      <c r="G102" s="27">
        <v>22879422</v>
      </c>
      <c r="H102" s="27">
        <v>24114974</v>
      </c>
      <c r="I102" s="27">
        <v>25163636</v>
      </c>
      <c r="J102" s="27">
        <v>26884820</v>
      </c>
      <c r="K102" s="27">
        <v>28161130</v>
      </c>
      <c r="L102" s="27">
        <v>27974291</v>
      </c>
      <c r="M102" s="27">
        <v>26893534</v>
      </c>
      <c r="N102" s="27">
        <v>27644055</v>
      </c>
    </row>
    <row r="103" spans="1:14">
      <c r="A103" s="15" t="s">
        <v>199</v>
      </c>
      <c r="B103" s="15" t="s">
        <v>200</v>
      </c>
      <c r="C103" s="27"/>
      <c r="D103" s="27">
        <v>8500906</v>
      </c>
      <c r="E103" s="27">
        <v>6979561</v>
      </c>
      <c r="F103" s="27">
        <v>7299034</v>
      </c>
      <c r="G103" s="27">
        <v>7140750</v>
      </c>
      <c r="H103" s="27">
        <v>7462005</v>
      </c>
      <c r="I103" s="27">
        <v>7900045</v>
      </c>
      <c r="J103" s="27">
        <v>8045810</v>
      </c>
      <c r="K103" s="27">
        <v>8600263</v>
      </c>
      <c r="L103" s="27">
        <v>7900034</v>
      </c>
      <c r="M103" s="27">
        <v>7463686</v>
      </c>
      <c r="N103" s="27">
        <v>7542028</v>
      </c>
    </row>
    <row r="104" spans="1:14" s="2" customFormat="1">
      <c r="A104" s="9"/>
      <c r="B104" s="9" t="s">
        <v>201</v>
      </c>
      <c r="C104" s="28"/>
      <c r="D104" s="28">
        <f t="shared" ref="D104:L104" si="0">SUM(D8:D103)</f>
        <v>770084234.56999993</v>
      </c>
      <c r="E104" s="28">
        <f t="shared" si="0"/>
        <v>697765609.75</v>
      </c>
      <c r="F104" s="28">
        <f t="shared" si="0"/>
        <v>755881121.92000008</v>
      </c>
      <c r="G104" s="28">
        <f t="shared" si="0"/>
        <v>707274346.52999997</v>
      </c>
      <c r="H104" s="28">
        <f t="shared" si="0"/>
        <v>771123370.68685997</v>
      </c>
      <c r="I104" s="28">
        <f t="shared" si="0"/>
        <v>860313082.58999991</v>
      </c>
      <c r="J104" s="28">
        <f t="shared" si="0"/>
        <v>923883262.10241103</v>
      </c>
      <c r="K104" s="28">
        <f t="shared" si="0"/>
        <v>965802745.97000003</v>
      </c>
      <c r="L104" s="28">
        <f t="shared" si="0"/>
        <v>916361076.61154675</v>
      </c>
      <c r="M104" s="28">
        <f t="shared" ref="M104:N104" si="1">SUM(M8:M103)</f>
        <v>869008307.58000004</v>
      </c>
      <c r="N104" s="28">
        <f t="shared" si="1"/>
        <v>940638686.27254009</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sheetPr codeName="Feuil46"/>
  <dimension ref="A1:R104"/>
  <sheetViews>
    <sheetView workbookViewId="0"/>
  </sheetViews>
  <sheetFormatPr baseColWidth="10" defaultColWidth="4.7109375" defaultRowHeight="12"/>
  <cols>
    <col min="1" max="1" width="4.28515625" style="1" bestFit="1" customWidth="1"/>
    <col min="2" max="2" width="26.140625" style="1" bestFit="1" customWidth="1"/>
    <col min="3" max="12" width="5" style="4" bestFit="1" customWidth="1"/>
    <col min="13" max="14" width="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254</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33"/>
      <c r="D8" s="33" t="s">
        <v>271</v>
      </c>
      <c r="E8" s="33" t="s">
        <v>271</v>
      </c>
      <c r="F8" s="33" t="s">
        <v>271</v>
      </c>
      <c r="G8" s="33" t="s">
        <v>271</v>
      </c>
      <c r="H8" s="33" t="s">
        <v>271</v>
      </c>
      <c r="I8" s="33" t="s">
        <v>271</v>
      </c>
      <c r="J8" s="33" t="s">
        <v>271</v>
      </c>
      <c r="K8" s="33" t="s">
        <v>271</v>
      </c>
      <c r="L8" s="33" t="s">
        <v>271</v>
      </c>
      <c r="M8" s="33" t="s">
        <v>271</v>
      </c>
      <c r="N8" s="33" t="s">
        <v>271</v>
      </c>
      <c r="O8" s="37"/>
      <c r="P8" s="37"/>
      <c r="Q8" s="37"/>
      <c r="R8" s="37"/>
    </row>
    <row r="9" spans="1:18">
      <c r="A9" s="7" t="s">
        <v>11</v>
      </c>
      <c r="B9" s="7" t="s">
        <v>12</v>
      </c>
      <c r="C9" s="33"/>
      <c r="D9" s="33">
        <v>5.657308851793676</v>
      </c>
      <c r="E9" s="33">
        <v>5.8854999826374819</v>
      </c>
      <c r="F9" s="33">
        <v>6.0095249275625253</v>
      </c>
      <c r="G9" s="33">
        <v>6.3413522112787222</v>
      </c>
      <c r="H9" s="33">
        <v>6.4849022910367502</v>
      </c>
      <c r="I9" s="33">
        <v>6.7762791763511965</v>
      </c>
      <c r="J9" s="33">
        <v>6.5051587022309807</v>
      </c>
      <c r="K9" s="33">
        <v>6.5386683438028053</v>
      </c>
      <c r="L9" s="33">
        <v>6.5391675017861166</v>
      </c>
      <c r="M9" s="33">
        <v>6.5326935936047201</v>
      </c>
      <c r="N9" s="33">
        <v>6.424074904128692</v>
      </c>
    </row>
    <row r="10" spans="1:18">
      <c r="A10" s="7" t="s">
        <v>13</v>
      </c>
      <c r="B10" s="7" t="s">
        <v>14</v>
      </c>
      <c r="C10" s="33"/>
      <c r="D10" s="33" t="s">
        <v>271</v>
      </c>
      <c r="E10" s="33" t="s">
        <v>271</v>
      </c>
      <c r="F10" s="33" t="s">
        <v>271</v>
      </c>
      <c r="G10" s="33" t="s">
        <v>271</v>
      </c>
      <c r="H10" s="33" t="s">
        <v>271</v>
      </c>
      <c r="I10" s="33" t="s">
        <v>271</v>
      </c>
      <c r="J10" s="33" t="s">
        <v>271</v>
      </c>
      <c r="K10" s="33">
        <v>6.8185451414892944</v>
      </c>
      <c r="L10" s="33">
        <v>6.7501792183213691</v>
      </c>
      <c r="M10" s="33">
        <v>6.7174486317466444</v>
      </c>
      <c r="N10" s="33">
        <v>6.6922077694103601</v>
      </c>
    </row>
    <row r="11" spans="1:18">
      <c r="A11" s="7" t="s">
        <v>15</v>
      </c>
      <c r="B11" s="7" t="s">
        <v>16</v>
      </c>
      <c r="C11" s="33"/>
      <c r="D11" s="33" t="s">
        <v>271</v>
      </c>
      <c r="E11" s="33" t="s">
        <v>271</v>
      </c>
      <c r="F11" s="33" t="s">
        <v>271</v>
      </c>
      <c r="G11" s="33" t="s">
        <v>271</v>
      </c>
      <c r="H11" s="33" t="s">
        <v>271</v>
      </c>
      <c r="I11" s="33" t="s">
        <v>271</v>
      </c>
      <c r="J11" s="33">
        <v>6.0078485349889448</v>
      </c>
      <c r="K11" s="33">
        <v>6.1055976965441374</v>
      </c>
      <c r="L11" s="33">
        <v>6.0885395643659086</v>
      </c>
      <c r="M11" s="33">
        <v>6.1134550669371857</v>
      </c>
      <c r="N11" s="33">
        <v>5.9887541228593211</v>
      </c>
    </row>
    <row r="12" spans="1:18">
      <c r="A12" s="7" t="s">
        <v>17</v>
      </c>
      <c r="B12" s="7" t="s">
        <v>18</v>
      </c>
      <c r="C12" s="33"/>
      <c r="D12" s="33">
        <v>7.2561498987964761</v>
      </c>
      <c r="E12" s="33">
        <v>7.4770038080264625</v>
      </c>
      <c r="F12" s="33">
        <v>7.5539705739062653</v>
      </c>
      <c r="G12" s="33">
        <v>8.4045526097030372</v>
      </c>
      <c r="H12" s="33">
        <v>8.3421549394825476</v>
      </c>
      <c r="I12" s="33">
        <v>8.243300620869217</v>
      </c>
      <c r="J12" s="33">
        <v>8.3456021472257671</v>
      </c>
      <c r="K12" s="33">
        <v>8.4793274238462679</v>
      </c>
      <c r="L12" s="33">
        <v>8.7627594505163948</v>
      </c>
      <c r="M12" s="33">
        <v>8.96260593220339</v>
      </c>
      <c r="N12" s="33">
        <v>7.5087881591119334</v>
      </c>
    </row>
    <row r="13" spans="1:18">
      <c r="A13" s="7" t="s">
        <v>19</v>
      </c>
      <c r="B13" s="7" t="s">
        <v>20</v>
      </c>
      <c r="C13" s="33"/>
      <c r="D13" s="33">
        <v>6.639936020951537</v>
      </c>
      <c r="E13" s="33">
        <v>6.702856072318971</v>
      </c>
      <c r="F13" s="33">
        <v>6.7457937972148425</v>
      </c>
      <c r="G13" s="33">
        <v>6.7354858361993291</v>
      </c>
      <c r="H13" s="33">
        <v>6.7937689294437531</v>
      </c>
      <c r="I13" s="33">
        <v>6.9386463111736774</v>
      </c>
      <c r="J13" s="33">
        <v>7.3373116839748684</v>
      </c>
      <c r="K13" s="33">
        <v>7.2557857985579224</v>
      </c>
      <c r="L13" s="33">
        <v>7.3839217862351081</v>
      </c>
      <c r="M13" s="33">
        <v>7.4473844237868612</v>
      </c>
      <c r="N13" s="33">
        <v>7.2498674621214709</v>
      </c>
    </row>
    <row r="14" spans="1:18">
      <c r="A14" s="7" t="s">
        <v>21</v>
      </c>
      <c r="B14" s="7" t="s">
        <v>22</v>
      </c>
      <c r="C14" s="33"/>
      <c r="D14" s="33" t="s">
        <v>271</v>
      </c>
      <c r="E14" s="33" t="s">
        <v>271</v>
      </c>
      <c r="F14" s="33" t="s">
        <v>271</v>
      </c>
      <c r="G14" s="33" t="s">
        <v>271</v>
      </c>
      <c r="H14" s="33" t="s">
        <v>271</v>
      </c>
      <c r="I14" s="33" t="s">
        <v>271</v>
      </c>
      <c r="J14" s="33" t="s">
        <v>271</v>
      </c>
      <c r="K14" s="33">
        <v>5.7895269346458846</v>
      </c>
      <c r="L14" s="33" t="s">
        <v>271</v>
      </c>
      <c r="M14" s="33" t="s">
        <v>271</v>
      </c>
      <c r="N14" s="33" t="s">
        <v>271</v>
      </c>
    </row>
    <row r="15" spans="1:18">
      <c r="A15" s="7" t="s">
        <v>23</v>
      </c>
      <c r="B15" s="7" t="s">
        <v>24</v>
      </c>
      <c r="C15" s="33"/>
      <c r="D15" s="33" t="s">
        <v>271</v>
      </c>
      <c r="E15" s="33" t="s">
        <v>271</v>
      </c>
      <c r="F15" s="33" t="s">
        <v>271</v>
      </c>
      <c r="G15" s="33" t="s">
        <v>271</v>
      </c>
      <c r="H15" s="33" t="s">
        <v>271</v>
      </c>
      <c r="I15" s="33" t="s">
        <v>271</v>
      </c>
      <c r="J15" s="33" t="s">
        <v>271</v>
      </c>
      <c r="K15" s="33" t="s">
        <v>271</v>
      </c>
      <c r="L15" s="33" t="s">
        <v>271</v>
      </c>
      <c r="M15" s="33" t="s">
        <v>271</v>
      </c>
      <c r="N15" s="33" t="s">
        <v>271</v>
      </c>
    </row>
    <row r="16" spans="1:18">
      <c r="A16" s="7" t="s">
        <v>25</v>
      </c>
      <c r="B16" s="7" t="s">
        <v>26</v>
      </c>
      <c r="C16" s="33"/>
      <c r="D16" s="33" t="s">
        <v>271</v>
      </c>
      <c r="E16" s="33">
        <v>4.5018724670394503</v>
      </c>
      <c r="F16" s="33">
        <v>4.5253936728613988</v>
      </c>
      <c r="G16" s="33" t="s">
        <v>271</v>
      </c>
      <c r="H16" s="33" t="s">
        <v>271</v>
      </c>
      <c r="I16" s="33" t="s">
        <v>271</v>
      </c>
      <c r="J16" s="33" t="s">
        <v>271</v>
      </c>
      <c r="K16" s="33" t="s">
        <v>271</v>
      </c>
      <c r="L16" s="33" t="s">
        <v>271</v>
      </c>
      <c r="M16" s="33" t="s">
        <v>271</v>
      </c>
      <c r="N16" s="33" t="s">
        <v>271</v>
      </c>
    </row>
    <row r="17" spans="1:14">
      <c r="A17" s="7" t="s">
        <v>27</v>
      </c>
      <c r="B17" s="7" t="s">
        <v>28</v>
      </c>
      <c r="C17" s="33"/>
      <c r="D17" s="33">
        <v>6.4122907585438185</v>
      </c>
      <c r="E17" s="33">
        <v>6.407829303814621</v>
      </c>
      <c r="F17" s="33">
        <v>6.4856150093181721</v>
      </c>
      <c r="G17" s="33">
        <v>6.5174991950436896</v>
      </c>
      <c r="H17" s="33">
        <v>6.5075064645176868</v>
      </c>
      <c r="I17" s="33">
        <v>6.6469967517756494</v>
      </c>
      <c r="J17" s="33">
        <v>6.7329941238276838</v>
      </c>
      <c r="K17" s="33">
        <v>6.865593080904782</v>
      </c>
      <c r="L17" s="33">
        <v>6.6994877125250571</v>
      </c>
      <c r="M17" s="33">
        <v>6.874945020073949</v>
      </c>
      <c r="N17" s="33">
        <v>6.7875233223845228</v>
      </c>
    </row>
    <row r="18" spans="1:14">
      <c r="A18" s="7" t="s">
        <v>29</v>
      </c>
      <c r="B18" s="7" t="s">
        <v>30</v>
      </c>
      <c r="C18" s="33"/>
      <c r="D18" s="33">
        <v>5.8947318590381492</v>
      </c>
      <c r="E18" s="33">
        <v>5.8529310981074385</v>
      </c>
      <c r="F18" s="33">
        <v>6.0833672062588784</v>
      </c>
      <c r="G18" s="33">
        <v>6.041023182052176</v>
      </c>
      <c r="H18" s="33">
        <v>6.135351750852938</v>
      </c>
      <c r="I18" s="33">
        <v>6.5682925423247429</v>
      </c>
      <c r="J18" s="33">
        <v>6.7312511584560486</v>
      </c>
      <c r="K18" s="33">
        <v>6.7213425862133755</v>
      </c>
      <c r="L18" s="33">
        <v>6.6754465196631889</v>
      </c>
      <c r="M18" s="33">
        <v>6.6912829037082968</v>
      </c>
      <c r="N18" s="33">
        <v>6.6076693884824218</v>
      </c>
    </row>
    <row r="19" spans="1:14">
      <c r="A19" s="7" t="s">
        <v>31</v>
      </c>
      <c r="B19" s="7" t="s">
        <v>32</v>
      </c>
      <c r="C19" s="33"/>
      <c r="D19" s="33" t="s">
        <v>271</v>
      </c>
      <c r="E19" s="33" t="s">
        <v>271</v>
      </c>
      <c r="F19" s="33" t="s">
        <v>271</v>
      </c>
      <c r="G19" s="33" t="s">
        <v>271</v>
      </c>
      <c r="H19" s="33" t="s">
        <v>271</v>
      </c>
      <c r="I19" s="33" t="s">
        <v>271</v>
      </c>
      <c r="J19" s="33" t="s">
        <v>271</v>
      </c>
      <c r="K19" s="33" t="s">
        <v>271</v>
      </c>
      <c r="L19" s="33" t="s">
        <v>271</v>
      </c>
      <c r="M19" s="33">
        <v>6.6564157647705642</v>
      </c>
      <c r="N19" s="33">
        <v>6.6227094778051399</v>
      </c>
    </row>
    <row r="20" spans="1:14">
      <c r="A20" s="7" t="s">
        <v>33</v>
      </c>
      <c r="B20" s="7" t="s">
        <v>34</v>
      </c>
      <c r="C20" s="33"/>
      <c r="D20" s="33">
        <v>6.5687860023287339</v>
      </c>
      <c r="E20" s="33">
        <v>6.7272089030552014</v>
      </c>
      <c r="F20" s="33">
        <v>6.8649768248318841</v>
      </c>
      <c r="G20" s="33">
        <v>6.9265022225066328</v>
      </c>
      <c r="H20" s="33">
        <v>7.00190487788125</v>
      </c>
      <c r="I20" s="33">
        <v>7.3313245059325611</v>
      </c>
      <c r="J20" s="33">
        <v>7.7056154334425333</v>
      </c>
      <c r="K20" s="33">
        <v>7.6928163193754653</v>
      </c>
      <c r="L20" s="33">
        <v>7.7909645910207797</v>
      </c>
      <c r="M20" s="33">
        <v>7.6501736320672657</v>
      </c>
      <c r="N20" s="33">
        <v>7.6412466270215162</v>
      </c>
    </row>
    <row r="21" spans="1:14">
      <c r="A21" s="7" t="s">
        <v>35</v>
      </c>
      <c r="B21" s="7" t="s">
        <v>36</v>
      </c>
      <c r="C21" s="33"/>
      <c r="D21" s="33">
        <v>5.4425458161905196</v>
      </c>
      <c r="E21" s="33">
        <v>5.6679472889755198</v>
      </c>
      <c r="F21" s="33">
        <v>5.8142000267664864</v>
      </c>
      <c r="G21" s="33">
        <v>5.8417378847355748</v>
      </c>
      <c r="H21" s="33">
        <v>5.8265839844958389</v>
      </c>
      <c r="I21" s="33">
        <v>5.5552990738698327</v>
      </c>
      <c r="J21" s="33">
        <v>5.3296193149343436</v>
      </c>
      <c r="K21" s="33">
        <v>5.5120114621964671</v>
      </c>
      <c r="L21" s="33">
        <v>5.6823519693613189</v>
      </c>
      <c r="M21" s="33">
        <v>6.0478797114733451</v>
      </c>
      <c r="N21" s="33">
        <v>6.1083725454709983</v>
      </c>
    </row>
    <row r="22" spans="1:14">
      <c r="A22" s="7" t="s">
        <v>37</v>
      </c>
      <c r="B22" s="7" t="s">
        <v>38</v>
      </c>
      <c r="C22" s="33"/>
      <c r="D22" s="33">
        <v>6.1194328753570462</v>
      </c>
      <c r="E22" s="33">
        <v>6.0772114752328514</v>
      </c>
      <c r="F22" s="33">
        <v>6.124476331009685</v>
      </c>
      <c r="G22" s="33">
        <v>6.0302337128063268</v>
      </c>
      <c r="H22" s="33">
        <v>5.9708160817920009</v>
      </c>
      <c r="I22" s="33">
        <v>5.9187345960363285</v>
      </c>
      <c r="J22" s="33">
        <v>6.0442346669190306</v>
      </c>
      <c r="K22" s="33">
        <v>6.2828075709779183</v>
      </c>
      <c r="L22" s="33">
        <v>6.3588786385742599</v>
      </c>
      <c r="M22" s="33">
        <v>6.2369704648032309</v>
      </c>
      <c r="N22" s="33">
        <v>5.9555869494932452</v>
      </c>
    </row>
    <row r="23" spans="1:14">
      <c r="A23" s="7" t="s">
        <v>39</v>
      </c>
      <c r="B23" s="7" t="s">
        <v>40</v>
      </c>
      <c r="C23" s="33"/>
      <c r="D23" s="33">
        <v>5.7657543794638331</v>
      </c>
      <c r="E23" s="33">
        <v>5.9317478802953092</v>
      </c>
      <c r="F23" s="33">
        <v>5.9624956339504021</v>
      </c>
      <c r="G23" s="33">
        <v>5.9354382378072232</v>
      </c>
      <c r="H23" s="33">
        <v>5.9524504464741241</v>
      </c>
      <c r="I23" s="33">
        <v>6.4095101272297867</v>
      </c>
      <c r="J23" s="33">
        <v>6.4502986374070943</v>
      </c>
      <c r="K23" s="33">
        <v>6.7365712251222423</v>
      </c>
      <c r="L23" s="33">
        <v>6.7343973765592242</v>
      </c>
      <c r="M23" s="33">
        <v>6.7569791793089378</v>
      </c>
      <c r="N23" s="33">
        <v>6.7966387352529258</v>
      </c>
    </row>
    <row r="24" spans="1:14">
      <c r="A24" s="7" t="s">
        <v>41</v>
      </c>
      <c r="B24" s="7" t="s">
        <v>42</v>
      </c>
      <c r="C24" s="33"/>
      <c r="D24" s="33">
        <v>4.8909646650656633</v>
      </c>
      <c r="E24" s="33">
        <v>5.0216087787703021</v>
      </c>
      <c r="F24" s="33">
        <v>5.0254666077078953</v>
      </c>
      <c r="G24" s="33">
        <v>5.1044802098307134</v>
      </c>
      <c r="H24" s="33">
        <v>5.2986700286546151</v>
      </c>
      <c r="I24" s="33">
        <v>5.8580087974101351</v>
      </c>
      <c r="J24" s="33">
        <v>6.0646632024609959</v>
      </c>
      <c r="K24" s="33">
        <v>6.1378917397451573</v>
      </c>
      <c r="L24" s="33">
        <v>6.143273277882737</v>
      </c>
      <c r="M24" s="33">
        <v>6.283199213062959</v>
      </c>
      <c r="N24" s="33">
        <v>6.3385743712896563</v>
      </c>
    </row>
    <row r="25" spans="1:14">
      <c r="A25" s="7" t="s">
        <v>43</v>
      </c>
      <c r="B25" s="7" t="s">
        <v>44</v>
      </c>
      <c r="C25" s="33"/>
      <c r="D25" s="33">
        <v>5.8656851477315977</v>
      </c>
      <c r="E25" s="33">
        <v>5.9641915435137696</v>
      </c>
      <c r="F25" s="33">
        <v>5.9609581409482653</v>
      </c>
      <c r="G25" s="33">
        <v>5.8634132555589469</v>
      </c>
      <c r="H25" s="33">
        <v>5.8067825690364758</v>
      </c>
      <c r="I25" s="33">
        <v>6.3215086278531505</v>
      </c>
      <c r="J25" s="33">
        <v>6.4789562684037456</v>
      </c>
      <c r="K25" s="33">
        <v>6.5504715353433465</v>
      </c>
      <c r="L25" s="33">
        <v>6.4502963534298221</v>
      </c>
      <c r="M25" s="33">
        <v>6.5154913268549635</v>
      </c>
      <c r="N25" s="33">
        <v>6.5958022715406939</v>
      </c>
    </row>
    <row r="26" spans="1:14">
      <c r="A26" s="7" t="s">
        <v>45</v>
      </c>
      <c r="B26" s="7" t="s">
        <v>46</v>
      </c>
      <c r="C26" s="33"/>
      <c r="D26" s="33">
        <v>5.488111587581864</v>
      </c>
      <c r="E26" s="33">
        <v>5.7005778146066159</v>
      </c>
      <c r="F26" s="33">
        <v>5.8450819420731399</v>
      </c>
      <c r="G26" s="33">
        <v>5.8381620940798911</v>
      </c>
      <c r="H26" s="33">
        <v>5.8622774028471829</v>
      </c>
      <c r="I26" s="33">
        <v>6.4787154382392105</v>
      </c>
      <c r="J26" s="33">
        <v>6.6487278415624287</v>
      </c>
      <c r="K26" s="33">
        <v>6.811014294948083</v>
      </c>
      <c r="L26" s="33">
        <v>6.7442829342274768</v>
      </c>
      <c r="M26" s="33">
        <v>6.7618785437284981</v>
      </c>
      <c r="N26" s="33">
        <v>6.7962555432791998</v>
      </c>
    </row>
    <row r="27" spans="1:14">
      <c r="A27" s="7" t="s">
        <v>65</v>
      </c>
      <c r="B27" s="7" t="s">
        <v>66</v>
      </c>
      <c r="C27" s="33"/>
      <c r="D27" s="33" t="s">
        <v>271</v>
      </c>
      <c r="E27" s="33" t="s">
        <v>271</v>
      </c>
      <c r="F27" s="33" t="s">
        <v>271</v>
      </c>
      <c r="G27" s="33" t="s">
        <v>271</v>
      </c>
      <c r="H27" s="33" t="s">
        <v>271</v>
      </c>
      <c r="I27" s="33" t="s">
        <v>271</v>
      </c>
      <c r="J27" s="33" t="s">
        <v>271</v>
      </c>
      <c r="K27" s="33" t="s">
        <v>271</v>
      </c>
      <c r="L27" s="33" t="s">
        <v>271</v>
      </c>
      <c r="M27" s="33" t="s">
        <v>271</v>
      </c>
      <c r="N27" s="33" t="s">
        <v>271</v>
      </c>
    </row>
    <row r="28" spans="1:14">
      <c r="A28" s="7" t="s">
        <v>67</v>
      </c>
      <c r="B28" s="7" t="s">
        <v>68</v>
      </c>
      <c r="C28" s="33"/>
      <c r="D28" s="33" t="s">
        <v>271</v>
      </c>
      <c r="E28" s="33" t="s">
        <v>271</v>
      </c>
      <c r="F28" s="33" t="s">
        <v>271</v>
      </c>
      <c r="G28" s="33" t="s">
        <v>271</v>
      </c>
      <c r="H28" s="33" t="s">
        <v>271</v>
      </c>
      <c r="I28" s="33" t="s">
        <v>271</v>
      </c>
      <c r="J28" s="33" t="s">
        <v>271</v>
      </c>
      <c r="K28" s="33" t="s">
        <v>271</v>
      </c>
      <c r="L28" s="33" t="s">
        <v>271</v>
      </c>
      <c r="M28" s="33" t="s">
        <v>271</v>
      </c>
      <c r="N28" s="33" t="s">
        <v>271</v>
      </c>
    </row>
    <row r="29" spans="1:14">
      <c r="A29" s="7" t="s">
        <v>47</v>
      </c>
      <c r="B29" s="7" t="s">
        <v>48</v>
      </c>
      <c r="C29" s="33"/>
      <c r="D29" s="33">
        <v>6.0337460760376702</v>
      </c>
      <c r="E29" s="33">
        <v>6.1168630620979751</v>
      </c>
      <c r="F29" s="33">
        <v>6.1202826310777212</v>
      </c>
      <c r="G29" s="33">
        <v>6.1974429565994491</v>
      </c>
      <c r="H29" s="33">
        <v>6.1652991244673965</v>
      </c>
      <c r="I29" s="33">
        <v>6.1681498639142962</v>
      </c>
      <c r="J29" s="33">
        <v>6.4276860805125597</v>
      </c>
      <c r="K29" s="33">
        <v>6.4268250302305479</v>
      </c>
      <c r="L29" s="33">
        <v>6.5030481225722916</v>
      </c>
      <c r="M29" s="33">
        <v>6.4202221067737932</v>
      </c>
      <c r="N29" s="33">
        <v>6.3135159494299673</v>
      </c>
    </row>
    <row r="30" spans="1:14">
      <c r="A30" s="7" t="s">
        <v>49</v>
      </c>
      <c r="B30" s="7" t="s">
        <v>50</v>
      </c>
      <c r="C30" s="33"/>
      <c r="D30" s="33" t="s">
        <v>271</v>
      </c>
      <c r="E30" s="33" t="s">
        <v>271</v>
      </c>
      <c r="F30" s="33" t="s">
        <v>271</v>
      </c>
      <c r="G30" s="33" t="s">
        <v>271</v>
      </c>
      <c r="H30" s="33" t="s">
        <v>271</v>
      </c>
      <c r="I30" s="33">
        <v>6.4226503811639342</v>
      </c>
      <c r="J30" s="33">
        <v>6.5630038876244612</v>
      </c>
      <c r="K30" s="33">
        <v>6.6666761046178005</v>
      </c>
      <c r="L30" s="33">
        <v>6.621598478741336</v>
      </c>
      <c r="M30" s="33">
        <v>6.6272556252465309</v>
      </c>
      <c r="N30" s="33">
        <v>6.4106982887332036</v>
      </c>
    </row>
    <row r="31" spans="1:14">
      <c r="A31" s="7" t="s">
        <v>51</v>
      </c>
      <c r="B31" s="7" t="s">
        <v>52</v>
      </c>
      <c r="C31" s="33"/>
      <c r="D31" s="33" t="s">
        <v>271</v>
      </c>
      <c r="E31" s="33" t="s">
        <v>271</v>
      </c>
      <c r="F31" s="33" t="s">
        <v>271</v>
      </c>
      <c r="G31" s="33" t="s">
        <v>271</v>
      </c>
      <c r="H31" s="33" t="s">
        <v>271</v>
      </c>
      <c r="I31" s="33" t="s">
        <v>271</v>
      </c>
      <c r="J31" s="33" t="s">
        <v>271</v>
      </c>
      <c r="K31" s="33" t="s">
        <v>271</v>
      </c>
      <c r="L31" s="33" t="s">
        <v>271</v>
      </c>
      <c r="M31" s="33" t="s">
        <v>271</v>
      </c>
      <c r="N31" s="33" t="s">
        <v>271</v>
      </c>
    </row>
    <row r="32" spans="1:14">
      <c r="A32" s="7" t="s">
        <v>53</v>
      </c>
      <c r="B32" s="7" t="s">
        <v>54</v>
      </c>
      <c r="C32" s="33"/>
      <c r="D32" s="33">
        <v>5.892824070029528</v>
      </c>
      <c r="E32" s="33">
        <v>6.0676449534717252</v>
      </c>
      <c r="F32" s="33">
        <v>6.3103978526922644</v>
      </c>
      <c r="G32" s="33">
        <v>6.3586411753915701</v>
      </c>
      <c r="H32" s="33">
        <v>6.3818267034465626</v>
      </c>
      <c r="I32" s="33">
        <v>6.6532874389098016</v>
      </c>
      <c r="J32" s="33">
        <v>6.8428601717982662</v>
      </c>
      <c r="K32" s="33">
        <v>6.8977446452778235</v>
      </c>
      <c r="L32" s="33">
        <v>6.8792247155264548</v>
      </c>
      <c r="M32" s="33">
        <v>6.819969404203329</v>
      </c>
      <c r="N32" s="33">
        <v>6.6286106081788247</v>
      </c>
    </row>
    <row r="33" spans="1:14">
      <c r="A33" s="7" t="s">
        <v>55</v>
      </c>
      <c r="B33" s="7" t="s">
        <v>56</v>
      </c>
      <c r="C33" s="33"/>
      <c r="D33" s="33">
        <v>5.8733353671588864</v>
      </c>
      <c r="E33" s="33">
        <v>5.6655783209115542</v>
      </c>
      <c r="F33" s="33">
        <v>5.5042593808667508</v>
      </c>
      <c r="G33" s="33">
        <v>5.536916485617172</v>
      </c>
      <c r="H33" s="33">
        <v>5.7995071900351975</v>
      </c>
      <c r="I33" s="33">
        <v>5.9550490739659585</v>
      </c>
      <c r="J33" s="33">
        <v>6.3527495353988961</v>
      </c>
      <c r="K33" s="33">
        <v>6.2685580018522575</v>
      </c>
      <c r="L33" s="33">
        <v>6.3018136925016348</v>
      </c>
      <c r="M33" s="33">
        <v>6.3356629259362833</v>
      </c>
      <c r="N33" s="33">
        <v>6.240077112186901</v>
      </c>
    </row>
    <row r="34" spans="1:14">
      <c r="A34" s="7" t="s">
        <v>57</v>
      </c>
      <c r="B34" s="7" t="s">
        <v>58</v>
      </c>
      <c r="C34" s="33"/>
      <c r="D34" s="33">
        <v>6.4064930909090911</v>
      </c>
      <c r="E34" s="33">
        <v>6.6300160587290664</v>
      </c>
      <c r="F34" s="33">
        <v>6.6906952390019301</v>
      </c>
      <c r="G34" s="33">
        <v>6.7610082378223497</v>
      </c>
      <c r="H34" s="33">
        <v>6.8623005013500435</v>
      </c>
      <c r="I34" s="33">
        <v>7.1057224170582343</v>
      </c>
      <c r="J34" s="33">
        <v>7.1764619813612862</v>
      </c>
      <c r="K34" s="33">
        <v>6.8908354644064733</v>
      </c>
      <c r="L34" s="33">
        <v>7.0272674840409932</v>
      </c>
      <c r="M34" s="33">
        <v>7.4734382335251652</v>
      </c>
      <c r="N34" s="33">
        <v>7.6571634246591023</v>
      </c>
    </row>
    <row r="35" spans="1:14">
      <c r="A35" s="7" t="s">
        <v>59</v>
      </c>
      <c r="B35" s="7" t="s">
        <v>60</v>
      </c>
      <c r="C35" s="33"/>
      <c r="D35" s="33">
        <v>5.9586661363654088</v>
      </c>
      <c r="E35" s="33">
        <v>6.0780475778756973</v>
      </c>
      <c r="F35" s="33">
        <v>6.0176311051772178</v>
      </c>
      <c r="G35" s="33">
        <v>6.1608954999414172</v>
      </c>
      <c r="H35" s="33">
        <v>6.2568796699463949</v>
      </c>
      <c r="I35" s="33">
        <v>6.5194949246961622</v>
      </c>
      <c r="J35" s="33">
        <v>6.9035929280232633</v>
      </c>
      <c r="K35" s="33">
        <v>6.8911638091920269</v>
      </c>
      <c r="L35" s="33">
        <v>6.8529496826762619</v>
      </c>
      <c r="M35" s="33">
        <v>6.9949504061285062</v>
      </c>
      <c r="N35" s="33">
        <v>6.9935527012143668</v>
      </c>
    </row>
    <row r="36" spans="1:14">
      <c r="A36" s="7" t="s">
        <v>61</v>
      </c>
      <c r="B36" s="7" t="s">
        <v>62</v>
      </c>
      <c r="C36" s="33"/>
      <c r="D36" s="33" t="s">
        <v>271</v>
      </c>
      <c r="E36" s="33">
        <v>4.517641129032258</v>
      </c>
      <c r="F36" s="33">
        <v>5.2349970640046974</v>
      </c>
      <c r="G36" s="33" t="s">
        <v>271</v>
      </c>
      <c r="H36" s="33" t="s">
        <v>271</v>
      </c>
      <c r="I36" s="33" t="s">
        <v>271</v>
      </c>
      <c r="J36" s="33" t="s">
        <v>271</v>
      </c>
      <c r="K36" s="33">
        <v>7.2489133848036298</v>
      </c>
      <c r="L36" s="33" t="s">
        <v>271</v>
      </c>
      <c r="M36" s="33" t="s">
        <v>271</v>
      </c>
      <c r="N36" s="33">
        <v>6.7070115001628192</v>
      </c>
    </row>
    <row r="37" spans="1:14">
      <c r="A37" s="7" t="s">
        <v>63</v>
      </c>
      <c r="B37" s="7" t="s">
        <v>64</v>
      </c>
      <c r="C37" s="33"/>
      <c r="D37" s="33">
        <v>5.5669239605363448</v>
      </c>
      <c r="E37" s="33">
        <v>5.69499521589319</v>
      </c>
      <c r="F37" s="33">
        <v>5.753300310047476</v>
      </c>
      <c r="G37" s="33">
        <v>6.0735548247450861</v>
      </c>
      <c r="H37" s="33">
        <v>6.1219471400296728</v>
      </c>
      <c r="I37" s="33">
        <v>6.0585492927014926</v>
      </c>
      <c r="J37" s="33">
        <v>6.1891937404320458</v>
      </c>
      <c r="K37" s="33">
        <v>6.1843041945395605</v>
      </c>
      <c r="L37" s="33">
        <v>6.3584013638088734</v>
      </c>
      <c r="M37" s="33">
        <v>6.5269167720731973</v>
      </c>
      <c r="N37" s="33">
        <v>6.466469140013003</v>
      </c>
    </row>
    <row r="38" spans="1:14">
      <c r="A38" s="7" t="s">
        <v>69</v>
      </c>
      <c r="B38" s="7" t="s">
        <v>70</v>
      </c>
      <c r="C38" s="33"/>
      <c r="D38" s="33">
        <v>6.0796990470755263</v>
      </c>
      <c r="E38" s="33">
        <v>6.1782329315536533</v>
      </c>
      <c r="F38" s="33">
        <v>6.2967344943235899</v>
      </c>
      <c r="G38" s="33">
        <v>6.483434019407281</v>
      </c>
      <c r="H38" s="33">
        <v>6.6613744155538361</v>
      </c>
      <c r="I38" s="33">
        <v>6.9842795927774333</v>
      </c>
      <c r="J38" s="33">
        <v>7.2534292720314877</v>
      </c>
      <c r="K38" s="33">
        <v>7.3371508247729684</v>
      </c>
      <c r="L38" s="33">
        <v>7.3693782440775113</v>
      </c>
      <c r="M38" s="33">
        <v>7.4574560175917819</v>
      </c>
      <c r="N38" s="33">
        <v>7.1549211026685597</v>
      </c>
    </row>
    <row r="39" spans="1:14">
      <c r="A39" s="7" t="s">
        <v>71</v>
      </c>
      <c r="B39" s="7" t="s">
        <v>72</v>
      </c>
      <c r="C39" s="33"/>
      <c r="D39" s="33">
        <v>6.2347185163117631</v>
      </c>
      <c r="E39" s="33">
        <v>6.3204078091106295</v>
      </c>
      <c r="F39" s="33">
        <v>6.3590704189547491</v>
      </c>
      <c r="G39" s="33">
        <v>6.3717348841646153</v>
      </c>
      <c r="H39" s="33">
        <v>6.2680896424655019</v>
      </c>
      <c r="I39" s="33">
        <v>6.0376139161819031</v>
      </c>
      <c r="J39" s="33">
        <v>6.3382606579406815</v>
      </c>
      <c r="K39" s="33">
        <v>6.4434288200645522</v>
      </c>
      <c r="L39" s="33">
        <v>6.6330550392536818</v>
      </c>
      <c r="M39" s="33">
        <v>6.826314687711788</v>
      </c>
      <c r="N39" s="33">
        <v>6.9473670194915531</v>
      </c>
    </row>
    <row r="40" spans="1:14">
      <c r="A40" s="7" t="s">
        <v>73</v>
      </c>
      <c r="B40" s="7" t="s">
        <v>74</v>
      </c>
      <c r="C40" s="33"/>
      <c r="D40" s="33" t="s">
        <v>271</v>
      </c>
      <c r="E40" s="33" t="s">
        <v>271</v>
      </c>
      <c r="F40" s="33" t="s">
        <v>271</v>
      </c>
      <c r="G40" s="33" t="s">
        <v>271</v>
      </c>
      <c r="H40" s="33" t="s">
        <v>271</v>
      </c>
      <c r="I40" s="33" t="s">
        <v>271</v>
      </c>
      <c r="J40" s="33" t="s">
        <v>271</v>
      </c>
      <c r="K40" s="33" t="s">
        <v>271</v>
      </c>
      <c r="L40" s="33" t="s">
        <v>271</v>
      </c>
      <c r="M40" s="33" t="s">
        <v>271</v>
      </c>
      <c r="N40" s="33" t="s">
        <v>271</v>
      </c>
    </row>
    <row r="41" spans="1:14">
      <c r="A41" s="7" t="s">
        <v>75</v>
      </c>
      <c r="B41" s="7" t="s">
        <v>76</v>
      </c>
      <c r="C41" s="33"/>
      <c r="D41" s="33">
        <v>5.4826039277340142</v>
      </c>
      <c r="E41" s="33">
        <v>5.5456065584610537</v>
      </c>
      <c r="F41" s="33">
        <v>5.6404111853080705</v>
      </c>
      <c r="G41" s="33">
        <v>5.7077994356344499</v>
      </c>
      <c r="H41" s="33">
        <v>5.8139109419537132</v>
      </c>
      <c r="I41" s="33">
        <v>6.1125161108829227</v>
      </c>
      <c r="J41" s="33">
        <v>6.3750032897637787</v>
      </c>
      <c r="K41" s="33">
        <v>6.4016853326675589</v>
      </c>
      <c r="L41" s="33">
        <v>6.4338822934869073</v>
      </c>
      <c r="M41" s="33">
        <v>6.4579698336533093</v>
      </c>
      <c r="N41" s="33">
        <v>6.3955342281863361</v>
      </c>
    </row>
    <row r="42" spans="1:14">
      <c r="A42" s="7" t="s">
        <v>77</v>
      </c>
      <c r="B42" s="7" t="s">
        <v>78</v>
      </c>
      <c r="C42" s="33"/>
      <c r="D42" s="33">
        <v>6.1476672770398553</v>
      </c>
      <c r="E42" s="33">
        <v>6.1295349967153596</v>
      </c>
      <c r="F42" s="33">
        <v>6.2540762069071887</v>
      </c>
      <c r="G42" s="33">
        <v>6.2424593799961414</v>
      </c>
      <c r="H42" s="33">
        <v>6.2846975677751233</v>
      </c>
      <c r="I42" s="33">
        <v>6.6587690573243012</v>
      </c>
      <c r="J42" s="33">
        <v>7.0143032785537942</v>
      </c>
      <c r="K42" s="33">
        <v>6.9903224896217608</v>
      </c>
      <c r="L42" s="33">
        <v>7.1009252001064356</v>
      </c>
      <c r="M42" s="33">
        <v>7.2028869372172624</v>
      </c>
      <c r="N42" s="33">
        <v>7.0897765277799722</v>
      </c>
    </row>
    <row r="43" spans="1:14">
      <c r="A43" s="7" t="s">
        <v>79</v>
      </c>
      <c r="B43" s="7" t="s">
        <v>80</v>
      </c>
      <c r="C43" s="33"/>
      <c r="D43" s="33">
        <v>5.9985131600388204</v>
      </c>
      <c r="E43" s="33">
        <v>5.9816495610238656</v>
      </c>
      <c r="F43" s="33">
        <v>5.9996627357162202</v>
      </c>
      <c r="G43" s="33">
        <v>6.0398311245935883</v>
      </c>
      <c r="H43" s="33">
        <v>6.1018284728499692</v>
      </c>
      <c r="I43" s="33">
        <v>6.2551150204934682</v>
      </c>
      <c r="J43" s="33">
        <v>6.358742303007638</v>
      </c>
      <c r="K43" s="33">
        <v>6.2681904107405098</v>
      </c>
      <c r="L43" s="33">
        <v>6.2829046651653844</v>
      </c>
      <c r="M43" s="33">
        <v>6.4924323448934356</v>
      </c>
      <c r="N43" s="33">
        <v>6.6067772416037887</v>
      </c>
    </row>
    <row r="44" spans="1:14">
      <c r="A44" s="7" t="s">
        <v>81</v>
      </c>
      <c r="B44" s="7" t="s">
        <v>82</v>
      </c>
      <c r="C44" s="33"/>
      <c r="D44" s="33">
        <v>5.8362376840085188</v>
      </c>
      <c r="E44" s="33" t="s">
        <v>271</v>
      </c>
      <c r="F44" s="33" t="s">
        <v>271</v>
      </c>
      <c r="G44" s="33" t="s">
        <v>271</v>
      </c>
      <c r="H44" s="33" t="s">
        <v>271</v>
      </c>
      <c r="I44" s="33" t="s">
        <v>271</v>
      </c>
      <c r="J44" s="33">
        <v>6.1036677008534239</v>
      </c>
      <c r="K44" s="33">
        <v>6.1919367158083816</v>
      </c>
      <c r="L44" s="33">
        <v>6.178831112046768</v>
      </c>
      <c r="M44" s="33">
        <v>6.199805839206098</v>
      </c>
      <c r="N44" s="33">
        <v>6.0982529372319192</v>
      </c>
    </row>
    <row r="45" spans="1:14">
      <c r="A45" s="7" t="s">
        <v>83</v>
      </c>
      <c r="B45" s="7" t="s">
        <v>84</v>
      </c>
      <c r="C45" s="33"/>
      <c r="D45" s="33">
        <v>5.8060326066269141</v>
      </c>
      <c r="E45" s="33">
        <v>5.9323604611624496</v>
      </c>
      <c r="F45" s="33">
        <v>5.9660679475742571</v>
      </c>
      <c r="G45" s="33">
        <v>5.8817147858126511</v>
      </c>
      <c r="H45" s="33">
        <v>5.8906745157023934</v>
      </c>
      <c r="I45" s="33">
        <v>6.3202735697420849</v>
      </c>
      <c r="J45" s="33">
        <v>6.5261475467045109</v>
      </c>
      <c r="K45" s="33">
        <v>6.5818152900258609</v>
      </c>
      <c r="L45" s="33">
        <v>6.5809524837977076</v>
      </c>
      <c r="M45" s="33">
        <v>6.6648354110466839</v>
      </c>
      <c r="N45" s="33">
        <v>6.680097107567752</v>
      </c>
    </row>
    <row r="46" spans="1:14">
      <c r="A46" s="7" t="s">
        <v>85</v>
      </c>
      <c r="B46" s="7" t="s">
        <v>86</v>
      </c>
      <c r="C46" s="33"/>
      <c r="D46" s="33">
        <v>6.1685030178746141</v>
      </c>
      <c r="E46" s="33">
        <v>6.4055788441096784</v>
      </c>
      <c r="F46" s="33">
        <v>6.4929989120148326</v>
      </c>
      <c r="G46" s="33">
        <v>6.5917960381409415</v>
      </c>
      <c r="H46" s="33">
        <v>6.5910919537672861</v>
      </c>
      <c r="I46" s="33">
        <v>6.7807301136316376</v>
      </c>
      <c r="J46" s="33">
        <v>7.2116531927283072</v>
      </c>
      <c r="K46" s="33">
        <v>7.0603241150821034</v>
      </c>
      <c r="L46" s="33">
        <v>7.1737372408041802</v>
      </c>
      <c r="M46" s="33">
        <v>7.2189613929568486</v>
      </c>
      <c r="N46" s="33">
        <v>7.0492500088442354</v>
      </c>
    </row>
    <row r="47" spans="1:14">
      <c r="A47" s="7" t="s">
        <v>87</v>
      </c>
      <c r="B47" s="7" t="s">
        <v>88</v>
      </c>
      <c r="C47" s="33"/>
      <c r="D47" s="33">
        <v>6.1052276496659514</v>
      </c>
      <c r="E47" s="33">
        <v>6.0539268988534207</v>
      </c>
      <c r="F47" s="33">
        <v>6.1570482229425165</v>
      </c>
      <c r="G47" s="33">
        <v>6.0943980724550384</v>
      </c>
      <c r="H47" s="33">
        <v>6.1911180135707289</v>
      </c>
      <c r="I47" s="33">
        <v>6.2561446272598014</v>
      </c>
      <c r="J47" s="33">
        <v>6.0692410479288421</v>
      </c>
      <c r="K47" s="33">
        <v>6.1868213669348968</v>
      </c>
      <c r="L47" s="33">
        <v>6.4085529300177324</v>
      </c>
      <c r="M47" s="33">
        <v>6.3145028825405003</v>
      </c>
      <c r="N47" s="33">
        <v>6.1567589594387941</v>
      </c>
    </row>
    <row r="48" spans="1:14">
      <c r="A48" s="7" t="s">
        <v>89</v>
      </c>
      <c r="B48" s="7" t="s">
        <v>90</v>
      </c>
      <c r="C48" s="33"/>
      <c r="D48" s="33">
        <v>5.8842668221777101</v>
      </c>
      <c r="E48" s="33">
        <v>5.9670506158738332</v>
      </c>
      <c r="F48" s="33">
        <v>5.9367517107462904</v>
      </c>
      <c r="G48" s="33">
        <v>5.8827857475086702</v>
      </c>
      <c r="H48" s="33">
        <v>5.8170356199325859</v>
      </c>
      <c r="I48" s="33">
        <v>6.3710984472212058</v>
      </c>
      <c r="J48" s="33">
        <v>6.4726009709740726</v>
      </c>
      <c r="K48" s="33">
        <v>6.7236227230823031</v>
      </c>
      <c r="L48" s="33">
        <v>6.6294163675344135</v>
      </c>
      <c r="M48" s="33">
        <v>6.6249864180628899</v>
      </c>
      <c r="N48" s="33">
        <v>6.6843842677587908</v>
      </c>
    </row>
    <row r="49" spans="1:14">
      <c r="A49" s="7" t="s">
        <v>91</v>
      </c>
      <c r="B49" s="7" t="s">
        <v>92</v>
      </c>
      <c r="C49" s="33"/>
      <c r="D49" s="33">
        <v>6.3745508506015156</v>
      </c>
      <c r="E49" s="33">
        <v>6.3787049489143506</v>
      </c>
      <c r="F49" s="33">
        <v>6.5048983374459866</v>
      </c>
      <c r="G49" s="33">
        <v>6.491330557025516</v>
      </c>
      <c r="H49" s="33">
        <v>6.623974756421612</v>
      </c>
      <c r="I49" s="33">
        <v>7.0345909770202075</v>
      </c>
      <c r="J49" s="33">
        <v>7.202079351155346</v>
      </c>
      <c r="K49" s="33">
        <v>7.0501074663632322</v>
      </c>
      <c r="L49" s="33">
        <v>7.0123050776378664</v>
      </c>
      <c r="M49" s="33">
        <v>6.9282955919571743</v>
      </c>
      <c r="N49" s="33">
        <v>6.8176785279193197</v>
      </c>
    </row>
    <row r="50" spans="1:14">
      <c r="A50" s="7" t="s">
        <v>93</v>
      </c>
      <c r="B50" s="7" t="s">
        <v>94</v>
      </c>
      <c r="C50" s="33"/>
      <c r="D50" s="33">
        <v>6.6058964871677697</v>
      </c>
      <c r="E50" s="33">
        <v>6.6455241519358168</v>
      </c>
      <c r="F50" s="33">
        <v>6.672234591691045</v>
      </c>
      <c r="G50" s="33">
        <v>6.6140243371690195</v>
      </c>
      <c r="H50" s="33">
        <v>6.7131231754970209</v>
      </c>
      <c r="I50" s="33">
        <v>6.9403636061763239</v>
      </c>
      <c r="J50" s="33">
        <v>7.3752598958738531</v>
      </c>
      <c r="K50" s="33">
        <v>7.509770815795064</v>
      </c>
      <c r="L50" s="33">
        <v>7.6319576125453308</v>
      </c>
      <c r="M50" s="33">
        <v>7.6132243101180084</v>
      </c>
      <c r="N50" s="33">
        <v>7.3782402607021185</v>
      </c>
    </row>
    <row r="51" spans="1:14">
      <c r="A51" s="7" t="s">
        <v>95</v>
      </c>
      <c r="B51" s="7" t="s">
        <v>96</v>
      </c>
      <c r="C51" s="33"/>
      <c r="D51" s="33" t="s">
        <v>271</v>
      </c>
      <c r="E51" s="33" t="s">
        <v>271</v>
      </c>
      <c r="F51" s="33" t="s">
        <v>271</v>
      </c>
      <c r="G51" s="33" t="s">
        <v>271</v>
      </c>
      <c r="H51" s="33" t="s">
        <v>271</v>
      </c>
      <c r="I51" s="33" t="s">
        <v>271</v>
      </c>
      <c r="J51" s="33" t="s">
        <v>271</v>
      </c>
      <c r="K51" s="33" t="s">
        <v>271</v>
      </c>
      <c r="L51" s="33" t="s">
        <v>271</v>
      </c>
      <c r="M51" s="33" t="s">
        <v>271</v>
      </c>
      <c r="N51" s="33" t="s">
        <v>271</v>
      </c>
    </row>
    <row r="52" spans="1:14">
      <c r="A52" s="7" t="s">
        <v>97</v>
      </c>
      <c r="B52" s="7" t="s">
        <v>98</v>
      </c>
      <c r="C52" s="33"/>
      <c r="D52" s="33">
        <v>6.1871292700642631</v>
      </c>
      <c r="E52" s="33">
        <v>6.2524630323897563</v>
      </c>
      <c r="F52" s="33">
        <v>6.2400933296074639</v>
      </c>
      <c r="G52" s="33">
        <v>6.1196629710700927</v>
      </c>
      <c r="H52" s="33">
        <v>6.0444178851674577</v>
      </c>
      <c r="I52" s="33">
        <v>5.6520944430568827</v>
      </c>
      <c r="J52" s="33">
        <v>5.800302722601689</v>
      </c>
      <c r="K52" s="33">
        <v>5.8543969361713755</v>
      </c>
      <c r="L52" s="33">
        <v>6.056031573763315</v>
      </c>
      <c r="M52" s="33">
        <v>6.3420757670053671</v>
      </c>
      <c r="N52" s="33">
        <v>6.2117706883799064</v>
      </c>
    </row>
    <row r="53" spans="1:14">
      <c r="A53" s="7" t="s">
        <v>99</v>
      </c>
      <c r="B53" s="7" t="s">
        <v>100</v>
      </c>
      <c r="C53" s="33"/>
      <c r="D53" s="33">
        <v>6.1021918850089714</v>
      </c>
      <c r="E53" s="33">
        <v>6.2985640257368845</v>
      </c>
      <c r="F53" s="33">
        <v>6.4791080010024924</v>
      </c>
      <c r="G53" s="33">
        <v>6.569178466898399</v>
      </c>
      <c r="H53" s="33">
        <v>6.1598952757284957</v>
      </c>
      <c r="I53" s="33">
        <v>5.9051098990300019</v>
      </c>
      <c r="J53" s="33">
        <v>6.6104046280194568</v>
      </c>
      <c r="K53" s="33">
        <v>6.5209442263954678</v>
      </c>
      <c r="L53" s="33">
        <v>6.5498916352629539</v>
      </c>
      <c r="M53" s="33">
        <v>7.3392104808513041</v>
      </c>
      <c r="N53" s="33">
        <v>7.2563826108491174</v>
      </c>
    </row>
    <row r="54" spans="1:14">
      <c r="A54" s="7" t="s">
        <v>101</v>
      </c>
      <c r="B54" s="7" t="s">
        <v>102</v>
      </c>
      <c r="C54" s="33"/>
      <c r="D54" s="33" t="s">
        <v>271</v>
      </c>
      <c r="E54" s="33" t="s">
        <v>271</v>
      </c>
      <c r="F54" s="33" t="s">
        <v>271</v>
      </c>
      <c r="G54" s="33" t="s">
        <v>271</v>
      </c>
      <c r="H54" s="33" t="s">
        <v>271</v>
      </c>
      <c r="I54" s="33" t="s">
        <v>271</v>
      </c>
      <c r="J54" s="33" t="s">
        <v>271</v>
      </c>
      <c r="K54" s="33" t="s">
        <v>271</v>
      </c>
      <c r="L54" s="33" t="s">
        <v>271</v>
      </c>
      <c r="M54" s="33" t="s">
        <v>271</v>
      </c>
      <c r="N54" s="33" t="s">
        <v>271</v>
      </c>
    </row>
    <row r="55" spans="1:14">
      <c r="A55" s="7" t="s">
        <v>103</v>
      </c>
      <c r="B55" s="7" t="s">
        <v>104</v>
      </c>
      <c r="C55" s="33"/>
      <c r="D55" s="33">
        <v>5.924236848561315</v>
      </c>
      <c r="E55" s="33">
        <v>6.0502331913177203</v>
      </c>
      <c r="F55" s="33">
        <v>6.3244567773492619</v>
      </c>
      <c r="G55" s="33">
        <v>6.3791451842638471</v>
      </c>
      <c r="H55" s="33">
        <v>6.4339817993569834</v>
      </c>
      <c r="I55" s="33">
        <v>6.8577426349134267</v>
      </c>
      <c r="J55" s="33">
        <v>7.1363711688720599</v>
      </c>
      <c r="K55" s="33">
        <v>6.9861828585243986</v>
      </c>
      <c r="L55" s="33">
        <v>6.8594642072902943</v>
      </c>
      <c r="M55" s="33">
        <v>6.8511720507820488</v>
      </c>
      <c r="N55" s="33">
        <v>6.6867951791566771</v>
      </c>
    </row>
    <row r="56" spans="1:14">
      <c r="A56" s="7" t="s">
        <v>105</v>
      </c>
      <c r="B56" s="7" t="s">
        <v>106</v>
      </c>
      <c r="C56" s="33"/>
      <c r="D56" s="33" t="s">
        <v>271</v>
      </c>
      <c r="E56" s="33" t="s">
        <v>271</v>
      </c>
      <c r="F56" s="33" t="s">
        <v>271</v>
      </c>
      <c r="G56" s="33" t="s">
        <v>271</v>
      </c>
      <c r="H56" s="33" t="s">
        <v>271</v>
      </c>
      <c r="I56" s="33" t="s">
        <v>271</v>
      </c>
      <c r="J56" s="33" t="s">
        <v>271</v>
      </c>
      <c r="K56" s="33" t="s">
        <v>271</v>
      </c>
      <c r="L56" s="33" t="s">
        <v>271</v>
      </c>
      <c r="M56" s="33" t="s">
        <v>271</v>
      </c>
      <c r="N56" s="33" t="s">
        <v>271</v>
      </c>
    </row>
    <row r="57" spans="1:14">
      <c r="A57" s="7" t="s">
        <v>107</v>
      </c>
      <c r="B57" s="7" t="s">
        <v>108</v>
      </c>
      <c r="C57" s="33"/>
      <c r="D57" s="33">
        <v>6.6241625443925969</v>
      </c>
      <c r="E57" s="33">
        <v>6.6725773409023361</v>
      </c>
      <c r="F57" s="33">
        <v>6.6795792075667109</v>
      </c>
      <c r="G57" s="33">
        <v>6.7049715800567453</v>
      </c>
      <c r="H57" s="33">
        <v>6.8325702616847597</v>
      </c>
      <c r="I57" s="33">
        <v>7.1348850933329464</v>
      </c>
      <c r="J57" s="33">
        <v>7.6023257720029891</v>
      </c>
      <c r="K57" s="33">
        <v>7.4662479538322719</v>
      </c>
      <c r="L57" s="33">
        <v>7.5715429370263649</v>
      </c>
      <c r="M57" s="33">
        <v>7.6064678692409098</v>
      </c>
      <c r="N57" s="33">
        <v>7.0259468094477739</v>
      </c>
    </row>
    <row r="58" spans="1:14">
      <c r="A58" s="7" t="s">
        <v>109</v>
      </c>
      <c r="B58" s="7" t="s">
        <v>110</v>
      </c>
      <c r="C58" s="33"/>
      <c r="D58" s="33">
        <v>5.3658810166791557</v>
      </c>
      <c r="E58" s="33">
        <v>5.3824636733537963</v>
      </c>
      <c r="F58" s="33">
        <v>5.5200735778646211</v>
      </c>
      <c r="G58" s="33">
        <v>5.6474703540206006</v>
      </c>
      <c r="H58" s="33">
        <v>5.6863558047526945</v>
      </c>
      <c r="I58" s="33">
        <v>6.2805092567820644</v>
      </c>
      <c r="J58" s="33">
        <v>6.3327829643502422</v>
      </c>
      <c r="K58" s="33">
        <v>6.4880242303881897</v>
      </c>
      <c r="L58" s="33">
        <v>6.423782618244255</v>
      </c>
      <c r="M58" s="33">
        <v>6.2632787042361509</v>
      </c>
      <c r="N58" s="33">
        <v>6.3219368603354544</v>
      </c>
    </row>
    <row r="59" spans="1:14">
      <c r="A59" s="7" t="s">
        <v>111</v>
      </c>
      <c r="B59" s="7" t="s">
        <v>112</v>
      </c>
      <c r="C59" s="33"/>
      <c r="D59" s="33">
        <v>6.7048911886205866</v>
      </c>
      <c r="E59" s="33">
        <v>6.6377988596364315</v>
      </c>
      <c r="F59" s="33">
        <v>6.6385793101230446</v>
      </c>
      <c r="G59" s="33">
        <v>6.6593550010711162</v>
      </c>
      <c r="H59" s="33">
        <v>6.7617687203171055</v>
      </c>
      <c r="I59" s="33">
        <v>7.0055116121742111</v>
      </c>
      <c r="J59" s="33">
        <v>7.6212964119214117</v>
      </c>
      <c r="K59" s="33">
        <v>7.4444763431465812</v>
      </c>
      <c r="L59" s="33">
        <v>7.3776788058653144</v>
      </c>
      <c r="M59" s="33">
        <v>7.4137456116422209</v>
      </c>
      <c r="N59" s="33">
        <v>7.2774942530712394</v>
      </c>
    </row>
    <row r="60" spans="1:14">
      <c r="A60" s="7" t="s">
        <v>113</v>
      </c>
      <c r="B60" s="7" t="s">
        <v>114</v>
      </c>
      <c r="C60" s="33"/>
      <c r="D60" s="33" t="s">
        <v>271</v>
      </c>
      <c r="E60" s="33" t="s">
        <v>271</v>
      </c>
      <c r="F60" s="33" t="s">
        <v>271</v>
      </c>
      <c r="G60" s="33" t="s">
        <v>271</v>
      </c>
      <c r="H60" s="33" t="s">
        <v>271</v>
      </c>
      <c r="I60" s="33" t="s">
        <v>271</v>
      </c>
      <c r="J60" s="33" t="s">
        <v>271</v>
      </c>
      <c r="K60" s="33" t="s">
        <v>271</v>
      </c>
      <c r="L60" s="33" t="s">
        <v>271</v>
      </c>
      <c r="M60" s="33" t="s">
        <v>271</v>
      </c>
      <c r="N60" s="33" t="s">
        <v>271</v>
      </c>
    </row>
    <row r="61" spans="1:14">
      <c r="A61" s="7" t="s">
        <v>115</v>
      </c>
      <c r="B61" s="7" t="s">
        <v>116</v>
      </c>
      <c r="C61" s="33"/>
      <c r="D61" s="33">
        <v>6.1651225941354086</v>
      </c>
      <c r="E61" s="33">
        <v>6.1913823768970353</v>
      </c>
      <c r="F61" s="33">
        <v>6.2290740109970315</v>
      </c>
      <c r="G61" s="33">
        <v>6.2714525256759588</v>
      </c>
      <c r="H61" s="33">
        <v>6.3381150480562329</v>
      </c>
      <c r="I61" s="33">
        <v>6.5299176714441574</v>
      </c>
      <c r="J61" s="33">
        <v>6.7788231081670789</v>
      </c>
      <c r="K61" s="33">
        <v>6.8058838724977448</v>
      </c>
      <c r="L61" s="33">
        <v>6.6689794188723326</v>
      </c>
      <c r="M61" s="33">
        <v>6.6199128892729222</v>
      </c>
      <c r="N61" s="33">
        <v>6.4718771981575189</v>
      </c>
    </row>
    <row r="62" spans="1:14">
      <c r="A62" s="7" t="s">
        <v>117</v>
      </c>
      <c r="B62" s="7" t="s">
        <v>118</v>
      </c>
      <c r="C62" s="33"/>
      <c r="D62" s="33">
        <v>5.7022790973478052</v>
      </c>
      <c r="E62" s="33">
        <v>5.7126093618376101</v>
      </c>
      <c r="F62" s="33">
        <v>5.7571970564904547</v>
      </c>
      <c r="G62" s="33">
        <v>5.8372276840155974</v>
      </c>
      <c r="H62" s="33">
        <v>5.9717583810087955</v>
      </c>
      <c r="I62" s="33">
        <v>6.2813613488498232</v>
      </c>
      <c r="J62" s="33">
        <v>6.5470698087298764</v>
      </c>
      <c r="K62" s="33">
        <v>6.5787509211157023</v>
      </c>
      <c r="L62" s="33">
        <v>6.5912503016602937</v>
      </c>
      <c r="M62" s="33">
        <v>6.6338918609816728</v>
      </c>
      <c r="N62" s="33">
        <v>6.4737312653136954</v>
      </c>
    </row>
    <row r="63" spans="1:14">
      <c r="A63" s="7" t="s">
        <v>119</v>
      </c>
      <c r="B63" s="7" t="s">
        <v>120</v>
      </c>
      <c r="C63" s="33"/>
      <c r="D63" s="33" t="s">
        <v>271</v>
      </c>
      <c r="E63" s="33" t="s">
        <v>271</v>
      </c>
      <c r="F63" s="33" t="s">
        <v>271</v>
      </c>
      <c r="G63" s="33" t="s">
        <v>271</v>
      </c>
      <c r="H63" s="33" t="s">
        <v>271</v>
      </c>
      <c r="I63" s="33" t="s">
        <v>271</v>
      </c>
      <c r="J63" s="33" t="s">
        <v>271</v>
      </c>
      <c r="K63" s="33" t="s">
        <v>271</v>
      </c>
      <c r="L63" s="33" t="s">
        <v>271</v>
      </c>
      <c r="M63" s="33" t="s">
        <v>271</v>
      </c>
      <c r="N63" s="33" t="s">
        <v>271</v>
      </c>
    </row>
    <row r="64" spans="1:14">
      <c r="A64" s="7" t="s">
        <v>121</v>
      </c>
      <c r="B64" s="7" t="s">
        <v>122</v>
      </c>
      <c r="C64" s="33"/>
      <c r="D64" s="33">
        <v>5.8543785258598948</v>
      </c>
      <c r="E64" s="33">
        <v>5.9353422995616771</v>
      </c>
      <c r="F64" s="33">
        <v>6.0280855544898504</v>
      </c>
      <c r="G64" s="33">
        <v>6.0495946771822551</v>
      </c>
      <c r="H64" s="33">
        <v>6.1006135170908333</v>
      </c>
      <c r="I64" s="33">
        <v>6.3739636146930874</v>
      </c>
      <c r="J64" s="33">
        <v>6.5619899886541546</v>
      </c>
      <c r="K64" s="33">
        <v>6.6430618956491925</v>
      </c>
      <c r="L64" s="33">
        <v>6.5844273889986074</v>
      </c>
      <c r="M64" s="33">
        <v>6.5681853367322853</v>
      </c>
      <c r="N64" s="33">
        <v>6.53429961741623</v>
      </c>
    </row>
    <row r="65" spans="1:14">
      <c r="A65" s="7" t="s">
        <v>123</v>
      </c>
      <c r="B65" s="7" t="s">
        <v>124</v>
      </c>
      <c r="C65" s="33"/>
      <c r="D65" s="33">
        <v>5.9871889190995224</v>
      </c>
      <c r="E65" s="33">
        <v>6.0286985335831424</v>
      </c>
      <c r="F65" s="33">
        <v>6.0884018942880473</v>
      </c>
      <c r="G65" s="33">
        <v>6.1094650921591356</v>
      </c>
      <c r="H65" s="33">
        <v>6.0545688869330148</v>
      </c>
      <c r="I65" s="33">
        <v>6.3573314535285608</v>
      </c>
      <c r="J65" s="33">
        <v>6.5800214647908648</v>
      </c>
      <c r="K65" s="33">
        <v>6.6368160630009134</v>
      </c>
      <c r="L65" s="33">
        <v>6.8259072668678344</v>
      </c>
      <c r="M65" s="33">
        <v>6.900883115975577</v>
      </c>
      <c r="N65" s="33">
        <v>6.7466901762715628</v>
      </c>
    </row>
    <row r="66" spans="1:14">
      <c r="A66" s="7" t="s">
        <v>125</v>
      </c>
      <c r="B66" s="7" t="s">
        <v>126</v>
      </c>
      <c r="C66" s="33"/>
      <c r="D66" s="33">
        <v>6.1331039360362753</v>
      </c>
      <c r="E66" s="33">
        <v>6.2945548960513635</v>
      </c>
      <c r="F66" s="33">
        <v>6.3444434317819942</v>
      </c>
      <c r="G66" s="33">
        <v>6.2477698961352388</v>
      </c>
      <c r="H66" s="33">
        <v>6.231722408119551</v>
      </c>
      <c r="I66" s="33">
        <v>5.3133210027544919</v>
      </c>
      <c r="J66" s="33">
        <v>5.9350038846218149</v>
      </c>
      <c r="K66" s="33">
        <v>6.0897136318178324</v>
      </c>
      <c r="L66" s="33">
        <v>6.3489095604019541</v>
      </c>
      <c r="M66" s="33">
        <v>6.3898896011783615</v>
      </c>
      <c r="N66" s="33">
        <v>6.321954131984687</v>
      </c>
    </row>
    <row r="67" spans="1:14">
      <c r="A67" s="7" t="s">
        <v>127</v>
      </c>
      <c r="B67" s="7" t="s">
        <v>128</v>
      </c>
      <c r="C67" s="33"/>
      <c r="D67" s="33">
        <v>5.9646294474234978</v>
      </c>
      <c r="E67" s="33">
        <v>6.0031743720485382</v>
      </c>
      <c r="F67" s="33">
        <v>6.1206235228811057</v>
      </c>
      <c r="G67" s="33">
        <v>6.2460785426034207</v>
      </c>
      <c r="H67" s="33">
        <v>6.3306878499280597</v>
      </c>
      <c r="I67" s="33">
        <v>6.5078234306105829</v>
      </c>
      <c r="J67" s="33">
        <v>6.6663463036507764</v>
      </c>
      <c r="K67" s="33">
        <v>6.4539428098856577</v>
      </c>
      <c r="L67" s="33">
        <v>6.6082196444367547</v>
      </c>
      <c r="M67" s="33">
        <v>6.627309797905518</v>
      </c>
      <c r="N67" s="33">
        <v>6.3695551010063634</v>
      </c>
    </row>
    <row r="68" spans="1:14">
      <c r="A68" s="7" t="s">
        <v>129</v>
      </c>
      <c r="B68" s="7" t="s">
        <v>130</v>
      </c>
      <c r="C68" s="33"/>
      <c r="D68" s="33">
        <v>6.0191343009113236</v>
      </c>
      <c r="E68" s="33">
        <v>6.4343453435120272</v>
      </c>
      <c r="F68" s="33">
        <v>6.3840201804808698</v>
      </c>
      <c r="G68" s="33">
        <v>6.6910729710848953</v>
      </c>
      <c r="H68" s="33">
        <v>6.647702304827197</v>
      </c>
      <c r="I68" s="33">
        <v>6.8963142873297327</v>
      </c>
      <c r="J68" s="33">
        <v>7.3118542567810687</v>
      </c>
      <c r="K68" s="33">
        <v>7.2131308201614202</v>
      </c>
      <c r="L68" s="33">
        <v>7.1876843868164437</v>
      </c>
      <c r="M68" s="33">
        <v>7.1358633286241453</v>
      </c>
      <c r="N68" s="33">
        <v>7.0088294570126948</v>
      </c>
    </row>
    <row r="69" spans="1:14">
      <c r="A69" s="7" t="s">
        <v>131</v>
      </c>
      <c r="B69" s="7" t="s">
        <v>132</v>
      </c>
      <c r="C69" s="33"/>
      <c r="D69" s="33" t="s">
        <v>271</v>
      </c>
      <c r="E69" s="33" t="s">
        <v>271</v>
      </c>
      <c r="F69" s="33" t="s">
        <v>271</v>
      </c>
      <c r="G69" s="33" t="s">
        <v>271</v>
      </c>
      <c r="H69" s="33" t="s">
        <v>271</v>
      </c>
      <c r="I69" s="33" t="s">
        <v>271</v>
      </c>
      <c r="J69" s="33" t="s">
        <v>271</v>
      </c>
      <c r="K69" s="33" t="s">
        <v>271</v>
      </c>
      <c r="L69" s="33" t="s">
        <v>271</v>
      </c>
      <c r="M69" s="33" t="s">
        <v>271</v>
      </c>
      <c r="N69" s="33" t="s">
        <v>271</v>
      </c>
    </row>
    <row r="70" spans="1:14">
      <c r="A70" s="7" t="s">
        <v>133</v>
      </c>
      <c r="B70" s="7" t="s">
        <v>134</v>
      </c>
      <c r="C70" s="33"/>
      <c r="D70" s="33">
        <v>5.8884485623983833</v>
      </c>
      <c r="E70" s="33">
        <v>5.9616655804051542</v>
      </c>
      <c r="F70" s="33">
        <v>5.9320123430840326</v>
      </c>
      <c r="G70" s="33">
        <v>5.9050589719374917</v>
      </c>
      <c r="H70" s="33">
        <v>6.0241284855957398</v>
      </c>
      <c r="I70" s="33">
        <v>6.3991765079513252</v>
      </c>
      <c r="J70" s="33">
        <v>6.4552064270174006</v>
      </c>
      <c r="K70" s="33">
        <v>6.1737197394100818</v>
      </c>
      <c r="L70" s="33">
        <v>6.3392456528628021</v>
      </c>
      <c r="M70" s="33">
        <v>6.4738471740364893</v>
      </c>
      <c r="N70" s="33">
        <v>6.5387661692001391</v>
      </c>
    </row>
    <row r="71" spans="1:14">
      <c r="A71" s="7" t="s">
        <v>135</v>
      </c>
      <c r="B71" s="7" t="s">
        <v>136</v>
      </c>
      <c r="C71" s="33"/>
      <c r="D71" s="33">
        <v>6.3690440559107468</v>
      </c>
      <c r="E71" s="33">
        <v>6.48640707870348</v>
      </c>
      <c r="F71" s="33">
        <v>6.6683352011913355</v>
      </c>
      <c r="G71" s="33">
        <v>6.6306569940470217</v>
      </c>
      <c r="H71" s="33">
        <v>6.618143676570539</v>
      </c>
      <c r="I71" s="33">
        <v>6.3720819324909481</v>
      </c>
      <c r="J71" s="33">
        <v>6.7029965804578939</v>
      </c>
      <c r="K71" s="33">
        <v>6.6802960403701475</v>
      </c>
      <c r="L71" s="33">
        <v>6.7387119948559659</v>
      </c>
      <c r="M71" s="33">
        <v>6.6085126419230171</v>
      </c>
      <c r="N71" s="33">
        <v>6.5266706091816049</v>
      </c>
    </row>
    <row r="72" spans="1:14">
      <c r="A72" s="7" t="s">
        <v>137</v>
      </c>
      <c r="B72" s="7" t="s">
        <v>138</v>
      </c>
      <c r="C72" s="33"/>
      <c r="D72" s="33">
        <v>5.701750991472875</v>
      </c>
      <c r="E72" s="33">
        <v>5.7764151942252475</v>
      </c>
      <c r="F72" s="33">
        <v>5.8778910053581628</v>
      </c>
      <c r="G72" s="33">
        <v>5.8565678237852588</v>
      </c>
      <c r="H72" s="33">
        <v>5.8442905727505439</v>
      </c>
      <c r="I72" s="33">
        <v>6.3853519583347085</v>
      </c>
      <c r="J72" s="33">
        <v>6.528914388083674</v>
      </c>
      <c r="K72" s="33">
        <v>6.6648284078613145</v>
      </c>
      <c r="L72" s="33">
        <v>6.6283139927386392</v>
      </c>
      <c r="M72" s="33">
        <v>6.6709918294585995</v>
      </c>
      <c r="N72" s="33">
        <v>6.6788340208752608</v>
      </c>
    </row>
    <row r="73" spans="1:14">
      <c r="A73" s="7" t="s">
        <v>139</v>
      </c>
      <c r="B73" s="7" t="s">
        <v>140</v>
      </c>
      <c r="C73" s="33"/>
      <c r="D73" s="33">
        <v>5.8386052476517278</v>
      </c>
      <c r="E73" s="33">
        <v>5.8804079211835649</v>
      </c>
      <c r="F73" s="33">
        <v>6.0333408371938724</v>
      </c>
      <c r="G73" s="33">
        <v>6.0112562369785802</v>
      </c>
      <c r="H73" s="33">
        <v>6.0472141004804838</v>
      </c>
      <c r="I73" s="33">
        <v>6.5706144013753534</v>
      </c>
      <c r="J73" s="33">
        <v>6.7815416503736676</v>
      </c>
      <c r="K73" s="33">
        <v>6.8102922620306492</v>
      </c>
      <c r="L73" s="33">
        <v>6.8434462804336418</v>
      </c>
      <c r="M73" s="33">
        <v>6.8373037379995916</v>
      </c>
      <c r="N73" s="33">
        <v>6.8686765668775394</v>
      </c>
    </row>
    <row r="74" spans="1:14">
      <c r="A74" s="7" t="s">
        <v>141</v>
      </c>
      <c r="B74" s="7" t="s">
        <v>142</v>
      </c>
      <c r="C74" s="33"/>
      <c r="D74" s="33">
        <v>5.2451981750438454</v>
      </c>
      <c r="E74" s="33">
        <v>5.3128148385661147</v>
      </c>
      <c r="F74" s="33">
        <v>5.4920178207565762</v>
      </c>
      <c r="G74" s="33">
        <v>5.546503437610057</v>
      </c>
      <c r="H74" s="33">
        <v>5.7206311123049884</v>
      </c>
      <c r="I74" s="33">
        <v>6.0904012158192673</v>
      </c>
      <c r="J74" s="33">
        <v>6.4514110502550555</v>
      </c>
      <c r="K74" s="33">
        <v>6.5765443092678195</v>
      </c>
      <c r="L74" s="33">
        <v>6.7162198383009315</v>
      </c>
      <c r="M74" s="33">
        <v>6.784186854171609</v>
      </c>
      <c r="N74" s="33">
        <v>6.3642055566887832</v>
      </c>
    </row>
    <row r="75" spans="1:14">
      <c r="A75" s="7" t="s">
        <v>143</v>
      </c>
      <c r="B75" s="7" t="s">
        <v>144</v>
      </c>
      <c r="C75" s="33"/>
      <c r="D75" s="33">
        <v>6.0180549773300447</v>
      </c>
      <c r="E75" s="33">
        <v>6.0386117465713411</v>
      </c>
      <c r="F75" s="33">
        <v>6.148367236895691</v>
      </c>
      <c r="G75" s="33">
        <v>6.1229940577278059</v>
      </c>
      <c r="H75" s="33">
        <v>6.0785354783245928</v>
      </c>
      <c r="I75" s="33">
        <v>6.2104439607209283</v>
      </c>
      <c r="J75" s="33">
        <v>6.351927345709985</v>
      </c>
      <c r="K75" s="33">
        <v>6.2229536415933673</v>
      </c>
      <c r="L75" s="33">
        <v>6.3498405650418448</v>
      </c>
      <c r="M75" s="33">
        <v>6.4421306867231714</v>
      </c>
      <c r="N75" s="33">
        <v>6.3558282874888024</v>
      </c>
    </row>
    <row r="76" spans="1:14">
      <c r="A76" s="7" t="s">
        <v>145</v>
      </c>
      <c r="B76" s="7" t="s">
        <v>146</v>
      </c>
      <c r="C76" s="33"/>
      <c r="D76" s="33">
        <v>6.1586927406880259</v>
      </c>
      <c r="E76" s="33">
        <v>6.1877303079958308</v>
      </c>
      <c r="F76" s="33">
        <v>6.3565969836717313</v>
      </c>
      <c r="G76" s="33">
        <v>6.2557118016240834</v>
      </c>
      <c r="H76" s="33">
        <v>6.1412671495456088</v>
      </c>
      <c r="I76" s="33">
        <v>6.4692425065265518</v>
      </c>
      <c r="J76" s="33">
        <v>6.7565825320259316</v>
      </c>
      <c r="K76" s="33">
        <v>6.8470555543266682</v>
      </c>
      <c r="L76" s="33">
        <v>6.9064942869794947</v>
      </c>
      <c r="M76" s="33">
        <v>6.879654600013847</v>
      </c>
      <c r="N76" s="33">
        <v>6.7364073293099684</v>
      </c>
    </row>
    <row r="77" spans="1:14">
      <c r="A77" s="7" t="s">
        <v>147</v>
      </c>
      <c r="B77" s="7" t="s">
        <v>148</v>
      </c>
      <c r="C77" s="33"/>
      <c r="D77" s="33">
        <v>5.976872361164272</v>
      </c>
      <c r="E77" s="33">
        <v>6.1625410832740029</v>
      </c>
      <c r="F77" s="33">
        <v>6.2052468624225963</v>
      </c>
      <c r="G77" s="33">
        <v>6.271401885734881</v>
      </c>
      <c r="H77" s="33">
        <v>6.2863931037685576</v>
      </c>
      <c r="I77" s="33">
        <v>6.5563648835265314</v>
      </c>
      <c r="J77" s="33">
        <v>6.6924897040878584</v>
      </c>
      <c r="K77" s="33">
        <v>6.6769370590972388</v>
      </c>
      <c r="L77" s="33">
        <v>6.8132309306088734</v>
      </c>
      <c r="M77" s="33">
        <v>6.86745481107892</v>
      </c>
      <c r="N77" s="33">
        <v>6.9250052731200133</v>
      </c>
    </row>
    <row r="78" spans="1:14">
      <c r="A78" s="7" t="s">
        <v>149</v>
      </c>
      <c r="B78" s="7" t="s">
        <v>150</v>
      </c>
      <c r="C78" s="33"/>
      <c r="D78" s="33" t="s">
        <v>271</v>
      </c>
      <c r="E78" s="33" t="s">
        <v>271</v>
      </c>
      <c r="F78" s="33" t="s">
        <v>271</v>
      </c>
      <c r="G78" s="33" t="s">
        <v>271</v>
      </c>
      <c r="H78" s="33" t="s">
        <v>271</v>
      </c>
      <c r="I78" s="33" t="s">
        <v>271</v>
      </c>
      <c r="J78" s="33" t="s">
        <v>271</v>
      </c>
      <c r="K78" s="33" t="s">
        <v>271</v>
      </c>
      <c r="L78" s="33" t="s">
        <v>271</v>
      </c>
      <c r="M78" s="33" t="s">
        <v>271</v>
      </c>
      <c r="N78" s="33" t="s">
        <v>271</v>
      </c>
    </row>
    <row r="79" spans="1:14">
      <c r="A79" s="7" t="s">
        <v>151</v>
      </c>
      <c r="B79" s="7" t="s">
        <v>152</v>
      </c>
      <c r="C79" s="33"/>
      <c r="D79" s="33">
        <v>5.8082351265076069</v>
      </c>
      <c r="E79" s="33">
        <v>6.0737424774420576</v>
      </c>
      <c r="F79" s="33">
        <v>6.0735546795191695</v>
      </c>
      <c r="G79" s="33">
        <v>6.0608005975765735</v>
      </c>
      <c r="H79" s="33">
        <v>6.1109435372469987</v>
      </c>
      <c r="I79" s="33">
        <v>6.0749517524642203</v>
      </c>
      <c r="J79" s="33">
        <v>5.977896836285999</v>
      </c>
      <c r="K79" s="33">
        <v>6.1733364080538458</v>
      </c>
      <c r="L79" s="33">
        <v>6.3539599912367049</v>
      </c>
      <c r="M79" s="33">
        <v>5.994681140599849</v>
      </c>
      <c r="N79" s="33">
        <v>6.3001967286668759</v>
      </c>
    </row>
    <row r="80" spans="1:14">
      <c r="A80" s="7" t="s">
        <v>153</v>
      </c>
      <c r="B80" s="7" t="s">
        <v>154</v>
      </c>
      <c r="C80" s="33"/>
      <c r="D80" s="33">
        <v>5.7150703891527366</v>
      </c>
      <c r="E80" s="33">
        <v>5.7816509623095431</v>
      </c>
      <c r="F80" s="33">
        <v>5.881630729014149</v>
      </c>
      <c r="G80" s="33">
        <v>5.8336546186768263</v>
      </c>
      <c r="H80" s="33">
        <v>5.8041098126033308</v>
      </c>
      <c r="I80" s="33">
        <v>6.2612510041798464</v>
      </c>
      <c r="J80" s="33">
        <v>6.4194199358812991</v>
      </c>
      <c r="K80" s="33">
        <v>6.5302997676326129</v>
      </c>
      <c r="L80" s="33">
        <v>6.5568735275935239</v>
      </c>
      <c r="M80" s="33">
        <v>6.6030931859685342</v>
      </c>
      <c r="N80" s="33">
        <v>6.5851390175892899</v>
      </c>
    </row>
    <row r="81" spans="1:14">
      <c r="A81" s="7" t="s">
        <v>155</v>
      </c>
      <c r="B81" s="7" t="s">
        <v>156</v>
      </c>
      <c r="C81" s="33"/>
      <c r="D81" s="33">
        <v>6.8758789328633672</v>
      </c>
      <c r="E81" s="33">
        <v>7.8779039473920625</v>
      </c>
      <c r="F81" s="33">
        <v>7.301071820322532</v>
      </c>
      <c r="G81" s="33">
        <v>7.2392046861770449</v>
      </c>
      <c r="H81" s="33">
        <v>7.3175758084955929</v>
      </c>
      <c r="I81" s="33">
        <v>7.2977142092930603</v>
      </c>
      <c r="J81" s="33">
        <v>7.6888907721074675</v>
      </c>
      <c r="K81" s="33">
        <v>7.7444333397737335</v>
      </c>
      <c r="L81" s="33">
        <v>7.861723841833359</v>
      </c>
      <c r="M81" s="33">
        <v>7.7217284922800014</v>
      </c>
      <c r="N81" s="33">
        <v>7.4029004428029186</v>
      </c>
    </row>
    <row r="82" spans="1:14">
      <c r="A82" s="7" t="s">
        <v>157</v>
      </c>
      <c r="B82" s="7" t="s">
        <v>158</v>
      </c>
      <c r="C82" s="33"/>
      <c r="D82" s="33">
        <v>6.644791724055608</v>
      </c>
      <c r="E82" s="33">
        <v>6.8245884610530609</v>
      </c>
      <c r="F82" s="33">
        <v>6.9415015919029743</v>
      </c>
      <c r="G82" s="33">
        <v>7.021987953654901</v>
      </c>
      <c r="H82" s="33">
        <v>7.2448412852807449</v>
      </c>
      <c r="I82" s="33">
        <v>7.4550663461881133</v>
      </c>
      <c r="J82" s="33">
        <v>7.7402405564202841</v>
      </c>
      <c r="K82" s="33">
        <v>7.6061684172730146</v>
      </c>
      <c r="L82" s="33">
        <v>8.1668197633578856</v>
      </c>
      <c r="M82" s="33">
        <v>8.2903359074131782</v>
      </c>
      <c r="N82" s="33">
        <v>8.0663994155672736</v>
      </c>
    </row>
    <row r="83" spans="1:14">
      <c r="A83" s="7" t="s">
        <v>159</v>
      </c>
      <c r="B83" s="7" t="s">
        <v>160</v>
      </c>
      <c r="C83" s="33"/>
      <c r="D83" s="33">
        <v>6.592105238908931</v>
      </c>
      <c r="E83" s="33">
        <v>6.5891986259986437</v>
      </c>
      <c r="F83" s="33">
        <v>6.6733032522119249</v>
      </c>
      <c r="G83" s="33">
        <v>6.6735473919824493</v>
      </c>
      <c r="H83" s="33">
        <v>6.6927957725627962</v>
      </c>
      <c r="I83" s="33">
        <v>6.7133983453794741</v>
      </c>
      <c r="J83" s="33">
        <v>6.7614388183785472</v>
      </c>
      <c r="K83" s="33">
        <v>6.7062001926774384</v>
      </c>
      <c r="L83" s="33">
        <v>6.8621069079301771</v>
      </c>
      <c r="M83" s="33">
        <v>6.9677370678521129</v>
      </c>
      <c r="N83" s="33">
        <v>6.9316599161769519</v>
      </c>
    </row>
    <row r="84" spans="1:14">
      <c r="A84" s="7" t="s">
        <v>161</v>
      </c>
      <c r="B84" s="7" t="s">
        <v>162</v>
      </c>
      <c r="C84" s="33"/>
      <c r="D84" s="33">
        <v>6.3241388298661354</v>
      </c>
      <c r="E84" s="33">
        <v>6.4037829225539928</v>
      </c>
      <c r="F84" s="33">
        <v>6.2472518137666446</v>
      </c>
      <c r="G84" s="33">
        <v>6.2400910235586728</v>
      </c>
      <c r="H84" s="33">
        <v>5.8186444115225857</v>
      </c>
      <c r="I84" s="33">
        <v>5.6269379793441709</v>
      </c>
      <c r="J84" s="33">
        <v>6.0041246668910393</v>
      </c>
      <c r="K84" s="33">
        <v>5.9129743579071024</v>
      </c>
      <c r="L84" s="33">
        <v>6.2042306321642782</v>
      </c>
      <c r="M84" s="33">
        <v>6.4808800458469147</v>
      </c>
      <c r="N84" s="33">
        <v>6.6865305263185766</v>
      </c>
    </row>
    <row r="85" spans="1:14">
      <c r="A85" s="7" t="s">
        <v>163</v>
      </c>
      <c r="B85" s="7" t="s">
        <v>164</v>
      </c>
      <c r="C85" s="33"/>
      <c r="D85" s="33">
        <v>6.6772711352036893</v>
      </c>
      <c r="E85" s="33">
        <v>6.5687997655236403</v>
      </c>
      <c r="F85" s="33">
        <v>6.5889456028744391</v>
      </c>
      <c r="G85" s="33">
        <v>6.5135635167992616</v>
      </c>
      <c r="H85" s="33">
        <v>6.6053791925878915</v>
      </c>
      <c r="I85" s="33">
        <v>6.9136896332009981</v>
      </c>
      <c r="J85" s="33">
        <v>7.1230144343967279</v>
      </c>
      <c r="K85" s="33">
        <v>7.1062010768337016</v>
      </c>
      <c r="L85" s="33">
        <v>7.3035874024341521</v>
      </c>
      <c r="M85" s="33">
        <v>7.3296372757666335</v>
      </c>
      <c r="N85" s="33">
        <v>7.3153481349170573</v>
      </c>
    </row>
    <row r="86" spans="1:14">
      <c r="A86" s="7" t="s">
        <v>165</v>
      </c>
      <c r="B86" s="7" t="s">
        <v>166</v>
      </c>
      <c r="C86" s="33"/>
      <c r="D86" s="33">
        <v>6.4798608993650388</v>
      </c>
      <c r="E86" s="33">
        <v>6.4166752748712481</v>
      </c>
      <c r="F86" s="33">
        <v>6.4361885922047319</v>
      </c>
      <c r="G86" s="33">
        <v>6.3021767724705162</v>
      </c>
      <c r="H86" s="33">
        <v>6.3237786521974941</v>
      </c>
      <c r="I86" s="33">
        <v>6.4884267511121161</v>
      </c>
      <c r="J86" s="33">
        <v>6.6739211210314284</v>
      </c>
      <c r="K86" s="33">
        <v>6.7303472385982461</v>
      </c>
      <c r="L86" s="33">
        <v>6.7941179840693566</v>
      </c>
      <c r="M86" s="33">
        <v>6.8726998584139452</v>
      </c>
      <c r="N86" s="33">
        <v>6.6496759709908533</v>
      </c>
    </row>
    <row r="87" spans="1:14">
      <c r="A87" s="7" t="s">
        <v>167</v>
      </c>
      <c r="B87" s="7" t="s">
        <v>168</v>
      </c>
      <c r="C87" s="33"/>
      <c r="D87" s="33">
        <v>5.8714326826226682</v>
      </c>
      <c r="E87" s="33">
        <v>6.0210702247303596</v>
      </c>
      <c r="F87" s="33">
        <v>6.0603930538154485</v>
      </c>
      <c r="G87" s="33">
        <v>6.0275492105951791</v>
      </c>
      <c r="H87" s="33">
        <v>5.9574015626156651</v>
      </c>
      <c r="I87" s="33">
        <v>6.4398207055524148</v>
      </c>
      <c r="J87" s="33">
        <v>6.5529832786859714</v>
      </c>
      <c r="K87" s="33">
        <v>6.6688407511943035</v>
      </c>
      <c r="L87" s="33">
        <v>6.6692902468245148</v>
      </c>
      <c r="M87" s="33">
        <v>6.7098098530682799</v>
      </c>
      <c r="N87" s="33">
        <v>6.7250327564059953</v>
      </c>
    </row>
    <row r="88" spans="1:14">
      <c r="A88" s="7" t="s">
        <v>169</v>
      </c>
      <c r="B88" s="7" t="s">
        <v>170</v>
      </c>
      <c r="C88" s="33"/>
      <c r="D88" s="33">
        <v>6.7674912071621662</v>
      </c>
      <c r="E88" s="33">
        <v>6.7323598689008293</v>
      </c>
      <c r="F88" s="33">
        <v>6.736096300549586</v>
      </c>
      <c r="G88" s="33">
        <v>6.7218675352250825</v>
      </c>
      <c r="H88" s="33">
        <v>6.8035794016966813</v>
      </c>
      <c r="I88" s="33">
        <v>6.9706315380667361</v>
      </c>
      <c r="J88" s="33">
        <v>7.3734935820602789</v>
      </c>
      <c r="K88" s="33">
        <v>7.3214546159507767</v>
      </c>
      <c r="L88" s="33">
        <v>7.3744221731811512</v>
      </c>
      <c r="M88" s="33">
        <v>7.4004711688591849</v>
      </c>
      <c r="N88" s="33">
        <v>7.3515986972147873</v>
      </c>
    </row>
    <row r="89" spans="1:14">
      <c r="A89" s="7" t="s">
        <v>171</v>
      </c>
      <c r="B89" s="7" t="s">
        <v>172</v>
      </c>
      <c r="C89" s="33"/>
      <c r="D89" s="33" t="s">
        <v>271</v>
      </c>
      <c r="E89" s="33" t="s">
        <v>271</v>
      </c>
      <c r="F89" s="33" t="s">
        <v>271</v>
      </c>
      <c r="G89" s="33" t="s">
        <v>271</v>
      </c>
      <c r="H89" s="33" t="s">
        <v>271</v>
      </c>
      <c r="I89" s="33" t="s">
        <v>271</v>
      </c>
      <c r="J89" s="33">
        <v>5.9641696255732342</v>
      </c>
      <c r="K89" s="33">
        <v>6.037872191828658</v>
      </c>
      <c r="L89" s="33">
        <v>6.0576516443968469</v>
      </c>
      <c r="M89" s="33">
        <v>6.0143227478937131</v>
      </c>
      <c r="N89" s="33">
        <v>6.086112113806224</v>
      </c>
    </row>
    <row r="90" spans="1:14">
      <c r="A90" s="7" t="s">
        <v>173</v>
      </c>
      <c r="B90" s="7" t="s">
        <v>174</v>
      </c>
      <c r="C90" s="33"/>
      <c r="D90" s="33">
        <v>5.8672329792515727</v>
      </c>
      <c r="E90" s="33">
        <v>5.9180231985420875</v>
      </c>
      <c r="F90" s="33">
        <v>6.1599092439268492</v>
      </c>
      <c r="G90" s="33">
        <v>6.3709169841651869</v>
      </c>
      <c r="H90" s="33">
        <v>6.355913424451904</v>
      </c>
      <c r="I90" s="33">
        <v>6.665714168688516</v>
      </c>
      <c r="J90" s="33">
        <v>6.8450552130914897</v>
      </c>
      <c r="K90" s="33">
        <v>6.7672143427475451</v>
      </c>
      <c r="L90" s="33">
        <v>6.7800342063437222</v>
      </c>
      <c r="M90" s="33">
        <v>6.7392967866571363</v>
      </c>
      <c r="N90" s="33">
        <v>6.5996938769479883</v>
      </c>
    </row>
    <row r="91" spans="1:14">
      <c r="A91" s="7" t="s">
        <v>175</v>
      </c>
      <c r="B91" s="7" t="s">
        <v>176</v>
      </c>
      <c r="C91" s="33"/>
      <c r="D91" s="33">
        <v>6.7831326964839382</v>
      </c>
      <c r="E91" s="33">
        <v>6.8574149059718312</v>
      </c>
      <c r="F91" s="33">
        <v>6.8335584969861687</v>
      </c>
      <c r="G91" s="33">
        <v>6.8594030456963866</v>
      </c>
      <c r="H91" s="33">
        <v>6.9045325972430103</v>
      </c>
      <c r="I91" s="33">
        <v>7.0940807361712084</v>
      </c>
      <c r="J91" s="33">
        <v>7.6987434391106691</v>
      </c>
      <c r="K91" s="33">
        <v>7.5836896959973084</v>
      </c>
      <c r="L91" s="33">
        <v>7.5063169012707771</v>
      </c>
      <c r="M91" s="33">
        <v>7.6088405725931203</v>
      </c>
      <c r="N91" s="33">
        <v>7.3990679407070505</v>
      </c>
    </row>
    <row r="92" spans="1:14">
      <c r="A92" s="7" t="s">
        <v>177</v>
      </c>
      <c r="B92" s="7" t="s">
        <v>178</v>
      </c>
      <c r="C92" s="33"/>
      <c r="D92" s="33">
        <v>6.4059943757838269</v>
      </c>
      <c r="E92" s="33">
        <v>6.7080185240709191</v>
      </c>
      <c r="F92" s="33">
        <v>6.7735637612261188</v>
      </c>
      <c r="G92" s="33">
        <v>6.7827740929880154</v>
      </c>
      <c r="H92" s="33">
        <v>6.8312592039993802</v>
      </c>
      <c r="I92" s="33">
        <v>6.6556091618062982</v>
      </c>
      <c r="J92" s="33">
        <v>6.8071903025077569</v>
      </c>
      <c r="K92" s="33">
        <v>6.6539828066076083</v>
      </c>
      <c r="L92" s="33">
        <v>6.7702657995284703</v>
      </c>
      <c r="M92" s="33">
        <v>6.7089552119503004</v>
      </c>
      <c r="N92" s="33">
        <v>6.5180449794318491</v>
      </c>
    </row>
    <row r="93" spans="1:14">
      <c r="A93" s="7" t="s">
        <v>179</v>
      </c>
      <c r="B93" s="7" t="s">
        <v>180</v>
      </c>
      <c r="C93" s="33"/>
      <c r="D93" s="33">
        <v>6.3928147047087869</v>
      </c>
      <c r="E93" s="33">
        <v>6.3837784926611167</v>
      </c>
      <c r="F93" s="33">
        <v>6.3762680061763382</v>
      </c>
      <c r="G93" s="33">
        <v>6.4100119430326323</v>
      </c>
      <c r="H93" s="33">
        <v>6.5200636105180987</v>
      </c>
      <c r="I93" s="33">
        <v>6.700019815305656</v>
      </c>
      <c r="J93" s="33">
        <v>6.9074203867271429</v>
      </c>
      <c r="K93" s="33">
        <v>6.9513065626302248</v>
      </c>
      <c r="L93" s="33">
        <v>6.8013443026574905</v>
      </c>
      <c r="M93" s="33">
        <v>6.7663287005392272</v>
      </c>
      <c r="N93" s="33">
        <v>6.6349416269730082</v>
      </c>
    </row>
    <row r="94" spans="1:14">
      <c r="A94" s="7" t="s">
        <v>181</v>
      </c>
      <c r="B94" s="7" t="s">
        <v>182</v>
      </c>
      <c r="C94" s="33"/>
      <c r="D94" s="33">
        <v>5.8379934244309366</v>
      </c>
      <c r="E94" s="33">
        <v>5.9557371236773058</v>
      </c>
      <c r="F94" s="33">
        <v>5.9803474190042696</v>
      </c>
      <c r="G94" s="33">
        <v>5.9016400490080176</v>
      </c>
      <c r="H94" s="33">
        <v>5.9237426594569449</v>
      </c>
      <c r="I94" s="33">
        <v>6.3306046565826568</v>
      </c>
      <c r="J94" s="33">
        <v>6.5421736012380318</v>
      </c>
      <c r="K94" s="33">
        <v>6.6681222973532952</v>
      </c>
      <c r="L94" s="33">
        <v>6.5460075997626657</v>
      </c>
      <c r="M94" s="33">
        <v>6.5560236105519465</v>
      </c>
      <c r="N94" s="33">
        <v>6.6039217690551641</v>
      </c>
    </row>
    <row r="95" spans="1:14">
      <c r="A95" s="7" t="s">
        <v>183</v>
      </c>
      <c r="B95" s="7" t="s">
        <v>184</v>
      </c>
      <c r="C95" s="33"/>
      <c r="D95" s="33">
        <v>5.7775931288889977</v>
      </c>
      <c r="E95" s="33">
        <v>5.9167762790192002</v>
      </c>
      <c r="F95" s="33">
        <v>6.0804738497639788</v>
      </c>
      <c r="G95" s="33">
        <v>6.2903409046574961</v>
      </c>
      <c r="H95" s="33">
        <v>6.4784632102943958</v>
      </c>
      <c r="I95" s="33">
        <v>6.4727319340512537</v>
      </c>
      <c r="J95" s="33">
        <v>6.6549054114500263</v>
      </c>
      <c r="K95" s="33">
        <v>6.9278808067533832</v>
      </c>
      <c r="L95" s="33">
        <v>6.8459752835572276</v>
      </c>
      <c r="M95" s="33">
        <v>6.7943136993162776</v>
      </c>
      <c r="N95" s="33">
        <v>6.56129183002919</v>
      </c>
    </row>
    <row r="96" spans="1:14">
      <c r="A96" s="7" t="s">
        <v>185</v>
      </c>
      <c r="B96" s="7" t="s">
        <v>186</v>
      </c>
      <c r="C96" s="33"/>
      <c r="D96" s="33" t="s">
        <v>271</v>
      </c>
      <c r="E96" s="33" t="s">
        <v>271</v>
      </c>
      <c r="F96" s="33" t="s">
        <v>271</v>
      </c>
      <c r="G96" s="33" t="s">
        <v>271</v>
      </c>
      <c r="H96" s="33" t="s">
        <v>271</v>
      </c>
      <c r="I96" s="33" t="s">
        <v>271</v>
      </c>
      <c r="J96" s="33" t="s">
        <v>271</v>
      </c>
      <c r="K96" s="33" t="s">
        <v>271</v>
      </c>
      <c r="L96" s="33" t="s">
        <v>271</v>
      </c>
      <c r="M96" s="33" t="s">
        <v>271</v>
      </c>
      <c r="N96" s="33" t="s">
        <v>271</v>
      </c>
    </row>
    <row r="97" spans="1:14">
      <c r="A97" s="7" t="s">
        <v>187</v>
      </c>
      <c r="B97" s="7" t="s">
        <v>188</v>
      </c>
      <c r="C97" s="33"/>
      <c r="D97" s="33" t="s">
        <v>271</v>
      </c>
      <c r="E97" s="33" t="s">
        <v>271</v>
      </c>
      <c r="F97" s="33" t="s">
        <v>271</v>
      </c>
      <c r="G97" s="33" t="s">
        <v>271</v>
      </c>
      <c r="H97" s="33" t="s">
        <v>271</v>
      </c>
      <c r="I97" s="33" t="s">
        <v>271</v>
      </c>
      <c r="J97" s="33">
        <v>6.5981093880387602</v>
      </c>
      <c r="K97" s="33">
        <v>6.6456584271854124</v>
      </c>
      <c r="L97" s="33">
        <v>6.4827464908895696</v>
      </c>
      <c r="M97" s="33">
        <v>6.4947833647297495</v>
      </c>
      <c r="N97" s="33">
        <v>6.6119665232047833</v>
      </c>
    </row>
    <row r="98" spans="1:14">
      <c r="A98" s="7" t="s">
        <v>189</v>
      </c>
      <c r="B98" s="7" t="s">
        <v>190</v>
      </c>
      <c r="C98" s="33"/>
      <c r="D98" s="33">
        <v>6.0559938463017717</v>
      </c>
      <c r="E98" s="33">
        <v>6.2116455230525078</v>
      </c>
      <c r="F98" s="33">
        <v>6.3359132083254011</v>
      </c>
      <c r="G98" s="33">
        <v>6.2769724551571082</v>
      </c>
      <c r="H98" s="33">
        <v>6.1925773671571047</v>
      </c>
      <c r="I98" s="33">
        <v>6.4631152802433007</v>
      </c>
      <c r="J98" s="33">
        <v>6.2517342005488592</v>
      </c>
      <c r="K98" s="33">
        <v>5.7837796264962664</v>
      </c>
      <c r="L98" s="33">
        <v>6.1102824796004587</v>
      </c>
      <c r="M98" s="33">
        <v>6.3791575332004076</v>
      </c>
      <c r="N98" s="33">
        <v>6.5703424819483098</v>
      </c>
    </row>
    <row r="99" spans="1:14">
      <c r="A99" s="7" t="s">
        <v>191</v>
      </c>
      <c r="B99" s="7" t="s">
        <v>192</v>
      </c>
      <c r="C99" s="33"/>
      <c r="D99" s="33">
        <v>5.3449094882426493</v>
      </c>
      <c r="E99" s="33">
        <v>5.3387295838403324</v>
      </c>
      <c r="F99" s="33">
        <v>5.3843042720079559</v>
      </c>
      <c r="G99" s="33">
        <v>5.3835902401378588</v>
      </c>
      <c r="H99" s="33">
        <v>5.4895392145159363</v>
      </c>
      <c r="I99" s="33">
        <v>5.8393907684339093</v>
      </c>
      <c r="J99" s="33">
        <v>6.257529310611976</v>
      </c>
      <c r="K99" s="33">
        <v>6.3541315293513279</v>
      </c>
      <c r="L99" s="33">
        <v>6.4938190234724749</v>
      </c>
      <c r="M99" s="33">
        <v>6.5567509176043499</v>
      </c>
      <c r="N99" s="33">
        <v>6.2045067195064982</v>
      </c>
    </row>
    <row r="100" spans="1:14">
      <c r="A100" s="7" t="s">
        <v>193</v>
      </c>
      <c r="B100" s="7" t="s">
        <v>194</v>
      </c>
      <c r="C100" s="33"/>
      <c r="D100" s="33">
        <v>6.4190836975224013</v>
      </c>
      <c r="E100" s="33">
        <v>6.4175381913564262</v>
      </c>
      <c r="F100" s="33">
        <v>6.5098548312137279</v>
      </c>
      <c r="G100" s="33">
        <v>6.5110923833336747</v>
      </c>
      <c r="H100" s="33">
        <v>6.5280345318317989</v>
      </c>
      <c r="I100" s="33">
        <v>6.5485048041040486</v>
      </c>
      <c r="J100" s="33">
        <v>6.8372697944440404</v>
      </c>
      <c r="K100" s="33">
        <v>6.8483758210558605</v>
      </c>
      <c r="L100" s="33">
        <v>6.9382504821034896</v>
      </c>
      <c r="M100" s="33">
        <v>6.971516347492015</v>
      </c>
      <c r="N100" s="33">
        <v>6.7912682169976737</v>
      </c>
    </row>
    <row r="101" spans="1:14">
      <c r="A101" s="7" t="s">
        <v>195</v>
      </c>
      <c r="B101" s="7" t="s">
        <v>196</v>
      </c>
      <c r="C101" s="33"/>
      <c r="D101" s="33">
        <v>5.9926265424375744</v>
      </c>
      <c r="E101" s="33">
        <v>6.0363733848912853</v>
      </c>
      <c r="F101" s="33">
        <v>6.0446853097971305</v>
      </c>
      <c r="G101" s="33">
        <v>6.0700511445767935</v>
      </c>
      <c r="H101" s="33">
        <v>6.0653736782685703</v>
      </c>
      <c r="I101" s="33">
        <v>6.1825063842404111</v>
      </c>
      <c r="J101" s="33">
        <v>6.3641230194499583</v>
      </c>
      <c r="K101" s="33">
        <v>6.436252350003886</v>
      </c>
      <c r="L101" s="33">
        <v>6.5324905957116659</v>
      </c>
      <c r="M101" s="33">
        <v>6.6136064685855773</v>
      </c>
      <c r="N101" s="33">
        <v>6.8148812145677811</v>
      </c>
    </row>
    <row r="102" spans="1:14">
      <c r="A102" s="7" t="s">
        <v>197</v>
      </c>
      <c r="B102" s="7" t="s">
        <v>198</v>
      </c>
      <c r="C102" s="33"/>
      <c r="D102" s="33">
        <v>6.6484584524340677</v>
      </c>
      <c r="E102" s="33">
        <v>6.5467111029885094</v>
      </c>
      <c r="F102" s="33">
        <v>6.620895392668249</v>
      </c>
      <c r="G102" s="33">
        <v>6.53823118660749</v>
      </c>
      <c r="H102" s="33">
        <v>6.3437236527365908</v>
      </c>
      <c r="I102" s="33">
        <v>6.4568533597728424</v>
      </c>
      <c r="J102" s="33">
        <v>6.6811099886804319</v>
      </c>
      <c r="K102" s="33">
        <v>6.7204223195933732</v>
      </c>
      <c r="L102" s="33">
        <v>7.0317746235862888</v>
      </c>
      <c r="M102" s="33">
        <v>7.0435129232394642</v>
      </c>
      <c r="N102" s="33">
        <v>6.8993142378811134</v>
      </c>
    </row>
    <row r="103" spans="1:14">
      <c r="A103" s="7" t="s">
        <v>199</v>
      </c>
      <c r="B103" s="7" t="s">
        <v>200</v>
      </c>
      <c r="C103" s="33"/>
      <c r="D103" s="33">
        <v>5.9858706260271717</v>
      </c>
      <c r="E103" s="33">
        <v>6.0485552749665921</v>
      </c>
      <c r="F103" s="33">
        <v>6.1237719373312594</v>
      </c>
      <c r="G103" s="33">
        <v>6.1410803726229464</v>
      </c>
      <c r="H103" s="33">
        <v>6.0047244322593984</v>
      </c>
      <c r="I103" s="33">
        <v>5.7212044008122618</v>
      </c>
      <c r="J103" s="33">
        <v>5.9211698965500235</v>
      </c>
      <c r="K103" s="33">
        <v>5.985006625060544</v>
      </c>
      <c r="L103" s="33">
        <v>6.1721474840013153</v>
      </c>
      <c r="M103" s="33">
        <v>6.4231100554644778</v>
      </c>
      <c r="N103" s="33">
        <v>6.467387492143037</v>
      </c>
    </row>
    <row r="104" spans="1:14" s="2" customFormat="1">
      <c r="A104" s="9"/>
      <c r="B104" s="9" t="s">
        <v>201</v>
      </c>
      <c r="C104" s="34"/>
      <c r="D104" s="34">
        <v>6.2367728837316037</v>
      </c>
      <c r="E104" s="34">
        <v>6.2887979600470043</v>
      </c>
      <c r="F104" s="34">
        <v>6.3489512580879968</v>
      </c>
      <c r="G104" s="34">
        <v>6.3566971881285443</v>
      </c>
      <c r="H104" s="34">
        <v>6.3694577836615842</v>
      </c>
      <c r="I104" s="34">
        <v>6.4996586963487601</v>
      </c>
      <c r="J104" s="34">
        <v>6.7083940700207068</v>
      </c>
      <c r="K104" s="34">
        <v>6.6916623770770824</v>
      </c>
      <c r="L104" s="34">
        <v>6.7993081247836846</v>
      </c>
      <c r="M104" s="34">
        <v>6.8775698346434337</v>
      </c>
      <c r="N104" s="34">
        <v>6.8020539324038012</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sheetPr codeName="Feuil47"/>
  <dimension ref="A1:R104"/>
  <sheetViews>
    <sheetView workbookViewId="0"/>
  </sheetViews>
  <sheetFormatPr baseColWidth="10" defaultColWidth="4.7109375" defaultRowHeight="12"/>
  <cols>
    <col min="1" max="1" width="4.7109375" style="1" customWidth="1"/>
    <col min="2" max="2" width="26.140625" style="1" bestFit="1" customWidth="1"/>
    <col min="3" max="3" width="5.42578125" style="4" customWidth="1"/>
    <col min="4" max="6" width="5.42578125" style="4" bestFit="1" customWidth="1"/>
    <col min="7" max="7" width="5" style="4" bestFit="1" customWidth="1"/>
    <col min="8" max="12" width="5.42578125" style="4" bestFit="1" customWidth="1"/>
    <col min="13" max="13" width="5.42578125" style="4" customWidth="1"/>
    <col min="14" max="14" width="5" style="4" bestFit="1"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253</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33"/>
      <c r="D8" s="33" t="s">
        <v>271</v>
      </c>
      <c r="E8" s="33" t="s">
        <v>271</v>
      </c>
      <c r="F8" s="33" t="s">
        <v>271</v>
      </c>
      <c r="G8" s="33" t="s">
        <v>271</v>
      </c>
      <c r="H8" s="33" t="s">
        <v>271</v>
      </c>
      <c r="I8" s="33" t="s">
        <v>271</v>
      </c>
      <c r="J8" s="33" t="s">
        <v>271</v>
      </c>
      <c r="K8" s="33" t="s">
        <v>271</v>
      </c>
      <c r="L8" s="33" t="s">
        <v>271</v>
      </c>
      <c r="M8" s="33" t="s">
        <v>271</v>
      </c>
      <c r="N8" s="33" t="s">
        <v>271</v>
      </c>
      <c r="P8" s="37"/>
    </row>
    <row r="9" spans="1:18">
      <c r="A9" s="7" t="s">
        <v>11</v>
      </c>
      <c r="B9" s="7" t="s">
        <v>12</v>
      </c>
      <c r="C9" s="33"/>
      <c r="D9" s="33">
        <v>0.38170338192495823</v>
      </c>
      <c r="E9" s="33">
        <v>0.32005112341860076</v>
      </c>
      <c r="F9" s="33">
        <v>0.34712616000148183</v>
      </c>
      <c r="G9" s="33">
        <v>0.37782614333080183</v>
      </c>
      <c r="H9" s="33">
        <v>0.54767629244077276</v>
      </c>
      <c r="I9" s="33">
        <v>0.56582140144849691</v>
      </c>
      <c r="J9" s="33">
        <v>1.0527719636208717</v>
      </c>
      <c r="K9" s="33">
        <v>1.2222479485802138</v>
      </c>
      <c r="L9" s="33">
        <v>1.1589067738529646</v>
      </c>
      <c r="M9" s="33">
        <v>1.0498694130068349</v>
      </c>
      <c r="N9" s="33">
        <v>1.2273454720580881</v>
      </c>
    </row>
    <row r="10" spans="1:18">
      <c r="A10" s="7" t="s">
        <v>13</v>
      </c>
      <c r="B10" s="7" t="s">
        <v>14</v>
      </c>
      <c r="C10" s="33"/>
      <c r="D10" s="33" t="s">
        <v>271</v>
      </c>
      <c r="E10" s="33" t="s">
        <v>271</v>
      </c>
      <c r="F10" s="33" t="s">
        <v>271</v>
      </c>
      <c r="G10" s="33" t="s">
        <v>271</v>
      </c>
      <c r="H10" s="33" t="s">
        <v>271</v>
      </c>
      <c r="I10" s="33" t="s">
        <v>271</v>
      </c>
      <c r="J10" s="33" t="s">
        <v>271</v>
      </c>
      <c r="K10" s="33">
        <v>0.41648350367006176</v>
      </c>
      <c r="L10" s="33">
        <v>0.60995318412108002</v>
      </c>
      <c r="M10" s="33">
        <v>0.58918920494627547</v>
      </c>
      <c r="N10" s="33">
        <v>0.66424910944887861</v>
      </c>
    </row>
    <row r="11" spans="1:18">
      <c r="A11" s="7" t="s">
        <v>15</v>
      </c>
      <c r="B11" s="7" t="s">
        <v>16</v>
      </c>
      <c r="C11" s="33"/>
      <c r="D11" s="33" t="s">
        <v>271</v>
      </c>
      <c r="E11" s="33" t="s">
        <v>271</v>
      </c>
      <c r="F11" s="33" t="s">
        <v>271</v>
      </c>
      <c r="G11" s="33" t="s">
        <v>271</v>
      </c>
      <c r="H11" s="33" t="s">
        <v>271</v>
      </c>
      <c r="I11" s="33" t="s">
        <v>271</v>
      </c>
      <c r="J11" s="33">
        <v>0.856607086861085</v>
      </c>
      <c r="K11" s="33">
        <v>0.92353088742552525</v>
      </c>
      <c r="L11" s="33">
        <v>0.8390216368767639</v>
      </c>
      <c r="M11" s="33">
        <v>0.76968955785512705</v>
      </c>
      <c r="N11" s="33">
        <v>0.8309375979931013</v>
      </c>
    </row>
    <row r="12" spans="1:18">
      <c r="A12" s="7" t="s">
        <v>17</v>
      </c>
      <c r="B12" s="7" t="s">
        <v>18</v>
      </c>
      <c r="C12" s="33"/>
      <c r="D12" s="33">
        <v>0.91063234214390598</v>
      </c>
      <c r="E12" s="33">
        <v>0.72109749992638184</v>
      </c>
      <c r="F12" s="33">
        <v>0.75554344945375307</v>
      </c>
      <c r="G12" s="33">
        <v>0.4162298654259548</v>
      </c>
      <c r="H12" s="33">
        <v>0.39778850967342971</v>
      </c>
      <c r="I12" s="33">
        <v>0.36757560587767601</v>
      </c>
      <c r="J12" s="33">
        <v>0.33462410553903238</v>
      </c>
      <c r="K12" s="33">
        <v>0.34632203539562412</v>
      </c>
      <c r="L12" s="33">
        <v>0.14683883506581466</v>
      </c>
      <c r="M12" s="33">
        <v>6.9495568185164461E-2</v>
      </c>
      <c r="N12" s="33">
        <v>7.1623133778968756E-2</v>
      </c>
    </row>
    <row r="13" spans="1:18">
      <c r="A13" s="7" t="s">
        <v>19</v>
      </c>
      <c r="B13" s="7" t="s">
        <v>20</v>
      </c>
      <c r="C13" s="33"/>
      <c r="D13" s="33">
        <v>2.6186516012165666</v>
      </c>
      <c r="E13" s="33">
        <v>2.2506579557038271</v>
      </c>
      <c r="F13" s="33">
        <v>2.3015420257622092</v>
      </c>
      <c r="G13" s="33">
        <v>2.2938457974237791</v>
      </c>
      <c r="H13" s="33">
        <v>2.5135529608006673</v>
      </c>
      <c r="I13" s="33">
        <v>2.7490241868223522</v>
      </c>
      <c r="J13" s="33">
        <v>2.8139356871466963</v>
      </c>
      <c r="K13" s="33">
        <v>2.8535881753312946</v>
      </c>
      <c r="L13" s="33">
        <v>2.7388471874710407</v>
      </c>
      <c r="M13" s="33">
        <v>2.6043693818923175</v>
      </c>
      <c r="N13" s="33">
        <v>2.8509674728940784</v>
      </c>
    </row>
    <row r="14" spans="1:18">
      <c r="A14" s="7" t="s">
        <v>21</v>
      </c>
      <c r="B14" s="7" t="s">
        <v>22</v>
      </c>
      <c r="C14" s="33"/>
      <c r="D14" s="33" t="s">
        <v>271</v>
      </c>
      <c r="E14" s="33" t="s">
        <v>271</v>
      </c>
      <c r="F14" s="33" t="s">
        <v>271</v>
      </c>
      <c r="G14" s="33" t="s">
        <v>271</v>
      </c>
      <c r="H14" s="33" t="s">
        <v>271</v>
      </c>
      <c r="I14" s="33" t="s">
        <v>271</v>
      </c>
      <c r="J14" s="33" t="s">
        <v>271</v>
      </c>
      <c r="K14" s="33">
        <v>0.81635191244283722</v>
      </c>
      <c r="L14" s="33" t="s">
        <v>271</v>
      </c>
      <c r="M14" s="33" t="s">
        <v>271</v>
      </c>
      <c r="N14" s="33" t="s">
        <v>271</v>
      </c>
    </row>
    <row r="15" spans="1:18">
      <c r="A15" s="7" t="s">
        <v>23</v>
      </c>
      <c r="B15" s="7" t="s">
        <v>24</v>
      </c>
      <c r="C15" s="33"/>
      <c r="D15" s="33" t="s">
        <v>271</v>
      </c>
      <c r="E15" s="33" t="s">
        <v>271</v>
      </c>
      <c r="F15" s="33" t="s">
        <v>271</v>
      </c>
      <c r="G15" s="33" t="s">
        <v>271</v>
      </c>
      <c r="H15" s="33" t="s">
        <v>271</v>
      </c>
      <c r="I15" s="33" t="s">
        <v>271</v>
      </c>
      <c r="J15" s="33" t="s">
        <v>271</v>
      </c>
      <c r="K15" s="33" t="s">
        <v>271</v>
      </c>
      <c r="L15" s="33" t="s">
        <v>271</v>
      </c>
      <c r="M15" s="33" t="s">
        <v>271</v>
      </c>
      <c r="N15" s="33" t="s">
        <v>271</v>
      </c>
    </row>
    <row r="16" spans="1:18">
      <c r="A16" s="7" t="s">
        <v>25</v>
      </c>
      <c r="B16" s="7" t="s">
        <v>26</v>
      </c>
      <c r="C16" s="33"/>
      <c r="D16" s="33" t="s">
        <v>271</v>
      </c>
      <c r="E16" s="33">
        <v>0.12899276719363142</v>
      </c>
      <c r="F16" s="33">
        <v>9.3291952593023947E-2</v>
      </c>
      <c r="G16" s="33" t="s">
        <v>271</v>
      </c>
      <c r="H16" s="33" t="s">
        <v>271</v>
      </c>
      <c r="I16" s="33" t="s">
        <v>271</v>
      </c>
      <c r="J16" s="33" t="s">
        <v>271</v>
      </c>
      <c r="K16" s="33" t="s">
        <v>271</v>
      </c>
      <c r="L16" s="33" t="s">
        <v>271</v>
      </c>
      <c r="M16" s="33" t="s">
        <v>271</v>
      </c>
      <c r="N16" s="33" t="s">
        <v>271</v>
      </c>
    </row>
    <row r="17" spans="1:14">
      <c r="A17" s="7" t="s">
        <v>27</v>
      </c>
      <c r="B17" s="7" t="s">
        <v>28</v>
      </c>
      <c r="C17" s="33"/>
      <c r="D17" s="33">
        <v>1.6763540026159143</v>
      </c>
      <c r="E17" s="33">
        <v>1.4964127689599007</v>
      </c>
      <c r="F17" s="33">
        <v>1.6577128764449485</v>
      </c>
      <c r="G17" s="33">
        <v>1.484793833127815</v>
      </c>
      <c r="H17" s="33">
        <v>1.5568615684903955</v>
      </c>
      <c r="I17" s="33">
        <v>1.637264340681442</v>
      </c>
      <c r="J17" s="33">
        <v>1.6945050742174363</v>
      </c>
      <c r="K17" s="33">
        <v>1.8115384869006719</v>
      </c>
      <c r="L17" s="33">
        <v>1.7763387823196988</v>
      </c>
      <c r="M17" s="33">
        <v>1.6416494668609749</v>
      </c>
      <c r="N17" s="33">
        <v>1.8590165447843374</v>
      </c>
    </row>
    <row r="18" spans="1:14">
      <c r="A18" s="7" t="s">
        <v>29</v>
      </c>
      <c r="B18" s="7" t="s">
        <v>30</v>
      </c>
      <c r="C18" s="33"/>
      <c r="D18" s="33">
        <v>1.4556773463295622</v>
      </c>
      <c r="E18" s="33">
        <v>1.286106559692638</v>
      </c>
      <c r="F18" s="33">
        <v>1.3483078140007909</v>
      </c>
      <c r="G18" s="33">
        <v>1.3609582462286005</v>
      </c>
      <c r="H18" s="33">
        <v>1.742993954460704</v>
      </c>
      <c r="I18" s="33">
        <v>2.0092293349906774</v>
      </c>
      <c r="J18" s="33">
        <v>2.1795044917791966</v>
      </c>
      <c r="K18" s="33">
        <v>2.255240409062659</v>
      </c>
      <c r="L18" s="33">
        <v>2.076755748912368</v>
      </c>
      <c r="M18" s="33">
        <v>1.9680603423922256</v>
      </c>
      <c r="N18" s="33">
        <v>2.1560992146448954</v>
      </c>
    </row>
    <row r="19" spans="1:14">
      <c r="A19" s="7" t="s">
        <v>31</v>
      </c>
      <c r="B19" s="7" t="s">
        <v>32</v>
      </c>
      <c r="C19" s="33"/>
      <c r="D19" s="33" t="s">
        <v>271</v>
      </c>
      <c r="E19" s="33" t="s">
        <v>271</v>
      </c>
      <c r="F19" s="33" t="s">
        <v>271</v>
      </c>
      <c r="G19" s="33" t="s">
        <v>271</v>
      </c>
      <c r="H19" s="33" t="s">
        <v>271</v>
      </c>
      <c r="I19" s="33" t="s">
        <v>271</v>
      </c>
      <c r="J19" s="33" t="s">
        <v>271</v>
      </c>
      <c r="K19" s="33" t="s">
        <v>271</v>
      </c>
      <c r="L19" s="33" t="s">
        <v>271</v>
      </c>
      <c r="M19" s="33">
        <v>0.70903958880771567</v>
      </c>
      <c r="N19" s="33">
        <v>1.1432675926193294</v>
      </c>
    </row>
    <row r="20" spans="1:14">
      <c r="A20" s="7" t="s">
        <v>33</v>
      </c>
      <c r="B20" s="7" t="s">
        <v>34</v>
      </c>
      <c r="C20" s="33"/>
      <c r="D20" s="33">
        <v>2.4186001378132089</v>
      </c>
      <c r="E20" s="33">
        <v>2.0967661753500613</v>
      </c>
      <c r="F20" s="33">
        <v>2.0920114329341906</v>
      </c>
      <c r="G20" s="33">
        <v>1.9619951008972201</v>
      </c>
      <c r="H20" s="33">
        <v>2.020299405428458</v>
      </c>
      <c r="I20" s="33">
        <v>2.2216800801505006</v>
      </c>
      <c r="J20" s="33">
        <v>2.3863886475822942</v>
      </c>
      <c r="K20" s="33">
        <v>2.3719104213441882</v>
      </c>
      <c r="L20" s="33">
        <v>2.2091715595849943</v>
      </c>
      <c r="M20" s="33">
        <v>2.0423834912740766</v>
      </c>
      <c r="N20" s="33">
        <v>2.3224903789408726</v>
      </c>
    </row>
    <row r="21" spans="1:14">
      <c r="A21" s="7" t="s">
        <v>35</v>
      </c>
      <c r="B21" s="7" t="s">
        <v>36</v>
      </c>
      <c r="C21" s="33"/>
      <c r="D21" s="33">
        <v>1.8047712746387508</v>
      </c>
      <c r="E21" s="33">
        <v>1.6364942106716325</v>
      </c>
      <c r="F21" s="33">
        <v>1.8106484282751856</v>
      </c>
      <c r="G21" s="33">
        <v>1.6730953374024098</v>
      </c>
      <c r="H21" s="33">
        <v>1.756575043911953</v>
      </c>
      <c r="I21" s="33">
        <v>1.8908692510588803</v>
      </c>
      <c r="J21" s="33">
        <v>2.0170786655465935</v>
      </c>
      <c r="K21" s="33">
        <v>2.0695218737333092</v>
      </c>
      <c r="L21" s="33">
        <v>1.9556973923055685</v>
      </c>
      <c r="M21" s="33">
        <v>1.8281574015872923</v>
      </c>
      <c r="N21" s="33">
        <v>2.07741427623115</v>
      </c>
    </row>
    <row r="22" spans="1:14">
      <c r="A22" s="7" t="s">
        <v>37</v>
      </c>
      <c r="B22" s="7" t="s">
        <v>38</v>
      </c>
      <c r="C22" s="33"/>
      <c r="D22" s="33">
        <v>0.83733515051910046</v>
      </c>
      <c r="E22" s="33">
        <v>0.68667610190052564</v>
      </c>
      <c r="F22" s="33">
        <v>0.79470279013344114</v>
      </c>
      <c r="G22" s="33">
        <v>0.76012939749292352</v>
      </c>
      <c r="H22" s="33">
        <v>0.76992182234802531</v>
      </c>
      <c r="I22" s="33">
        <v>0.79846340477153255</v>
      </c>
      <c r="J22" s="33">
        <v>0.85456934896886372</v>
      </c>
      <c r="K22" s="33">
        <v>0.89729073999191267</v>
      </c>
      <c r="L22" s="33">
        <v>0.84669766814934633</v>
      </c>
      <c r="M22" s="33">
        <v>0.85112548861032489</v>
      </c>
      <c r="N22" s="33">
        <v>0.95887585928022645</v>
      </c>
    </row>
    <row r="23" spans="1:14">
      <c r="A23" s="7" t="s">
        <v>39</v>
      </c>
      <c r="B23" s="7" t="s">
        <v>40</v>
      </c>
      <c r="C23" s="33"/>
      <c r="D23" s="33">
        <v>1.3063909611943396</v>
      </c>
      <c r="E23" s="33">
        <v>1.0795618424009352</v>
      </c>
      <c r="F23" s="33">
        <v>1.1726831321839897</v>
      </c>
      <c r="G23" s="33">
        <v>1.1018821662120302</v>
      </c>
      <c r="H23" s="33">
        <v>1.1986841618714141</v>
      </c>
      <c r="I23" s="33">
        <v>1.30675014151091</v>
      </c>
      <c r="J23" s="33">
        <v>1.6368246942937681</v>
      </c>
      <c r="K23" s="33">
        <v>1.3501733686423201</v>
      </c>
      <c r="L23" s="33">
        <v>1.2334318457858193</v>
      </c>
      <c r="M23" s="33">
        <v>1.1015351444833501</v>
      </c>
      <c r="N23" s="33">
        <v>1.1982774068943547</v>
      </c>
    </row>
    <row r="24" spans="1:14">
      <c r="A24" s="7" t="s">
        <v>41</v>
      </c>
      <c r="B24" s="7" t="s">
        <v>42</v>
      </c>
      <c r="C24" s="33"/>
      <c r="D24" s="33">
        <v>1.282071746408088</v>
      </c>
      <c r="E24" s="33">
        <v>1.0935052634822504</v>
      </c>
      <c r="F24" s="33">
        <v>1.1772993170690569</v>
      </c>
      <c r="G24" s="33">
        <v>1.0808213335236221</v>
      </c>
      <c r="H24" s="33">
        <v>1.1268555173716808</v>
      </c>
      <c r="I24" s="33">
        <v>1.2288589004017145</v>
      </c>
      <c r="J24" s="33">
        <v>1.280554713131703</v>
      </c>
      <c r="K24" s="33">
        <v>1.4957598600080764</v>
      </c>
      <c r="L24" s="33">
        <v>1.4052338037031691</v>
      </c>
      <c r="M24" s="33">
        <v>1.3222571265003478</v>
      </c>
      <c r="N24" s="33">
        <v>1.4006214655363951</v>
      </c>
    </row>
    <row r="25" spans="1:14">
      <c r="A25" s="7" t="s">
        <v>43</v>
      </c>
      <c r="B25" s="7" t="s">
        <v>44</v>
      </c>
      <c r="C25" s="33"/>
      <c r="D25" s="33">
        <v>1.7032557400492572</v>
      </c>
      <c r="E25" s="33">
        <v>1.4034923574538136</v>
      </c>
      <c r="F25" s="33">
        <v>1.5236092623672923</v>
      </c>
      <c r="G25" s="33">
        <v>1.4221019734938365</v>
      </c>
      <c r="H25" s="33">
        <v>1.4804258219675779</v>
      </c>
      <c r="I25" s="33">
        <v>1.5863893872459183</v>
      </c>
      <c r="J25" s="33">
        <v>1.6465844859849144</v>
      </c>
      <c r="K25" s="33">
        <v>1.6957835780105588</v>
      </c>
      <c r="L25" s="33">
        <v>1.5590344091414756</v>
      </c>
      <c r="M25" s="33">
        <v>1.4161056131077545</v>
      </c>
      <c r="N25" s="33">
        <v>1.5026203934126847</v>
      </c>
    </row>
    <row r="26" spans="1:14">
      <c r="A26" s="7" t="s">
        <v>45</v>
      </c>
      <c r="B26" s="7" t="s">
        <v>46</v>
      </c>
      <c r="C26" s="33"/>
      <c r="D26" s="33">
        <v>1.3359418878945595</v>
      </c>
      <c r="E26" s="33">
        <v>1.1008991091094382</v>
      </c>
      <c r="F26" s="33">
        <v>1.2058211972780171</v>
      </c>
      <c r="G26" s="33">
        <v>1.1549483875209572</v>
      </c>
      <c r="H26" s="33">
        <v>1.1964767086360499</v>
      </c>
      <c r="I26" s="33">
        <v>1.3115774680298498</v>
      </c>
      <c r="J26" s="33">
        <v>1.4080262336039975</v>
      </c>
      <c r="K26" s="33">
        <v>1.4812986948946383</v>
      </c>
      <c r="L26" s="33">
        <v>1.3493170386929221</v>
      </c>
      <c r="M26" s="33">
        <v>1.2016256287188929</v>
      </c>
      <c r="N26" s="33">
        <v>1.3575191492159506</v>
      </c>
    </row>
    <row r="27" spans="1:14">
      <c r="A27" s="7" t="s">
        <v>65</v>
      </c>
      <c r="B27" s="7" t="s">
        <v>66</v>
      </c>
      <c r="C27" s="33"/>
      <c r="D27" s="33" t="s">
        <v>271</v>
      </c>
      <c r="E27" s="33" t="s">
        <v>271</v>
      </c>
      <c r="F27" s="33" t="s">
        <v>271</v>
      </c>
      <c r="G27" s="33" t="s">
        <v>271</v>
      </c>
      <c r="H27" s="33" t="s">
        <v>271</v>
      </c>
      <c r="I27" s="33" t="s">
        <v>271</v>
      </c>
      <c r="J27" s="33" t="s">
        <v>271</v>
      </c>
      <c r="K27" s="33" t="s">
        <v>271</v>
      </c>
      <c r="L27" s="33" t="s">
        <v>271</v>
      </c>
      <c r="M27" s="33" t="s">
        <v>271</v>
      </c>
      <c r="N27" s="33" t="s">
        <v>271</v>
      </c>
    </row>
    <row r="28" spans="1:14">
      <c r="A28" s="7" t="s">
        <v>67</v>
      </c>
      <c r="B28" s="7" t="s">
        <v>68</v>
      </c>
      <c r="C28" s="33"/>
      <c r="D28" s="33" t="s">
        <v>271</v>
      </c>
      <c r="E28" s="33" t="s">
        <v>271</v>
      </c>
      <c r="F28" s="33" t="s">
        <v>271</v>
      </c>
      <c r="G28" s="33" t="s">
        <v>271</v>
      </c>
      <c r="H28" s="33" t="s">
        <v>271</v>
      </c>
      <c r="I28" s="33" t="s">
        <v>271</v>
      </c>
      <c r="J28" s="33" t="s">
        <v>271</v>
      </c>
      <c r="K28" s="33" t="s">
        <v>271</v>
      </c>
      <c r="L28" s="33" t="s">
        <v>271</v>
      </c>
      <c r="M28" s="33" t="s">
        <v>271</v>
      </c>
      <c r="N28" s="33" t="s">
        <v>271</v>
      </c>
    </row>
    <row r="29" spans="1:14">
      <c r="A29" s="7" t="s">
        <v>47</v>
      </c>
      <c r="B29" s="7" t="s">
        <v>48</v>
      </c>
      <c r="C29" s="33"/>
      <c r="D29" s="33">
        <v>1.8626674504223</v>
      </c>
      <c r="E29" s="33">
        <v>1.5530159650782991</v>
      </c>
      <c r="F29" s="33">
        <v>1.7289122836472419</v>
      </c>
      <c r="G29" s="33">
        <v>1.5883497664763881</v>
      </c>
      <c r="H29" s="33">
        <v>1.7064528068622364</v>
      </c>
      <c r="I29" s="33">
        <v>1.7882051497298452</v>
      </c>
      <c r="J29" s="33">
        <v>1.9391388626026436</v>
      </c>
      <c r="K29" s="33">
        <v>2.0148108153484539</v>
      </c>
      <c r="L29" s="33">
        <v>1.9096736774626819</v>
      </c>
      <c r="M29" s="33">
        <v>1.8545571446014835</v>
      </c>
      <c r="N29" s="33">
        <v>2.0279198082969567</v>
      </c>
    </row>
    <row r="30" spans="1:14">
      <c r="A30" s="7" t="s">
        <v>49</v>
      </c>
      <c r="B30" s="7" t="s">
        <v>50</v>
      </c>
      <c r="C30" s="33"/>
      <c r="D30" s="33" t="s">
        <v>271</v>
      </c>
      <c r="E30" s="33" t="s">
        <v>271</v>
      </c>
      <c r="F30" s="33" t="s">
        <v>271</v>
      </c>
      <c r="G30" s="33" t="s">
        <v>271</v>
      </c>
      <c r="H30" s="33" t="s">
        <v>271</v>
      </c>
      <c r="I30" s="33">
        <v>0.82678007009135024</v>
      </c>
      <c r="J30" s="33">
        <v>0.86600433347687478</v>
      </c>
      <c r="K30" s="33">
        <v>0.90171722106008489</v>
      </c>
      <c r="L30" s="33">
        <v>0.88255528757367852</v>
      </c>
      <c r="M30" s="33">
        <v>0.78533970816262966</v>
      </c>
      <c r="N30" s="33">
        <v>0.88919677491281135</v>
      </c>
    </row>
    <row r="31" spans="1:14">
      <c r="A31" s="7" t="s">
        <v>51</v>
      </c>
      <c r="B31" s="7" t="s">
        <v>52</v>
      </c>
      <c r="C31" s="33"/>
      <c r="D31" s="33" t="s">
        <v>271</v>
      </c>
      <c r="E31" s="33" t="s">
        <v>271</v>
      </c>
      <c r="F31" s="33" t="s">
        <v>271</v>
      </c>
      <c r="G31" s="33" t="s">
        <v>271</v>
      </c>
      <c r="H31" s="33" t="s">
        <v>271</v>
      </c>
      <c r="I31" s="33" t="s">
        <v>271</v>
      </c>
      <c r="J31" s="33" t="s">
        <v>271</v>
      </c>
      <c r="K31" s="33" t="s">
        <v>271</v>
      </c>
      <c r="L31" s="33" t="s">
        <v>271</v>
      </c>
      <c r="M31" s="33" t="s">
        <v>271</v>
      </c>
      <c r="N31" s="33" t="s">
        <v>271</v>
      </c>
    </row>
    <row r="32" spans="1:14">
      <c r="A32" s="7" t="s">
        <v>53</v>
      </c>
      <c r="B32" s="7" t="s">
        <v>54</v>
      </c>
      <c r="C32" s="33"/>
      <c r="D32" s="33">
        <v>0.56659043885440485</v>
      </c>
      <c r="E32" s="33">
        <v>0.5491965191393946</v>
      </c>
      <c r="F32" s="33">
        <v>0.88058444678486325</v>
      </c>
      <c r="G32" s="33">
        <v>0.82022024742648303</v>
      </c>
      <c r="H32" s="33">
        <v>0.85948670410258154</v>
      </c>
      <c r="I32" s="33">
        <v>1.2577375376745406</v>
      </c>
      <c r="J32" s="33">
        <v>1.2704291864240613</v>
      </c>
      <c r="K32" s="33">
        <v>1.3730495386840482</v>
      </c>
      <c r="L32" s="33">
        <v>1.2738168616925758</v>
      </c>
      <c r="M32" s="33">
        <v>1.1817914881018827</v>
      </c>
      <c r="N32" s="33">
        <v>1.2706111890351921</v>
      </c>
    </row>
    <row r="33" spans="1:14">
      <c r="A33" s="7" t="s">
        <v>55</v>
      </c>
      <c r="B33" s="7" t="s">
        <v>56</v>
      </c>
      <c r="C33" s="33"/>
      <c r="D33" s="33">
        <v>1.1494545264328488</v>
      </c>
      <c r="E33" s="33">
        <v>1.4046272816576428</v>
      </c>
      <c r="F33" s="33">
        <v>1.6843583182936208</v>
      </c>
      <c r="G33" s="33">
        <v>2.3781745215848429</v>
      </c>
      <c r="H33" s="33">
        <v>2.5102251007089604</v>
      </c>
      <c r="I33" s="33">
        <v>2.6249762029866202</v>
      </c>
      <c r="J33" s="33">
        <v>2.5927721807202309</v>
      </c>
      <c r="K33" s="33">
        <v>2.6599616201768215</v>
      </c>
      <c r="L33" s="33">
        <v>2.4102300504877436</v>
      </c>
      <c r="M33" s="33">
        <v>2.2192637775188664</v>
      </c>
      <c r="N33" s="33">
        <v>2.3858676200702109</v>
      </c>
    </row>
    <row r="34" spans="1:14">
      <c r="A34" s="7" t="s">
        <v>57</v>
      </c>
      <c r="B34" s="7" t="s">
        <v>58</v>
      </c>
      <c r="C34" s="33"/>
      <c r="D34" s="33">
        <v>1.4671111035236275</v>
      </c>
      <c r="E34" s="33">
        <v>1.1281429612575158</v>
      </c>
      <c r="F34" s="33">
        <v>1.1961369320722839</v>
      </c>
      <c r="G34" s="33">
        <v>1.156145959286436</v>
      </c>
      <c r="H34" s="33">
        <v>1.247604475510576</v>
      </c>
      <c r="I34" s="33">
        <v>1.3655297069882233</v>
      </c>
      <c r="J34" s="33">
        <v>1.6131610985042983</v>
      </c>
      <c r="K34" s="33">
        <v>1.6484107133983734</v>
      </c>
      <c r="L34" s="33">
        <v>1.4754256869792788</v>
      </c>
      <c r="M34" s="33">
        <v>1.3804370331108278</v>
      </c>
      <c r="N34" s="33">
        <v>1.4467228728073809</v>
      </c>
    </row>
    <row r="35" spans="1:14">
      <c r="A35" s="7" t="s">
        <v>59</v>
      </c>
      <c r="B35" s="7" t="s">
        <v>60</v>
      </c>
      <c r="C35" s="33"/>
      <c r="D35" s="33">
        <v>1.1303266275402357</v>
      </c>
      <c r="E35" s="33">
        <v>0.98826399827048395</v>
      </c>
      <c r="F35" s="33">
        <v>1.1064836262186397</v>
      </c>
      <c r="G35" s="33">
        <v>0.9811520498539863</v>
      </c>
      <c r="H35" s="33">
        <v>1.0060172745709668</v>
      </c>
      <c r="I35" s="33">
        <v>0.97143381684287822</v>
      </c>
      <c r="J35" s="33">
        <v>0.95824454121498504</v>
      </c>
      <c r="K35" s="33">
        <v>1.0342866261053976</v>
      </c>
      <c r="L35" s="33">
        <v>0.95515783549694422</v>
      </c>
      <c r="M35" s="33">
        <v>0.86543919069630182</v>
      </c>
      <c r="N35" s="33">
        <v>0.95964805721129265</v>
      </c>
    </row>
    <row r="36" spans="1:14">
      <c r="A36" s="7" t="s">
        <v>61</v>
      </c>
      <c r="B36" s="7" t="s">
        <v>62</v>
      </c>
      <c r="C36" s="33"/>
      <c r="D36" s="33" t="s">
        <v>271</v>
      </c>
      <c r="E36" s="33">
        <v>3.263909452834534E-2</v>
      </c>
      <c r="F36" s="33">
        <v>2.0011656819474408E-2</v>
      </c>
      <c r="G36" s="33" t="s">
        <v>271</v>
      </c>
      <c r="H36" s="33" t="s">
        <v>271</v>
      </c>
      <c r="I36" s="33" t="s">
        <v>271</v>
      </c>
      <c r="J36" s="33" t="s">
        <v>271</v>
      </c>
      <c r="K36" s="33">
        <v>1.0852005395979338</v>
      </c>
      <c r="L36" s="33" t="s">
        <v>271</v>
      </c>
      <c r="M36" s="33" t="s">
        <v>271</v>
      </c>
      <c r="N36" s="33">
        <v>1.0970007191505562</v>
      </c>
    </row>
    <row r="37" spans="1:14">
      <c r="A37" s="7" t="s">
        <v>63</v>
      </c>
      <c r="B37" s="7" t="s">
        <v>64</v>
      </c>
      <c r="C37" s="33"/>
      <c r="D37" s="33">
        <v>0.52745693379735692</v>
      </c>
      <c r="E37" s="33">
        <v>0.80905769458806998</v>
      </c>
      <c r="F37" s="33">
        <v>1.1084019268072767</v>
      </c>
      <c r="G37" s="33">
        <v>1.015046190125672</v>
      </c>
      <c r="H37" s="33">
        <v>1.0835035585078654</v>
      </c>
      <c r="I37" s="33">
        <v>1.3432679206277114</v>
      </c>
      <c r="J37" s="33">
        <v>1.3153390594620959</v>
      </c>
      <c r="K37" s="33">
        <v>1.3237828247460046</v>
      </c>
      <c r="L37" s="33">
        <v>1.2704163935233144</v>
      </c>
      <c r="M37" s="33">
        <v>1.2549831415550041</v>
      </c>
      <c r="N37" s="33">
        <v>1.5744299787227853</v>
      </c>
    </row>
    <row r="38" spans="1:14">
      <c r="A38" s="7" t="s">
        <v>69</v>
      </c>
      <c r="B38" s="7" t="s">
        <v>70</v>
      </c>
      <c r="C38" s="33"/>
      <c r="D38" s="33">
        <v>1.4671084314422933</v>
      </c>
      <c r="E38" s="33">
        <v>1.3210292883571764</v>
      </c>
      <c r="F38" s="33">
        <v>1.3725549699878754</v>
      </c>
      <c r="G38" s="33">
        <v>1.3350814879402977</v>
      </c>
      <c r="H38" s="33">
        <v>1.3977500523591539</v>
      </c>
      <c r="I38" s="33">
        <v>1.5021905360295091</v>
      </c>
      <c r="J38" s="33">
        <v>1.5670261282863382</v>
      </c>
      <c r="K38" s="33">
        <v>1.5357730561931262</v>
      </c>
      <c r="L38" s="33">
        <v>1.4029104565860693</v>
      </c>
      <c r="M38" s="33">
        <v>1.2064104701210885</v>
      </c>
      <c r="N38" s="33">
        <v>1.3614932973159344</v>
      </c>
    </row>
    <row r="39" spans="1:14">
      <c r="A39" s="7" t="s">
        <v>71</v>
      </c>
      <c r="B39" s="7" t="s">
        <v>72</v>
      </c>
      <c r="C39" s="33"/>
      <c r="D39" s="33">
        <v>3.1237446578945152</v>
      </c>
      <c r="E39" s="33">
        <v>2.8091028745064266</v>
      </c>
      <c r="F39" s="33">
        <v>2.8316642563494256</v>
      </c>
      <c r="G39" s="33">
        <v>2.6999244406168246</v>
      </c>
      <c r="H39" s="33">
        <v>2.9191433353374174</v>
      </c>
      <c r="I39" s="33">
        <v>3.4360881363643752</v>
      </c>
      <c r="J39" s="33">
        <v>3.5320534277961033</v>
      </c>
      <c r="K39" s="33">
        <v>3.5029687525389579</v>
      </c>
      <c r="L39" s="33">
        <v>3.2460424757478754</v>
      </c>
      <c r="M39" s="33">
        <v>3.1049462959652914</v>
      </c>
      <c r="N39" s="33">
        <v>2.9899636015014379</v>
      </c>
    </row>
    <row r="40" spans="1:14">
      <c r="A40" s="7" t="s">
        <v>73</v>
      </c>
      <c r="B40" s="7" t="s">
        <v>74</v>
      </c>
      <c r="C40" s="33"/>
      <c r="D40" s="33" t="s">
        <v>271</v>
      </c>
      <c r="E40" s="33" t="s">
        <v>271</v>
      </c>
      <c r="F40" s="33" t="s">
        <v>271</v>
      </c>
      <c r="G40" s="33" t="s">
        <v>271</v>
      </c>
      <c r="H40" s="33" t="s">
        <v>271</v>
      </c>
      <c r="I40" s="33" t="s">
        <v>271</v>
      </c>
      <c r="J40" s="33" t="s">
        <v>271</v>
      </c>
      <c r="K40" s="33" t="s">
        <v>271</v>
      </c>
      <c r="L40" s="33" t="s">
        <v>271</v>
      </c>
      <c r="M40" s="33" t="s">
        <v>271</v>
      </c>
      <c r="N40" s="33" t="s">
        <v>271</v>
      </c>
    </row>
    <row r="41" spans="1:14">
      <c r="A41" s="7" t="s">
        <v>75</v>
      </c>
      <c r="B41" s="7" t="s">
        <v>76</v>
      </c>
      <c r="C41" s="33"/>
      <c r="D41" s="33">
        <v>2.3913512962795549</v>
      </c>
      <c r="E41" s="33">
        <v>2.0871557810521093</v>
      </c>
      <c r="F41" s="33">
        <v>2.2457604967305866</v>
      </c>
      <c r="G41" s="33">
        <v>2.0852856528476065</v>
      </c>
      <c r="H41" s="33">
        <v>2.2231056674712701</v>
      </c>
      <c r="I41" s="33">
        <v>2.85437326309142</v>
      </c>
      <c r="J41" s="33">
        <v>3.019262390209255</v>
      </c>
      <c r="K41" s="33">
        <v>3.0375356965861622</v>
      </c>
      <c r="L41" s="33">
        <v>2.9405999047858691</v>
      </c>
      <c r="M41" s="33">
        <v>2.8573091482935689</v>
      </c>
      <c r="N41" s="33">
        <v>2.9544854150213884</v>
      </c>
    </row>
    <row r="42" spans="1:14">
      <c r="A42" s="7" t="s">
        <v>77</v>
      </c>
      <c r="B42" s="7" t="s">
        <v>78</v>
      </c>
      <c r="C42" s="33"/>
      <c r="D42" s="33">
        <v>2.7855582338785325</v>
      </c>
      <c r="E42" s="33">
        <v>2.6285797898009058</v>
      </c>
      <c r="F42" s="33">
        <v>2.7330659493359328</v>
      </c>
      <c r="G42" s="33">
        <v>2.6165475099178854</v>
      </c>
      <c r="H42" s="33">
        <v>2.8113227658836366</v>
      </c>
      <c r="I42" s="33">
        <v>2.9739412039450608</v>
      </c>
      <c r="J42" s="33">
        <v>2.9476420917581256</v>
      </c>
      <c r="K42" s="33">
        <v>2.8846676369753501</v>
      </c>
      <c r="L42" s="33">
        <v>2.6948547153319753</v>
      </c>
      <c r="M42" s="33">
        <v>2.5333942521807722</v>
      </c>
      <c r="N42" s="33">
        <v>2.7597642963873121</v>
      </c>
    </row>
    <row r="43" spans="1:14">
      <c r="A43" s="7" t="s">
        <v>79</v>
      </c>
      <c r="B43" s="7" t="s">
        <v>80</v>
      </c>
      <c r="C43" s="33"/>
      <c r="D43" s="33">
        <v>1.6155536125668841</v>
      </c>
      <c r="E43" s="33">
        <v>1.4478760528682315</v>
      </c>
      <c r="F43" s="33">
        <v>1.5258207845115193</v>
      </c>
      <c r="G43" s="33">
        <v>1.3861030089549429</v>
      </c>
      <c r="H43" s="33">
        <v>1.5324195942703915</v>
      </c>
      <c r="I43" s="33">
        <v>1.8386207362225548</v>
      </c>
      <c r="J43" s="33">
        <v>1.9696833287465638</v>
      </c>
      <c r="K43" s="33">
        <v>2.0663154803984658</v>
      </c>
      <c r="L43" s="33">
        <v>2.0053240629434375</v>
      </c>
      <c r="M43" s="33">
        <v>1.8193869961501827</v>
      </c>
      <c r="N43" s="33">
        <v>1.9078836849799836</v>
      </c>
    </row>
    <row r="44" spans="1:14">
      <c r="A44" s="7" t="s">
        <v>81</v>
      </c>
      <c r="B44" s="7" t="s">
        <v>82</v>
      </c>
      <c r="C44" s="33"/>
      <c r="D44" s="33">
        <v>0.91709270730042625</v>
      </c>
      <c r="E44" s="33" t="s">
        <v>271</v>
      </c>
      <c r="F44" s="33" t="s">
        <v>271</v>
      </c>
      <c r="G44" s="33" t="s">
        <v>271</v>
      </c>
      <c r="H44" s="33" t="s">
        <v>271</v>
      </c>
      <c r="I44" s="33" t="s">
        <v>271</v>
      </c>
      <c r="J44" s="33">
        <v>0.97970447930838511</v>
      </c>
      <c r="K44" s="33">
        <v>1.1217171543217317</v>
      </c>
      <c r="L44" s="33">
        <v>1.0634439526753579</v>
      </c>
      <c r="M44" s="33">
        <v>0.9579279108615909</v>
      </c>
      <c r="N44" s="33">
        <v>1.0850526116382799</v>
      </c>
    </row>
    <row r="45" spans="1:14">
      <c r="A45" s="7" t="s">
        <v>83</v>
      </c>
      <c r="B45" s="7" t="s">
        <v>84</v>
      </c>
      <c r="C45" s="33"/>
      <c r="D45" s="33">
        <v>2.0824418588621292</v>
      </c>
      <c r="E45" s="33">
        <v>1.8092756874341456</v>
      </c>
      <c r="F45" s="33">
        <v>1.9545936575915162</v>
      </c>
      <c r="G45" s="33">
        <v>1.8486557221032596</v>
      </c>
      <c r="H45" s="33">
        <v>1.9659936779851126</v>
      </c>
      <c r="I45" s="33">
        <v>2.1104041331022061</v>
      </c>
      <c r="J45" s="33">
        <v>2.1914448863057001</v>
      </c>
      <c r="K45" s="33">
        <v>2.1797814486251319</v>
      </c>
      <c r="L45" s="33">
        <v>2.0458889908568709</v>
      </c>
      <c r="M45" s="33">
        <v>1.8962815675877773</v>
      </c>
      <c r="N45" s="33">
        <v>2.0840029230821524</v>
      </c>
    </row>
    <row r="46" spans="1:14">
      <c r="A46" s="7" t="s">
        <v>85</v>
      </c>
      <c r="B46" s="7" t="s">
        <v>86</v>
      </c>
      <c r="C46" s="33"/>
      <c r="D46" s="33">
        <v>2.4847160003796525</v>
      </c>
      <c r="E46" s="33">
        <v>1.5891074468813855</v>
      </c>
      <c r="F46" s="33">
        <v>1.9464670294510282</v>
      </c>
      <c r="G46" s="33">
        <v>1.442784606670799</v>
      </c>
      <c r="H46" s="33">
        <v>1.8776229326053142</v>
      </c>
      <c r="I46" s="33">
        <v>2.0088017255926713</v>
      </c>
      <c r="J46" s="33">
        <v>2.0917013494976766</v>
      </c>
      <c r="K46" s="33">
        <v>2.0993970116236911</v>
      </c>
      <c r="L46" s="33">
        <v>1.8662540370481138</v>
      </c>
      <c r="M46" s="33">
        <v>1.8100753693700617</v>
      </c>
      <c r="N46" s="33">
        <v>1.8891296683981629</v>
      </c>
    </row>
    <row r="47" spans="1:14">
      <c r="A47" s="7" t="s">
        <v>87</v>
      </c>
      <c r="B47" s="7" t="s">
        <v>88</v>
      </c>
      <c r="C47" s="33"/>
      <c r="D47" s="33">
        <v>0.41461311038504423</v>
      </c>
      <c r="E47" s="33">
        <v>0.35550392878056619</v>
      </c>
      <c r="F47" s="33">
        <v>0.40501460136177314</v>
      </c>
      <c r="G47" s="33">
        <v>0.40029929921118201</v>
      </c>
      <c r="H47" s="33">
        <v>0.41402036918672519</v>
      </c>
      <c r="I47" s="33">
        <v>0.41452558013143137</v>
      </c>
      <c r="J47" s="33">
        <v>0.85069485641675313</v>
      </c>
      <c r="K47" s="33">
        <v>0.92034507438465685</v>
      </c>
      <c r="L47" s="33">
        <v>0.83528592260321421</v>
      </c>
      <c r="M47" s="33">
        <v>0.71301339191739033</v>
      </c>
      <c r="N47" s="33">
        <v>0.87349058661879919</v>
      </c>
    </row>
    <row r="48" spans="1:14">
      <c r="A48" s="7" t="s">
        <v>89</v>
      </c>
      <c r="B48" s="7" t="s">
        <v>90</v>
      </c>
      <c r="C48" s="33"/>
      <c r="D48" s="33">
        <v>1.5218216946368379</v>
      </c>
      <c r="E48" s="33">
        <v>0.98319454000490325</v>
      </c>
      <c r="F48" s="33">
        <v>0.76160763007426036</v>
      </c>
      <c r="G48" s="33">
        <v>0.71979300945587221</v>
      </c>
      <c r="H48" s="33">
        <v>0.72342562496540053</v>
      </c>
      <c r="I48" s="33">
        <v>0.80674643658344336</v>
      </c>
      <c r="J48" s="33">
        <v>0.81665836279231618</v>
      </c>
      <c r="K48" s="33">
        <v>0.82925389029922947</v>
      </c>
      <c r="L48" s="33">
        <v>0.75127919207256799</v>
      </c>
      <c r="M48" s="33">
        <v>0.72784644950058131</v>
      </c>
      <c r="N48" s="33">
        <v>0.74666329239391471</v>
      </c>
    </row>
    <row r="49" spans="1:14">
      <c r="A49" s="7" t="s">
        <v>91</v>
      </c>
      <c r="B49" s="7" t="s">
        <v>92</v>
      </c>
      <c r="C49" s="33"/>
      <c r="D49" s="33">
        <v>1.4506491749235813</v>
      </c>
      <c r="E49" s="33">
        <v>1.1997480693449802</v>
      </c>
      <c r="F49" s="33">
        <v>1.3658088011028828</v>
      </c>
      <c r="G49" s="33">
        <v>1.3256249466248613</v>
      </c>
      <c r="H49" s="33">
        <v>1.3773835811973112</v>
      </c>
      <c r="I49" s="33">
        <v>1.4082191613698196</v>
      </c>
      <c r="J49" s="33">
        <v>1.4568332377664182</v>
      </c>
      <c r="K49" s="33">
        <v>1.4956811887710908</v>
      </c>
      <c r="L49" s="33">
        <v>1.3818518428147912</v>
      </c>
      <c r="M49" s="33">
        <v>1.3292453060377958</v>
      </c>
      <c r="N49" s="33">
        <v>1.4395579928507813</v>
      </c>
    </row>
    <row r="50" spans="1:14">
      <c r="A50" s="7" t="s">
        <v>93</v>
      </c>
      <c r="B50" s="7" t="s">
        <v>94</v>
      </c>
      <c r="C50" s="33"/>
      <c r="D50" s="33">
        <v>0.9151468630146411</v>
      </c>
      <c r="E50" s="33">
        <v>0.805210992943447</v>
      </c>
      <c r="F50" s="33">
        <v>0.80542811764942401</v>
      </c>
      <c r="G50" s="33">
        <v>0.76989472132312042</v>
      </c>
      <c r="H50" s="33">
        <v>0.78923356319066096</v>
      </c>
      <c r="I50" s="33">
        <v>0.80724821240693456</v>
      </c>
      <c r="J50" s="33">
        <v>0.87861924770310207</v>
      </c>
      <c r="K50" s="33">
        <v>0.85176547851202566</v>
      </c>
      <c r="L50" s="33">
        <v>0.75912426368589292</v>
      </c>
      <c r="M50" s="33">
        <v>0.68564899512809685</v>
      </c>
      <c r="N50" s="33">
        <v>0.7238562420002278</v>
      </c>
    </row>
    <row r="51" spans="1:14">
      <c r="A51" s="7" t="s">
        <v>95</v>
      </c>
      <c r="B51" s="7" t="s">
        <v>96</v>
      </c>
      <c r="C51" s="33"/>
      <c r="D51" s="33" t="s">
        <v>271</v>
      </c>
      <c r="E51" s="33" t="s">
        <v>271</v>
      </c>
      <c r="F51" s="33" t="s">
        <v>271</v>
      </c>
      <c r="G51" s="33" t="s">
        <v>271</v>
      </c>
      <c r="H51" s="33" t="s">
        <v>271</v>
      </c>
      <c r="I51" s="33" t="s">
        <v>271</v>
      </c>
      <c r="J51" s="33" t="s">
        <v>271</v>
      </c>
      <c r="K51" s="33" t="s">
        <v>271</v>
      </c>
      <c r="L51" s="33" t="s">
        <v>271</v>
      </c>
      <c r="M51" s="33" t="s">
        <v>271</v>
      </c>
      <c r="N51" s="33" t="s">
        <v>271</v>
      </c>
    </row>
    <row r="52" spans="1:14">
      <c r="A52" s="7" t="s">
        <v>97</v>
      </c>
      <c r="B52" s="7" t="s">
        <v>98</v>
      </c>
      <c r="C52" s="33"/>
      <c r="D52" s="33">
        <v>2.4868513072517771</v>
      </c>
      <c r="E52" s="33">
        <v>2.1861408859106191</v>
      </c>
      <c r="F52" s="33">
        <v>2.3030967546302072</v>
      </c>
      <c r="G52" s="33">
        <v>2.2662643581041064</v>
      </c>
      <c r="H52" s="33">
        <v>2.5212917674149016</v>
      </c>
      <c r="I52" s="33">
        <v>2.7917689942338582</v>
      </c>
      <c r="J52" s="33">
        <v>2.9481797406420616</v>
      </c>
      <c r="K52" s="33">
        <v>3.005435271858353</v>
      </c>
      <c r="L52" s="33">
        <v>2.7707299199752362</v>
      </c>
      <c r="M52" s="33">
        <v>2.5630508908223426</v>
      </c>
      <c r="N52" s="33">
        <v>3.0234862495439678</v>
      </c>
    </row>
    <row r="53" spans="1:14">
      <c r="A53" s="7" t="s">
        <v>99</v>
      </c>
      <c r="B53" s="7" t="s">
        <v>100</v>
      </c>
      <c r="C53" s="33"/>
      <c r="D53" s="33">
        <v>1.5321551156394064</v>
      </c>
      <c r="E53" s="33">
        <v>1.344169178742483</v>
      </c>
      <c r="F53" s="33">
        <v>1.3981775336261113</v>
      </c>
      <c r="G53" s="33">
        <v>1.3431118116019647</v>
      </c>
      <c r="H53" s="33">
        <v>1.5722177166378479</v>
      </c>
      <c r="I53" s="33">
        <v>1.9887882358341877</v>
      </c>
      <c r="J53" s="33">
        <v>1.8909840706339611</v>
      </c>
      <c r="K53" s="33">
        <v>2.0359076372205474</v>
      </c>
      <c r="L53" s="33">
        <v>1.9190188367431256</v>
      </c>
      <c r="M53" s="33">
        <v>1.7891355908861379</v>
      </c>
      <c r="N53" s="33">
        <v>2.026683600863032</v>
      </c>
    </row>
    <row r="54" spans="1:14">
      <c r="A54" s="7" t="s">
        <v>101</v>
      </c>
      <c r="B54" s="7" t="s">
        <v>102</v>
      </c>
      <c r="C54" s="33"/>
      <c r="D54" s="33" t="s">
        <v>271</v>
      </c>
      <c r="E54" s="33" t="s">
        <v>271</v>
      </c>
      <c r="F54" s="33" t="s">
        <v>271</v>
      </c>
      <c r="G54" s="33" t="s">
        <v>271</v>
      </c>
      <c r="H54" s="33" t="s">
        <v>271</v>
      </c>
      <c r="I54" s="33" t="s">
        <v>271</v>
      </c>
      <c r="J54" s="33" t="s">
        <v>271</v>
      </c>
      <c r="K54" s="33" t="s">
        <v>271</v>
      </c>
      <c r="L54" s="33" t="s">
        <v>271</v>
      </c>
      <c r="M54" s="33" t="s">
        <v>271</v>
      </c>
      <c r="N54" s="33" t="s">
        <v>271</v>
      </c>
    </row>
    <row r="55" spans="1:14">
      <c r="A55" s="7" t="s">
        <v>103</v>
      </c>
      <c r="B55" s="7" t="s">
        <v>104</v>
      </c>
      <c r="C55" s="33"/>
      <c r="D55" s="33">
        <v>0.7082521440184677</v>
      </c>
      <c r="E55" s="33">
        <v>0.60156749985592828</v>
      </c>
      <c r="F55" s="33">
        <v>0.64489516131478297</v>
      </c>
      <c r="G55" s="33">
        <v>0.6047613414741414</v>
      </c>
      <c r="H55" s="33">
        <v>0.61226216799060951</v>
      </c>
      <c r="I55" s="33">
        <v>0.68125278664956002</v>
      </c>
      <c r="J55" s="33">
        <v>0.73212070476831759</v>
      </c>
      <c r="K55" s="33">
        <v>0.75272143816898551</v>
      </c>
      <c r="L55" s="33">
        <v>0.71135315153004119</v>
      </c>
      <c r="M55" s="33">
        <v>0.66727631734592674</v>
      </c>
      <c r="N55" s="33">
        <v>1.2132746127504952</v>
      </c>
    </row>
    <row r="56" spans="1:14">
      <c r="A56" s="7" t="s">
        <v>105</v>
      </c>
      <c r="B56" s="7" t="s">
        <v>106</v>
      </c>
      <c r="C56" s="33"/>
      <c r="D56" s="33" t="s">
        <v>271</v>
      </c>
      <c r="E56" s="33" t="s">
        <v>271</v>
      </c>
      <c r="F56" s="33" t="s">
        <v>271</v>
      </c>
      <c r="G56" s="33" t="s">
        <v>271</v>
      </c>
      <c r="H56" s="33" t="s">
        <v>271</v>
      </c>
      <c r="I56" s="33" t="s">
        <v>271</v>
      </c>
      <c r="J56" s="33" t="s">
        <v>271</v>
      </c>
      <c r="K56" s="33" t="s">
        <v>271</v>
      </c>
      <c r="L56" s="33" t="s">
        <v>271</v>
      </c>
      <c r="M56" s="33" t="s">
        <v>271</v>
      </c>
      <c r="N56" s="33" t="s">
        <v>271</v>
      </c>
    </row>
    <row r="57" spans="1:14">
      <c r="A57" s="7" t="s">
        <v>107</v>
      </c>
      <c r="B57" s="7" t="s">
        <v>108</v>
      </c>
      <c r="C57" s="33"/>
      <c r="D57" s="33">
        <v>1.4882183604444741</v>
      </c>
      <c r="E57" s="33">
        <v>1.2896503188126376</v>
      </c>
      <c r="F57" s="33">
        <v>1.3442086857535489</v>
      </c>
      <c r="G57" s="33">
        <v>1.2248596942372725</v>
      </c>
      <c r="H57" s="33">
        <v>1.2473573291012996</v>
      </c>
      <c r="I57" s="33">
        <v>1.325072235995703</v>
      </c>
      <c r="J57" s="33">
        <v>1.3294435713168615</v>
      </c>
      <c r="K57" s="33">
        <v>1.368111301119626</v>
      </c>
      <c r="L57" s="33">
        <v>1.2746160019074917</v>
      </c>
      <c r="M57" s="33">
        <v>1.1523211662363699</v>
      </c>
      <c r="N57" s="33">
        <v>1.7317141018508311</v>
      </c>
    </row>
    <row r="58" spans="1:14">
      <c r="A58" s="7" t="s">
        <v>109</v>
      </c>
      <c r="B58" s="7" t="s">
        <v>110</v>
      </c>
      <c r="C58" s="33"/>
      <c r="D58" s="33">
        <v>0.86153852400606623</v>
      </c>
      <c r="E58" s="33">
        <v>0.9647703119161366</v>
      </c>
      <c r="F58" s="33">
        <v>1.1402276590016915</v>
      </c>
      <c r="G58" s="33">
        <v>0.92839549825016776</v>
      </c>
      <c r="H58" s="33">
        <v>1.0272600158308589</v>
      </c>
      <c r="I58" s="33">
        <v>1.2014737967140923</v>
      </c>
      <c r="J58" s="33">
        <v>0.85172833603207954</v>
      </c>
      <c r="K58" s="33">
        <v>0.8861644721774663</v>
      </c>
      <c r="L58" s="33">
        <v>0.80499515832867918</v>
      </c>
      <c r="M58" s="33">
        <v>0.83847300517114609</v>
      </c>
      <c r="N58" s="33">
        <v>1.475538510372427</v>
      </c>
    </row>
    <row r="59" spans="1:14">
      <c r="A59" s="7" t="s">
        <v>111</v>
      </c>
      <c r="B59" s="7" t="s">
        <v>112</v>
      </c>
      <c r="C59" s="33"/>
      <c r="D59" s="33">
        <v>1.6599009262319273</v>
      </c>
      <c r="E59" s="33">
        <v>1.672523823402132</v>
      </c>
      <c r="F59" s="33">
        <v>1.8674738803663373</v>
      </c>
      <c r="G59" s="33">
        <v>1.6985295286543201</v>
      </c>
      <c r="H59" s="33">
        <v>1.8350387268279327</v>
      </c>
      <c r="I59" s="33">
        <v>1.9164383682625477</v>
      </c>
      <c r="J59" s="33">
        <v>1.6973743475611371</v>
      </c>
      <c r="K59" s="33">
        <v>2.2764521456517324</v>
      </c>
      <c r="L59" s="33">
        <v>2.1324943256586208</v>
      </c>
      <c r="M59" s="33">
        <v>1.9878670658576867</v>
      </c>
      <c r="N59" s="33">
        <v>2.464965689001934</v>
      </c>
    </row>
    <row r="60" spans="1:14">
      <c r="A60" s="7" t="s">
        <v>113</v>
      </c>
      <c r="B60" s="7" t="s">
        <v>114</v>
      </c>
      <c r="C60" s="33"/>
      <c r="D60" s="33" t="s">
        <v>271</v>
      </c>
      <c r="E60" s="33" t="s">
        <v>271</v>
      </c>
      <c r="F60" s="33" t="s">
        <v>271</v>
      </c>
      <c r="G60" s="33" t="s">
        <v>271</v>
      </c>
      <c r="H60" s="33" t="s">
        <v>271</v>
      </c>
      <c r="I60" s="33" t="s">
        <v>271</v>
      </c>
      <c r="J60" s="33" t="s">
        <v>271</v>
      </c>
      <c r="K60" s="33" t="s">
        <v>271</v>
      </c>
      <c r="L60" s="33" t="s">
        <v>271</v>
      </c>
      <c r="M60" s="33" t="s">
        <v>271</v>
      </c>
      <c r="N60" s="33" t="s">
        <v>271</v>
      </c>
    </row>
    <row r="61" spans="1:14">
      <c r="A61" s="7" t="s">
        <v>115</v>
      </c>
      <c r="B61" s="7" t="s">
        <v>116</v>
      </c>
      <c r="C61" s="33"/>
      <c r="D61" s="33">
        <v>1.4299297658862877</v>
      </c>
      <c r="E61" s="33">
        <v>1.1828987340527679</v>
      </c>
      <c r="F61" s="33">
        <v>1.3469573680881672</v>
      </c>
      <c r="G61" s="33">
        <v>1.2508069881073711</v>
      </c>
      <c r="H61" s="33">
        <v>1.370683637722147</v>
      </c>
      <c r="I61" s="33">
        <v>1.4087079342087585</v>
      </c>
      <c r="J61" s="33">
        <v>1.4643925714491703</v>
      </c>
      <c r="K61" s="33">
        <v>1.5476934067842711</v>
      </c>
      <c r="L61" s="33">
        <v>1.430671119165517</v>
      </c>
      <c r="M61" s="33">
        <v>1.3046629984892528</v>
      </c>
      <c r="N61" s="33">
        <v>1.4442547362418769</v>
      </c>
    </row>
    <row r="62" spans="1:14">
      <c r="A62" s="7" t="s">
        <v>117</v>
      </c>
      <c r="B62" s="7" t="s">
        <v>118</v>
      </c>
      <c r="C62" s="33"/>
      <c r="D62" s="33">
        <v>2.2460519893782176</v>
      </c>
      <c r="E62" s="33">
        <v>2.0623403769259077</v>
      </c>
      <c r="F62" s="33">
        <v>2.4298233014463371</v>
      </c>
      <c r="G62" s="33">
        <v>2.3623818259169735</v>
      </c>
      <c r="H62" s="33">
        <v>2.5541579630625195</v>
      </c>
      <c r="I62" s="33">
        <v>2.6179196436754721</v>
      </c>
      <c r="J62" s="33">
        <v>2.6289836515877152</v>
      </c>
      <c r="K62" s="33">
        <v>2.6769016947575919</v>
      </c>
      <c r="L62" s="33">
        <v>2.4714378148857965</v>
      </c>
      <c r="M62" s="33">
        <v>2.3156497984320517</v>
      </c>
      <c r="N62" s="33">
        <v>2.4771982670765054</v>
      </c>
    </row>
    <row r="63" spans="1:14">
      <c r="A63" s="7" t="s">
        <v>119</v>
      </c>
      <c r="B63" s="7" t="s">
        <v>120</v>
      </c>
      <c r="C63" s="33"/>
      <c r="D63" s="33" t="s">
        <v>271</v>
      </c>
      <c r="E63" s="33" t="s">
        <v>271</v>
      </c>
      <c r="F63" s="33" t="s">
        <v>271</v>
      </c>
      <c r="G63" s="33" t="s">
        <v>271</v>
      </c>
      <c r="H63" s="33" t="s">
        <v>271</v>
      </c>
      <c r="I63" s="33" t="s">
        <v>271</v>
      </c>
      <c r="J63" s="33" t="s">
        <v>271</v>
      </c>
      <c r="K63" s="33" t="s">
        <v>271</v>
      </c>
      <c r="L63" s="33" t="s">
        <v>271</v>
      </c>
      <c r="M63" s="33" t="s">
        <v>271</v>
      </c>
      <c r="N63" s="33" t="s">
        <v>271</v>
      </c>
    </row>
    <row r="64" spans="1:14">
      <c r="A64" s="7" t="s">
        <v>121</v>
      </c>
      <c r="B64" s="7" t="s">
        <v>122</v>
      </c>
      <c r="C64" s="33"/>
      <c r="D64" s="33">
        <v>1.8715496509172866</v>
      </c>
      <c r="E64" s="33">
        <v>1.528418753892167</v>
      </c>
      <c r="F64" s="33">
        <v>1.8881527321267499</v>
      </c>
      <c r="G64" s="33">
        <v>1.7980611073721484</v>
      </c>
      <c r="H64" s="33">
        <v>1.9547559139995141</v>
      </c>
      <c r="I64" s="33">
        <v>2.1180803203654937</v>
      </c>
      <c r="J64" s="33">
        <v>2.1512017894892641</v>
      </c>
      <c r="K64" s="33">
        <v>2.2888860652739109</v>
      </c>
      <c r="L64" s="33">
        <v>2.142937130505933</v>
      </c>
      <c r="M64" s="33">
        <v>1.9932070339662264</v>
      </c>
      <c r="N64" s="33">
        <v>2.1744556551267693</v>
      </c>
    </row>
    <row r="65" spans="1:14">
      <c r="A65" s="7" t="s">
        <v>123</v>
      </c>
      <c r="B65" s="7" t="s">
        <v>124</v>
      </c>
      <c r="C65" s="33"/>
      <c r="D65" s="33">
        <v>2.4308217929413991</v>
      </c>
      <c r="E65" s="33">
        <v>2.1745060283396085</v>
      </c>
      <c r="F65" s="33">
        <v>2.32279705770324</v>
      </c>
      <c r="G65" s="33">
        <v>2.2007459101271127</v>
      </c>
      <c r="H65" s="33">
        <v>2.3443446154552885</v>
      </c>
      <c r="I65" s="33">
        <v>2.4491682441731153</v>
      </c>
      <c r="J65" s="33">
        <v>2.351470669864427</v>
      </c>
      <c r="K65" s="33">
        <v>2.5041649998373048</v>
      </c>
      <c r="L65" s="33">
        <v>2.2575390133773823</v>
      </c>
      <c r="M65" s="33">
        <v>2.0816759147782844</v>
      </c>
      <c r="N65" s="33">
        <v>2.2753110829956609</v>
      </c>
    </row>
    <row r="66" spans="1:14">
      <c r="A66" s="7" t="s">
        <v>125</v>
      </c>
      <c r="B66" s="7" t="s">
        <v>126</v>
      </c>
      <c r="C66" s="33"/>
      <c r="D66" s="33">
        <v>0.89714247142471426</v>
      </c>
      <c r="E66" s="33">
        <v>0.73986257884913187</v>
      </c>
      <c r="F66" s="33">
        <v>0.84708377422240788</v>
      </c>
      <c r="G66" s="33">
        <v>0.80538967025281682</v>
      </c>
      <c r="H66" s="33">
        <v>0.81838246313561824</v>
      </c>
      <c r="I66" s="33">
        <v>0.91338289456355393</v>
      </c>
      <c r="J66" s="33">
        <v>0.92355551115127676</v>
      </c>
      <c r="K66" s="33">
        <v>0.94452745017007345</v>
      </c>
      <c r="L66" s="33">
        <v>1.021807546809931</v>
      </c>
      <c r="M66" s="33">
        <v>1.2517631778527605</v>
      </c>
      <c r="N66" s="33">
        <v>1.422363407644903</v>
      </c>
    </row>
    <row r="67" spans="1:14">
      <c r="A67" s="7" t="s">
        <v>127</v>
      </c>
      <c r="B67" s="7" t="s">
        <v>128</v>
      </c>
      <c r="C67" s="33"/>
      <c r="D67" s="33">
        <v>1.9599919228365812</v>
      </c>
      <c r="E67" s="33">
        <v>1.7943987806869524</v>
      </c>
      <c r="F67" s="33">
        <v>1.879247183060258</v>
      </c>
      <c r="G67" s="33">
        <v>1.7580491768859305</v>
      </c>
      <c r="H67" s="33">
        <v>1.9245962191964043</v>
      </c>
      <c r="I67" s="33">
        <v>1.9488957751736045</v>
      </c>
      <c r="J67" s="33">
        <v>2.0838530447833152</v>
      </c>
      <c r="K67" s="33">
        <v>2.2585834039674331</v>
      </c>
      <c r="L67" s="33">
        <v>2.0900234842181389</v>
      </c>
      <c r="M67" s="33">
        <v>1.9028814824607105</v>
      </c>
      <c r="N67" s="33">
        <v>2.2751164490617977</v>
      </c>
    </row>
    <row r="68" spans="1:14">
      <c r="A68" s="7" t="s">
        <v>129</v>
      </c>
      <c r="B68" s="7" t="s">
        <v>130</v>
      </c>
      <c r="C68" s="33"/>
      <c r="D68" s="33">
        <v>1.3002024023455974</v>
      </c>
      <c r="E68" s="33">
        <v>0.66010115880984943</v>
      </c>
      <c r="F68" s="33">
        <v>1.2918783499186537</v>
      </c>
      <c r="G68" s="33">
        <v>0.69473320424397889</v>
      </c>
      <c r="H68" s="33">
        <v>1.9505272534909022</v>
      </c>
      <c r="I68" s="33">
        <v>2.0300981145634749</v>
      </c>
      <c r="J68" s="33">
        <v>2.0908969547555123</v>
      </c>
      <c r="K68" s="33">
        <v>2.2113143658485463</v>
      </c>
      <c r="L68" s="33">
        <v>2.0777193604088273</v>
      </c>
      <c r="M68" s="33">
        <v>1.4112352653484914</v>
      </c>
      <c r="N68" s="33">
        <v>1.5402189861162403</v>
      </c>
    </row>
    <row r="69" spans="1:14">
      <c r="A69" s="7" t="s">
        <v>131</v>
      </c>
      <c r="B69" s="7" t="s">
        <v>132</v>
      </c>
      <c r="C69" s="33"/>
      <c r="D69" s="33" t="s">
        <v>271</v>
      </c>
      <c r="E69" s="33" t="s">
        <v>271</v>
      </c>
      <c r="F69" s="33" t="s">
        <v>271</v>
      </c>
      <c r="G69" s="33" t="s">
        <v>271</v>
      </c>
      <c r="H69" s="33" t="s">
        <v>271</v>
      </c>
      <c r="I69" s="33" t="s">
        <v>271</v>
      </c>
      <c r="J69" s="33" t="s">
        <v>271</v>
      </c>
      <c r="K69" s="33" t="s">
        <v>271</v>
      </c>
      <c r="L69" s="33" t="s">
        <v>271</v>
      </c>
      <c r="M69" s="33" t="s">
        <v>271</v>
      </c>
      <c r="N69" s="33" t="s">
        <v>271</v>
      </c>
    </row>
    <row r="70" spans="1:14">
      <c r="A70" s="7" t="s">
        <v>133</v>
      </c>
      <c r="B70" s="7" t="s">
        <v>134</v>
      </c>
      <c r="C70" s="33"/>
      <c r="D70" s="33">
        <v>1.3360109867502599</v>
      </c>
      <c r="E70" s="33">
        <v>1.1822957905419786</v>
      </c>
      <c r="F70" s="33">
        <v>1.2437059326319737</v>
      </c>
      <c r="G70" s="33">
        <v>1.191322265693167</v>
      </c>
      <c r="H70" s="33">
        <v>1.4075703315706956</v>
      </c>
      <c r="I70" s="33">
        <v>1.3489194576997749</v>
      </c>
      <c r="J70" s="33">
        <v>1.5604708822609574</v>
      </c>
      <c r="K70" s="33">
        <v>1.7591902040503484</v>
      </c>
      <c r="L70" s="33">
        <v>1.6283117890966476</v>
      </c>
      <c r="M70" s="33">
        <v>1.4509891141667757</v>
      </c>
      <c r="N70" s="33">
        <v>1.4831853671188573</v>
      </c>
    </row>
    <row r="71" spans="1:14">
      <c r="A71" s="7" t="s">
        <v>135</v>
      </c>
      <c r="B71" s="7" t="s">
        <v>136</v>
      </c>
      <c r="C71" s="33"/>
      <c r="D71" s="33">
        <v>2.2561066173934941</v>
      </c>
      <c r="E71" s="33">
        <v>1.9093921984824027</v>
      </c>
      <c r="F71" s="33">
        <v>2.0697599044193349</v>
      </c>
      <c r="G71" s="33">
        <v>1.9800370502179798</v>
      </c>
      <c r="H71" s="33">
        <v>2.0266866428562351</v>
      </c>
      <c r="I71" s="33">
        <v>2.2120775448987633</v>
      </c>
      <c r="J71" s="33">
        <v>2.2868404997648613</v>
      </c>
      <c r="K71" s="33">
        <v>2.297397905359889</v>
      </c>
      <c r="L71" s="33">
        <v>2.2756634721710283</v>
      </c>
      <c r="M71" s="33">
        <v>2.2911190691053296</v>
      </c>
      <c r="N71" s="33">
        <v>2.5199994915922059</v>
      </c>
    </row>
    <row r="72" spans="1:14">
      <c r="A72" s="7" t="s">
        <v>137</v>
      </c>
      <c r="B72" s="7" t="s">
        <v>138</v>
      </c>
      <c r="C72" s="33"/>
      <c r="D72" s="33">
        <v>1.3715150687211568</v>
      </c>
      <c r="E72" s="33">
        <v>1.2344085393230784</v>
      </c>
      <c r="F72" s="33">
        <v>1.356783054204159</v>
      </c>
      <c r="G72" s="33">
        <v>1.3186470179409431</v>
      </c>
      <c r="H72" s="33">
        <v>1.382124559472043</v>
      </c>
      <c r="I72" s="33">
        <v>1.5378669528688902</v>
      </c>
      <c r="J72" s="33">
        <v>1.5930105972728783</v>
      </c>
      <c r="K72" s="33">
        <v>1.6029251671392284</v>
      </c>
      <c r="L72" s="33">
        <v>1.446277115918051</v>
      </c>
      <c r="M72" s="33">
        <v>1.3705924140009471</v>
      </c>
      <c r="N72" s="33">
        <v>1.4264510514241431</v>
      </c>
    </row>
    <row r="73" spans="1:14">
      <c r="A73" s="7" t="s">
        <v>139</v>
      </c>
      <c r="B73" s="7" t="s">
        <v>140</v>
      </c>
      <c r="C73" s="33"/>
      <c r="D73" s="33">
        <v>1.2668616292549268</v>
      </c>
      <c r="E73" s="33">
        <v>1.0571341489963861</v>
      </c>
      <c r="F73" s="33">
        <v>1.1024644054512998</v>
      </c>
      <c r="G73" s="33">
        <v>1.0637392780946575</v>
      </c>
      <c r="H73" s="33">
        <v>1.1064527365350285</v>
      </c>
      <c r="I73" s="33">
        <v>1.2460530326120085</v>
      </c>
      <c r="J73" s="33">
        <v>1.5922802281534376</v>
      </c>
      <c r="K73" s="33">
        <v>1.8322854530413202</v>
      </c>
      <c r="L73" s="33">
        <v>1.6763965689902904</v>
      </c>
      <c r="M73" s="33">
        <v>1.598706840249053</v>
      </c>
      <c r="N73" s="33">
        <v>1.7887969695650281</v>
      </c>
    </row>
    <row r="74" spans="1:14">
      <c r="A74" s="7" t="s">
        <v>141</v>
      </c>
      <c r="B74" s="7" t="s">
        <v>142</v>
      </c>
      <c r="C74" s="33"/>
      <c r="D74" s="33">
        <v>2.2906838967675047</v>
      </c>
      <c r="E74" s="33">
        <v>2.5599542488057594</v>
      </c>
      <c r="F74" s="33">
        <v>2.697676556998363</v>
      </c>
      <c r="G74" s="33">
        <v>2.636358743187782</v>
      </c>
      <c r="H74" s="33">
        <v>2.6883513871134137</v>
      </c>
      <c r="I74" s="33">
        <v>2.9646482316266343</v>
      </c>
      <c r="J74" s="33">
        <v>2.6726345062683623</v>
      </c>
      <c r="K74" s="33">
        <v>2.7400838771894414</v>
      </c>
      <c r="L74" s="33">
        <v>2.501803135302429</v>
      </c>
      <c r="M74" s="33">
        <v>2.3066765345713067</v>
      </c>
      <c r="N74" s="33">
        <v>2.8806073246764896</v>
      </c>
    </row>
    <row r="75" spans="1:14">
      <c r="A75" s="7" t="s">
        <v>143</v>
      </c>
      <c r="B75" s="7" t="s">
        <v>144</v>
      </c>
      <c r="C75" s="33"/>
      <c r="D75" s="33">
        <v>2.197149069151894</v>
      </c>
      <c r="E75" s="33">
        <v>1.9395288362348198</v>
      </c>
      <c r="F75" s="33">
        <v>2.0080196338032543</v>
      </c>
      <c r="G75" s="33">
        <v>1.906217706057624</v>
      </c>
      <c r="H75" s="33">
        <v>2.0597822263278265</v>
      </c>
      <c r="I75" s="33">
        <v>2.2499015477335877</v>
      </c>
      <c r="J75" s="33">
        <v>2.2762803591611775</v>
      </c>
      <c r="K75" s="33">
        <v>2.3875538061052284</v>
      </c>
      <c r="L75" s="33">
        <v>2.5187424790234996</v>
      </c>
      <c r="M75" s="33">
        <v>2.3549827811326169</v>
      </c>
      <c r="N75" s="33">
        <v>2.4397741674044875</v>
      </c>
    </row>
    <row r="76" spans="1:14">
      <c r="A76" s="7" t="s">
        <v>145</v>
      </c>
      <c r="B76" s="7" t="s">
        <v>146</v>
      </c>
      <c r="C76" s="33"/>
      <c r="D76" s="33">
        <v>1.3737496215088862</v>
      </c>
      <c r="E76" s="33">
        <v>1.1828512424293427</v>
      </c>
      <c r="F76" s="33">
        <v>1.2579794126211907</v>
      </c>
      <c r="G76" s="33">
        <v>1.6339702436769816</v>
      </c>
      <c r="H76" s="33">
        <v>1.7857574130326177</v>
      </c>
      <c r="I76" s="33">
        <v>1.9382432067794617</v>
      </c>
      <c r="J76" s="33">
        <v>1.8999951911131772</v>
      </c>
      <c r="K76" s="33">
        <v>1.9324458265541387</v>
      </c>
      <c r="L76" s="33">
        <v>1.7737365317773912</v>
      </c>
      <c r="M76" s="33">
        <v>1.5820783474527593</v>
      </c>
      <c r="N76" s="33">
        <v>1.837128346517698</v>
      </c>
    </row>
    <row r="77" spans="1:14">
      <c r="A77" s="7" t="s">
        <v>147</v>
      </c>
      <c r="B77" s="7" t="s">
        <v>148</v>
      </c>
      <c r="C77" s="33"/>
      <c r="D77" s="33">
        <v>3.1405008819187197</v>
      </c>
      <c r="E77" s="33">
        <v>2.5408560220194527</v>
      </c>
      <c r="F77" s="33">
        <v>2.7541053836578251</v>
      </c>
      <c r="G77" s="33">
        <v>2.5737868788081499</v>
      </c>
      <c r="H77" s="33">
        <v>2.9740845370466285</v>
      </c>
      <c r="I77" s="33">
        <v>3.4145444032233239</v>
      </c>
      <c r="J77" s="33">
        <v>3.6834241348978241</v>
      </c>
      <c r="K77" s="33">
        <v>3.7368533790296667</v>
      </c>
      <c r="L77" s="33">
        <v>3.6120710189381104</v>
      </c>
      <c r="M77" s="33">
        <v>3.5629363405828274</v>
      </c>
      <c r="N77" s="33">
        <v>3.6043176246334139</v>
      </c>
    </row>
    <row r="78" spans="1:14">
      <c r="A78" s="7" t="s">
        <v>149</v>
      </c>
      <c r="B78" s="7" t="s">
        <v>150</v>
      </c>
      <c r="C78" s="33"/>
      <c r="D78" s="33" t="s">
        <v>271</v>
      </c>
      <c r="E78" s="33" t="s">
        <v>271</v>
      </c>
      <c r="F78" s="33" t="s">
        <v>271</v>
      </c>
      <c r="G78" s="33" t="s">
        <v>271</v>
      </c>
      <c r="H78" s="33" t="s">
        <v>271</v>
      </c>
      <c r="I78" s="33" t="s">
        <v>271</v>
      </c>
      <c r="J78" s="33" t="s">
        <v>271</v>
      </c>
      <c r="K78" s="33" t="s">
        <v>271</v>
      </c>
      <c r="L78" s="33" t="s">
        <v>271</v>
      </c>
      <c r="M78" s="33" t="s">
        <v>271</v>
      </c>
      <c r="N78" s="33" t="s">
        <v>271</v>
      </c>
    </row>
    <row r="79" spans="1:14">
      <c r="A79" s="7" t="s">
        <v>151</v>
      </c>
      <c r="B79" s="7" t="s">
        <v>152</v>
      </c>
      <c r="C79" s="33"/>
      <c r="D79" s="33">
        <v>0.81771731156743921</v>
      </c>
      <c r="E79" s="33">
        <v>0.46310571098932796</v>
      </c>
      <c r="F79" s="33">
        <v>0.53823009806749356</v>
      </c>
      <c r="G79" s="33">
        <v>0.51163289587539662</v>
      </c>
      <c r="H79" s="33">
        <v>0.54027617536775308</v>
      </c>
      <c r="I79" s="33">
        <v>0.53897281511393136</v>
      </c>
      <c r="J79" s="33">
        <v>0.53869700028843381</v>
      </c>
      <c r="K79" s="33">
        <v>0.62538758292471874</v>
      </c>
      <c r="L79" s="33">
        <v>0.58422086818575136</v>
      </c>
      <c r="M79" s="33">
        <v>0.23182686760888377</v>
      </c>
      <c r="N79" s="33">
        <v>1.2535585520623016</v>
      </c>
    </row>
    <row r="80" spans="1:14">
      <c r="A80" s="7" t="s">
        <v>153</v>
      </c>
      <c r="B80" s="7" t="s">
        <v>154</v>
      </c>
      <c r="C80" s="33"/>
      <c r="D80" s="33">
        <v>1.6160467149908579</v>
      </c>
      <c r="E80" s="33">
        <v>1.3513519294180554</v>
      </c>
      <c r="F80" s="33">
        <v>1.4973104001425899</v>
      </c>
      <c r="G80" s="33">
        <v>1.4109473308974245</v>
      </c>
      <c r="H80" s="33">
        <v>1.5071490954460387</v>
      </c>
      <c r="I80" s="33">
        <v>1.5952392834863203</v>
      </c>
      <c r="J80" s="33">
        <v>1.7134693877551019</v>
      </c>
      <c r="K80" s="33">
        <v>1.8209749576686569</v>
      </c>
      <c r="L80" s="33">
        <v>1.706828268425274</v>
      </c>
      <c r="M80" s="33">
        <v>1.6436253453346403</v>
      </c>
      <c r="N80" s="33">
        <v>2.106202655734783</v>
      </c>
    </row>
    <row r="81" spans="1:14">
      <c r="A81" s="7" t="s">
        <v>155</v>
      </c>
      <c r="B81" s="7" t="s">
        <v>156</v>
      </c>
      <c r="C81" s="33"/>
      <c r="D81" s="33">
        <v>2.3395445185938626</v>
      </c>
      <c r="E81" s="33">
        <v>0.81249711075480469</v>
      </c>
      <c r="F81" s="33">
        <v>1.949716184882496</v>
      </c>
      <c r="G81" s="33">
        <v>1.6896743851077962</v>
      </c>
      <c r="H81" s="33">
        <v>1.7375251516397532</v>
      </c>
      <c r="I81" s="33">
        <v>1.7465055339690079</v>
      </c>
      <c r="J81" s="33">
        <v>1.7800378095750193</v>
      </c>
      <c r="K81" s="33">
        <v>1.7503765142686134</v>
      </c>
      <c r="L81" s="33">
        <v>1.382730707749503</v>
      </c>
      <c r="M81" s="33">
        <v>1.2111667197882274</v>
      </c>
      <c r="N81" s="33">
        <v>1.308276987983173</v>
      </c>
    </row>
    <row r="82" spans="1:14">
      <c r="A82" s="7" t="s">
        <v>157</v>
      </c>
      <c r="B82" s="7" t="s">
        <v>158</v>
      </c>
      <c r="C82" s="33"/>
      <c r="D82" s="33">
        <v>2.5026692806514856</v>
      </c>
      <c r="E82" s="33">
        <v>2.1288616329151249</v>
      </c>
      <c r="F82" s="33">
        <v>2.2243501599627442</v>
      </c>
      <c r="G82" s="33">
        <v>2.021464768240024</v>
      </c>
      <c r="H82" s="33">
        <v>1.9830861098328176</v>
      </c>
      <c r="I82" s="33">
        <v>2.0876915488416823</v>
      </c>
      <c r="J82" s="33">
        <v>2.2049961834900813</v>
      </c>
      <c r="K82" s="33">
        <v>3.3537188237984883</v>
      </c>
      <c r="L82" s="33">
        <v>2.0143994025853065</v>
      </c>
      <c r="M82" s="33">
        <v>1.9276488921098824</v>
      </c>
      <c r="N82" s="33">
        <v>2.0199078526413832</v>
      </c>
    </row>
    <row r="83" spans="1:14">
      <c r="A83" s="7" t="s">
        <v>159</v>
      </c>
      <c r="B83" s="7" t="s">
        <v>160</v>
      </c>
      <c r="C83" s="33"/>
      <c r="D83" s="33">
        <v>11.860417599757216</v>
      </c>
      <c r="E83" s="33">
        <v>10.684950349244998</v>
      </c>
      <c r="F83" s="33">
        <v>10.919029768072674</v>
      </c>
      <c r="G83" s="33">
        <v>9.7460947448754638</v>
      </c>
      <c r="H83" s="33">
        <v>10.231073454980203</v>
      </c>
      <c r="I83" s="33">
        <v>10.824769650486438</v>
      </c>
      <c r="J83" s="33">
        <v>10.820774584216409</v>
      </c>
      <c r="K83" s="33">
        <v>11.039776107210718</v>
      </c>
      <c r="L83" s="33">
        <v>10.608429095813534</v>
      </c>
      <c r="M83" s="33">
        <v>10.067726449741619</v>
      </c>
      <c r="N83" s="33">
        <v>9.941501406603539</v>
      </c>
    </row>
    <row r="84" spans="1:14">
      <c r="A84" s="7" t="s">
        <v>161</v>
      </c>
      <c r="B84" s="7" t="s">
        <v>162</v>
      </c>
      <c r="C84" s="33"/>
      <c r="D84" s="33">
        <v>2.0541655880125482</v>
      </c>
      <c r="E84" s="33">
        <v>1.8445765206540172</v>
      </c>
      <c r="F84" s="33">
        <v>2.0952172591431224</v>
      </c>
      <c r="G84" s="33">
        <v>1.9281069017374333</v>
      </c>
      <c r="H84" s="33">
        <v>2.1970458835951749</v>
      </c>
      <c r="I84" s="33">
        <v>2.4072249064089846</v>
      </c>
      <c r="J84" s="33">
        <v>2.5217555114708987</v>
      </c>
      <c r="K84" s="33">
        <v>2.7674335263814673</v>
      </c>
      <c r="L84" s="33">
        <v>2.484799059290308</v>
      </c>
      <c r="M84" s="33">
        <v>2.2333056026621443</v>
      </c>
      <c r="N84" s="33">
        <v>2.416646401945413</v>
      </c>
    </row>
    <row r="85" spans="1:14">
      <c r="A85" s="7" t="s">
        <v>163</v>
      </c>
      <c r="B85" s="7" t="s">
        <v>164</v>
      </c>
      <c r="C85" s="33"/>
      <c r="D85" s="33">
        <v>2.2710673363235458</v>
      </c>
      <c r="E85" s="33">
        <v>2.2106441685561444</v>
      </c>
      <c r="F85" s="33">
        <v>2.374998286907251</v>
      </c>
      <c r="G85" s="33">
        <v>2.4177197745722219</v>
      </c>
      <c r="H85" s="33">
        <v>2.5987434274341523</v>
      </c>
      <c r="I85" s="33">
        <v>2.9514760768501023</v>
      </c>
      <c r="J85" s="33">
        <v>3.141836465882045</v>
      </c>
      <c r="K85" s="33">
        <v>3.3053142421201542</v>
      </c>
      <c r="L85" s="33">
        <v>3.1253816389957776</v>
      </c>
      <c r="M85" s="33">
        <v>3.0101567365659267</v>
      </c>
      <c r="N85" s="33">
        <v>3.2685192939926027</v>
      </c>
    </row>
    <row r="86" spans="1:14">
      <c r="A86" s="7" t="s">
        <v>165</v>
      </c>
      <c r="B86" s="7" t="s">
        <v>166</v>
      </c>
      <c r="C86" s="33"/>
      <c r="D86" s="33">
        <v>2.1123087482196641</v>
      </c>
      <c r="E86" s="33">
        <v>2.1527004177441813</v>
      </c>
      <c r="F86" s="33">
        <v>2.3538165335758334</v>
      </c>
      <c r="G86" s="33">
        <v>1.9169122453039302</v>
      </c>
      <c r="H86" s="33">
        <v>2.0841036971780955</v>
      </c>
      <c r="I86" s="33">
        <v>2.3556722271164285</v>
      </c>
      <c r="J86" s="33">
        <v>2.3976896189150017</v>
      </c>
      <c r="K86" s="33">
        <v>2.5487808690215692</v>
      </c>
      <c r="L86" s="33">
        <v>2.4181058001079885</v>
      </c>
      <c r="M86" s="33">
        <v>2.2489741112279407</v>
      </c>
      <c r="N86" s="33">
        <v>2.7544985648924381</v>
      </c>
    </row>
    <row r="87" spans="1:14">
      <c r="A87" s="7" t="s">
        <v>167</v>
      </c>
      <c r="B87" s="7" t="s">
        <v>168</v>
      </c>
      <c r="C87" s="33"/>
      <c r="D87" s="33">
        <v>0.81144585514482459</v>
      </c>
      <c r="E87" s="33">
        <v>0.68106043855554554</v>
      </c>
      <c r="F87" s="33">
        <v>0.74949159112188435</v>
      </c>
      <c r="G87" s="33">
        <v>0.75106390528990907</v>
      </c>
      <c r="H87" s="33">
        <v>1.2168810855519068</v>
      </c>
      <c r="I87" s="33">
        <v>1.3665730375417304</v>
      </c>
      <c r="J87" s="33">
        <v>1.4019692143069671</v>
      </c>
      <c r="K87" s="33">
        <v>1.4187924299624119</v>
      </c>
      <c r="L87" s="33">
        <v>1.2599886989919173</v>
      </c>
      <c r="M87" s="33">
        <v>1.1622458979251458</v>
      </c>
      <c r="N87" s="33">
        <v>1.2729220749087593</v>
      </c>
    </row>
    <row r="88" spans="1:14">
      <c r="A88" s="7" t="s">
        <v>169</v>
      </c>
      <c r="B88" s="7" t="s">
        <v>170</v>
      </c>
      <c r="C88" s="33"/>
      <c r="D88" s="33">
        <v>1.0973474222912927</v>
      </c>
      <c r="E88" s="33">
        <v>1.0468957044447369</v>
      </c>
      <c r="F88" s="33">
        <v>1.2837699091746742</v>
      </c>
      <c r="G88" s="33">
        <v>1.2167188802597517</v>
      </c>
      <c r="H88" s="33">
        <v>1.3679154052038085</v>
      </c>
      <c r="I88" s="33">
        <v>1.4054512746259489</v>
      </c>
      <c r="J88" s="33">
        <v>1.4496353823877846</v>
      </c>
      <c r="K88" s="33">
        <v>1.5571357114650519</v>
      </c>
      <c r="L88" s="33">
        <v>1.4617384055109472</v>
      </c>
      <c r="M88" s="33">
        <v>1.3342758106270018</v>
      </c>
      <c r="N88" s="33">
        <v>1.4996744328901759</v>
      </c>
    </row>
    <row r="89" spans="1:14">
      <c r="A89" s="7" t="s">
        <v>171</v>
      </c>
      <c r="B89" s="7" t="s">
        <v>172</v>
      </c>
      <c r="C89" s="33"/>
      <c r="D89" s="33" t="s">
        <v>271</v>
      </c>
      <c r="E89" s="33" t="s">
        <v>271</v>
      </c>
      <c r="F89" s="33" t="s">
        <v>271</v>
      </c>
      <c r="G89" s="33" t="s">
        <v>271</v>
      </c>
      <c r="H89" s="33" t="s">
        <v>271</v>
      </c>
      <c r="I89" s="33" t="s">
        <v>271</v>
      </c>
      <c r="J89" s="33">
        <v>1.0331160532380794</v>
      </c>
      <c r="K89" s="33">
        <v>1.1484741376083505</v>
      </c>
      <c r="L89" s="33">
        <v>1.0735178520819855</v>
      </c>
      <c r="M89" s="33">
        <v>1.0313674742926811</v>
      </c>
      <c r="N89" s="33">
        <v>1.355461501852852</v>
      </c>
    </row>
    <row r="90" spans="1:14">
      <c r="A90" s="7" t="s">
        <v>173</v>
      </c>
      <c r="B90" s="7" t="s">
        <v>174</v>
      </c>
      <c r="C90" s="33"/>
      <c r="D90" s="33">
        <v>0.80798681060970068</v>
      </c>
      <c r="E90" s="33">
        <v>0.67877187190491917</v>
      </c>
      <c r="F90" s="33">
        <v>0.73490436330660158</v>
      </c>
      <c r="G90" s="33">
        <v>0.92026444788980777</v>
      </c>
      <c r="H90" s="33">
        <v>1.4031158714703018</v>
      </c>
      <c r="I90" s="33">
        <v>1.7344948201144212</v>
      </c>
      <c r="J90" s="33">
        <v>1.8846509062187879</v>
      </c>
      <c r="K90" s="33">
        <v>2.0307157394135174</v>
      </c>
      <c r="L90" s="33">
        <v>1.9351835213192305</v>
      </c>
      <c r="M90" s="33">
        <v>1.8884830603741887</v>
      </c>
      <c r="N90" s="33">
        <v>2.1214295564814387</v>
      </c>
    </row>
    <row r="91" spans="1:14">
      <c r="A91" s="7" t="s">
        <v>175</v>
      </c>
      <c r="B91" s="7" t="s">
        <v>176</v>
      </c>
      <c r="C91" s="33"/>
      <c r="D91" s="33">
        <v>1.6173602856159635</v>
      </c>
      <c r="E91" s="33">
        <v>1.4403759345499816</v>
      </c>
      <c r="F91" s="33">
        <v>1.4961257933313015</v>
      </c>
      <c r="G91" s="33">
        <v>1.4518541094387687</v>
      </c>
      <c r="H91" s="33">
        <v>1.5414507849177457</v>
      </c>
      <c r="I91" s="33">
        <v>1.6298889212084149</v>
      </c>
      <c r="J91" s="33">
        <v>1.7635567450906033</v>
      </c>
      <c r="K91" s="33">
        <v>1.8414042249452249</v>
      </c>
      <c r="L91" s="33">
        <v>1.878899397698607</v>
      </c>
      <c r="M91" s="33">
        <v>1.7789959922684635</v>
      </c>
      <c r="N91" s="33">
        <v>1.9033597636460926</v>
      </c>
    </row>
    <row r="92" spans="1:14">
      <c r="A92" s="7" t="s">
        <v>177</v>
      </c>
      <c r="B92" s="7" t="s">
        <v>178</v>
      </c>
      <c r="C92" s="33"/>
      <c r="D92" s="33">
        <v>1.6938615847918082</v>
      </c>
      <c r="E92" s="33">
        <v>1.3030524103580126</v>
      </c>
      <c r="F92" s="33">
        <v>1.4193032320183681</v>
      </c>
      <c r="G92" s="33">
        <v>1.4100876746317572</v>
      </c>
      <c r="H92" s="33">
        <v>1.5289418866247582</v>
      </c>
      <c r="I92" s="33">
        <v>2.0943534574541953</v>
      </c>
      <c r="J92" s="33">
        <v>2.611433808893374</v>
      </c>
      <c r="K92" s="33">
        <v>2.6990325238628685</v>
      </c>
      <c r="L92" s="33">
        <v>2.568948182163258</v>
      </c>
      <c r="M92" s="33">
        <v>2.3164767203947672</v>
      </c>
      <c r="N92" s="33">
        <v>2.9023765657837481</v>
      </c>
    </row>
    <row r="93" spans="1:14">
      <c r="A93" s="7" t="s">
        <v>179</v>
      </c>
      <c r="B93" s="7" t="s">
        <v>180</v>
      </c>
      <c r="C93" s="33"/>
      <c r="D93" s="33">
        <v>0.76379346433684703</v>
      </c>
      <c r="E93" s="33">
        <v>0.62625656318295819</v>
      </c>
      <c r="F93" s="33">
        <v>0.73508766608504639</v>
      </c>
      <c r="G93" s="33">
        <v>0.71111139491484021</v>
      </c>
      <c r="H93" s="33">
        <v>0.77096187646768655</v>
      </c>
      <c r="I93" s="33">
        <v>0.81369420396512837</v>
      </c>
      <c r="J93" s="33">
        <v>0.83591284316527004</v>
      </c>
      <c r="K93" s="33">
        <v>0.8887583391734819</v>
      </c>
      <c r="L93" s="33">
        <v>0.82604392323889586</v>
      </c>
      <c r="M93" s="33">
        <v>0.75671084958597468</v>
      </c>
      <c r="N93" s="33">
        <v>0.85463058598907105</v>
      </c>
    </row>
    <row r="94" spans="1:14">
      <c r="A94" s="7" t="s">
        <v>181</v>
      </c>
      <c r="B94" s="7" t="s">
        <v>182</v>
      </c>
      <c r="C94" s="33"/>
      <c r="D94" s="33">
        <v>1.7451584380824929</v>
      </c>
      <c r="E94" s="33">
        <v>1.489428867827989</v>
      </c>
      <c r="F94" s="33">
        <v>1.6283909065731601</v>
      </c>
      <c r="G94" s="33">
        <v>1.5286880436364318</v>
      </c>
      <c r="H94" s="33">
        <v>1.6146794158651476</v>
      </c>
      <c r="I94" s="33">
        <v>1.7724695235010539</v>
      </c>
      <c r="J94" s="33">
        <v>1.8654621584449358</v>
      </c>
      <c r="K94" s="33">
        <v>1.9257392047241506</v>
      </c>
      <c r="L94" s="33">
        <v>1.8591720531560838</v>
      </c>
      <c r="M94" s="33">
        <v>1.8247149502659212</v>
      </c>
      <c r="N94" s="33">
        <v>1.9287434341158411</v>
      </c>
    </row>
    <row r="95" spans="1:14">
      <c r="A95" s="7" t="s">
        <v>183</v>
      </c>
      <c r="B95" s="7" t="s">
        <v>184</v>
      </c>
      <c r="C95" s="33"/>
      <c r="D95" s="33">
        <v>2.0060491997951826</v>
      </c>
      <c r="E95" s="33">
        <v>1.7421921893882604</v>
      </c>
      <c r="F95" s="33">
        <v>1.8599035878447054</v>
      </c>
      <c r="G95" s="33">
        <v>1.7094750152728164</v>
      </c>
      <c r="H95" s="33">
        <v>1.5637843504984674</v>
      </c>
      <c r="I95" s="33">
        <v>2.3204730438123082</v>
      </c>
      <c r="J95" s="33">
        <v>2.3617723403290394</v>
      </c>
      <c r="K95" s="33">
        <v>2.4481938060392316</v>
      </c>
      <c r="L95" s="33">
        <v>2.3318029393168982</v>
      </c>
      <c r="M95" s="33">
        <v>2.1783678227766381</v>
      </c>
      <c r="N95" s="33">
        <v>2.3862488628754512</v>
      </c>
    </row>
    <row r="96" spans="1:14">
      <c r="A96" s="7" t="s">
        <v>185</v>
      </c>
      <c r="B96" s="7" t="s">
        <v>186</v>
      </c>
      <c r="C96" s="33"/>
      <c r="D96" s="33" t="s">
        <v>271</v>
      </c>
      <c r="E96" s="33" t="s">
        <v>271</v>
      </c>
      <c r="F96" s="33" t="s">
        <v>271</v>
      </c>
      <c r="G96" s="33" t="s">
        <v>271</v>
      </c>
      <c r="H96" s="33" t="s">
        <v>271</v>
      </c>
      <c r="I96" s="33" t="s">
        <v>271</v>
      </c>
      <c r="J96" s="33" t="s">
        <v>271</v>
      </c>
      <c r="K96" s="33" t="s">
        <v>271</v>
      </c>
      <c r="L96" s="33" t="s">
        <v>271</v>
      </c>
      <c r="M96" s="33" t="s">
        <v>271</v>
      </c>
      <c r="N96" s="33" t="s">
        <v>271</v>
      </c>
    </row>
    <row r="97" spans="1:14">
      <c r="A97" s="7" t="s">
        <v>187</v>
      </c>
      <c r="B97" s="7" t="s">
        <v>188</v>
      </c>
      <c r="C97" s="33"/>
      <c r="D97" s="33" t="s">
        <v>271</v>
      </c>
      <c r="E97" s="33" t="s">
        <v>271</v>
      </c>
      <c r="F97" s="33" t="s">
        <v>271</v>
      </c>
      <c r="G97" s="33" t="s">
        <v>271</v>
      </c>
      <c r="H97" s="33" t="s">
        <v>271</v>
      </c>
      <c r="I97" s="33" t="s">
        <v>271</v>
      </c>
      <c r="J97" s="33">
        <v>1.106297160264083</v>
      </c>
      <c r="K97" s="33">
        <v>1.1946635913296464</v>
      </c>
      <c r="L97" s="33">
        <v>1.1093841462881906</v>
      </c>
      <c r="M97" s="33">
        <v>1.0048721958663509</v>
      </c>
      <c r="N97" s="33">
        <v>1.0988971305591231</v>
      </c>
    </row>
    <row r="98" spans="1:14">
      <c r="A98" s="7" t="s">
        <v>189</v>
      </c>
      <c r="B98" s="7" t="s">
        <v>190</v>
      </c>
      <c r="C98" s="33"/>
      <c r="D98" s="33">
        <v>4.4193383899547456</v>
      </c>
      <c r="E98" s="33">
        <v>3.5871501674142396</v>
      </c>
      <c r="F98" s="33">
        <v>3.5398319540084655</v>
      </c>
      <c r="G98" s="33">
        <v>2.9984206203803145</v>
      </c>
      <c r="H98" s="33">
        <v>3.3467756087631</v>
      </c>
      <c r="I98" s="33">
        <v>3.1712960038185889</v>
      </c>
      <c r="J98" s="33">
        <v>3.5528390226096969</v>
      </c>
      <c r="K98" s="33">
        <v>3.7876541649995437</v>
      </c>
      <c r="L98" s="33">
        <v>3.5390598128610637</v>
      </c>
      <c r="M98" s="33">
        <v>3.4008044306862932</v>
      </c>
      <c r="N98" s="33">
        <v>3.4734348347968917</v>
      </c>
    </row>
    <row r="99" spans="1:14">
      <c r="A99" s="7" t="s">
        <v>191</v>
      </c>
      <c r="B99" s="7" t="s">
        <v>192</v>
      </c>
      <c r="C99" s="33"/>
      <c r="D99" s="33">
        <v>0.53195807633152048</v>
      </c>
      <c r="E99" s="33">
        <v>0.66603339061791189</v>
      </c>
      <c r="F99" s="33">
        <v>0.72251250823672775</v>
      </c>
      <c r="G99" s="33">
        <v>0.69079158678282526</v>
      </c>
      <c r="H99" s="33">
        <v>0.69345796868222287</v>
      </c>
      <c r="I99" s="33">
        <v>0.70960940526687</v>
      </c>
      <c r="J99" s="33">
        <v>0.54494355978953712</v>
      </c>
      <c r="K99" s="33">
        <v>0.53499326161171656</v>
      </c>
      <c r="L99" s="33">
        <v>0.48355055115711537</v>
      </c>
      <c r="M99" s="33">
        <v>0.41228009178777553</v>
      </c>
      <c r="N99" s="33">
        <v>0.57944924023430389</v>
      </c>
    </row>
    <row r="100" spans="1:14">
      <c r="A100" s="7" t="s">
        <v>193</v>
      </c>
      <c r="B100" s="7" t="s">
        <v>194</v>
      </c>
      <c r="C100" s="33"/>
      <c r="D100" s="33">
        <v>1.4820122387865373</v>
      </c>
      <c r="E100" s="33">
        <v>1.3650730432945199</v>
      </c>
      <c r="F100" s="33">
        <v>1.6932591428178096</v>
      </c>
      <c r="G100" s="33">
        <v>1.813608495625086</v>
      </c>
      <c r="H100" s="33">
        <v>1.9707058450643351</v>
      </c>
      <c r="I100" s="33">
        <v>2.1559326266451948</v>
      </c>
      <c r="J100" s="33">
        <v>2.1731262145868886</v>
      </c>
      <c r="K100" s="33">
        <v>2.2566251212585922</v>
      </c>
      <c r="L100" s="33">
        <v>2.225992079372753</v>
      </c>
      <c r="M100" s="33">
        <v>2.1730186426081084</v>
      </c>
      <c r="N100" s="33">
        <v>2.2454504416534071</v>
      </c>
    </row>
    <row r="101" spans="1:14">
      <c r="A101" s="7" t="s">
        <v>195</v>
      </c>
      <c r="B101" s="7" t="s">
        <v>196</v>
      </c>
      <c r="C101" s="33"/>
      <c r="D101" s="33">
        <v>2.7348478856813476</v>
      </c>
      <c r="E101" s="33">
        <v>2.2981629741230609</v>
      </c>
      <c r="F101" s="33">
        <v>2.3120015198059609</v>
      </c>
      <c r="G101" s="33">
        <v>2.1707809388363852</v>
      </c>
      <c r="H101" s="33">
        <v>2.3312860368486983</v>
      </c>
      <c r="I101" s="33">
        <v>2.4828484224427321</v>
      </c>
      <c r="J101" s="33">
        <v>2.5130057527030316</v>
      </c>
      <c r="K101" s="33">
        <v>2.6564420577275603</v>
      </c>
      <c r="L101" s="33">
        <v>2.5131970477241499</v>
      </c>
      <c r="M101" s="33">
        <v>2.3188439448199616</v>
      </c>
      <c r="N101" s="33">
        <v>2.7540209883620066</v>
      </c>
    </row>
    <row r="102" spans="1:14">
      <c r="A102" s="7" t="s">
        <v>197</v>
      </c>
      <c r="B102" s="7" t="s">
        <v>198</v>
      </c>
      <c r="C102" s="33"/>
      <c r="D102" s="33">
        <v>2.5134741285025495</v>
      </c>
      <c r="E102" s="33">
        <v>2.6060914483249236</v>
      </c>
      <c r="F102" s="33">
        <v>2.7051307623525163</v>
      </c>
      <c r="G102" s="33">
        <v>2.6539482775227392</v>
      </c>
      <c r="H102" s="33">
        <v>2.8830370327112549</v>
      </c>
      <c r="I102" s="33">
        <v>2.9556986265838576</v>
      </c>
      <c r="J102" s="33">
        <v>3.0518711268625758</v>
      </c>
      <c r="K102" s="33">
        <v>3.1780534031278607</v>
      </c>
      <c r="L102" s="33">
        <v>3.0171841973338633</v>
      </c>
      <c r="M102" s="33">
        <v>2.8957844944813838</v>
      </c>
      <c r="N102" s="33">
        <v>3.0388096807294751</v>
      </c>
    </row>
    <row r="103" spans="1:14">
      <c r="A103" s="7" t="s">
        <v>199</v>
      </c>
      <c r="B103" s="7" t="s">
        <v>200</v>
      </c>
      <c r="C103" s="33"/>
      <c r="D103" s="33">
        <v>1.2273968672108082</v>
      </c>
      <c r="E103" s="33">
        <v>0.9871929998665403</v>
      </c>
      <c r="F103" s="33">
        <v>1.0196989969988672</v>
      </c>
      <c r="G103" s="33">
        <v>0.99477453862290099</v>
      </c>
      <c r="H103" s="33">
        <v>1.0631341475516984</v>
      </c>
      <c r="I103" s="33">
        <v>1.1813204299456237</v>
      </c>
      <c r="J103" s="33">
        <v>1.1624863545990562</v>
      </c>
      <c r="K103" s="33">
        <v>1.2293419751354273</v>
      </c>
      <c r="L103" s="33">
        <v>1.0950104885652396</v>
      </c>
      <c r="M103" s="33">
        <v>0.99410809552978374</v>
      </c>
      <c r="N103" s="33">
        <v>0.99766531039651229</v>
      </c>
    </row>
    <row r="104" spans="1:14" s="2" customFormat="1">
      <c r="A104" s="9"/>
      <c r="B104" s="9" t="s">
        <v>201</v>
      </c>
      <c r="C104" s="34"/>
      <c r="D104" s="34">
        <v>2.0110051311295631</v>
      </c>
      <c r="E104" s="34">
        <v>1.7762342695894158</v>
      </c>
      <c r="F104" s="34">
        <v>1.9059426668798396</v>
      </c>
      <c r="G104" s="34">
        <v>1.781208294618092</v>
      </c>
      <c r="H104" s="34">
        <v>1.9381158286563041</v>
      </c>
      <c r="I104" s="34">
        <v>2.1189675282481786</v>
      </c>
      <c r="J104" s="34">
        <v>2.2047373480139449</v>
      </c>
      <c r="K104" s="34">
        <v>2.3105360094447978</v>
      </c>
      <c r="L104" s="34">
        <v>2.1575468627931929</v>
      </c>
      <c r="M104" s="34">
        <v>2.0227734547926128</v>
      </c>
      <c r="N104" s="34">
        <v>2.2138138062276695</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sheetPr codeName="Feuil48"/>
  <dimension ref="A1:R104"/>
  <sheetViews>
    <sheetView workbookViewId="0"/>
  </sheetViews>
  <sheetFormatPr baseColWidth="10" defaultColWidth="4.7109375" defaultRowHeight="12"/>
  <cols>
    <col min="1" max="1" width="4.7109375" style="1" customWidth="1"/>
    <col min="2" max="2" width="26.140625" style="1" bestFit="1" customWidth="1"/>
    <col min="3" max="12" width="5" style="4" bestFit="1" customWidth="1"/>
    <col min="13" max="14" width="5" style="4" customWidth="1"/>
    <col min="15" max="16384" width="4.7109375" style="1"/>
  </cols>
  <sheetData>
    <row r="1" spans="1:18" s="39" customFormat="1" ht="12.75">
      <c r="B1" s="43"/>
      <c r="C1" s="43"/>
      <c r="D1" s="43"/>
      <c r="E1" s="43"/>
      <c r="F1" s="43"/>
      <c r="G1" s="43"/>
      <c r="H1" s="43"/>
      <c r="I1" s="43"/>
      <c r="J1" s="43"/>
      <c r="K1" s="43"/>
      <c r="L1" s="43"/>
      <c r="M1" s="43"/>
      <c r="N1" s="43"/>
      <c r="O1" s="43"/>
      <c r="P1" s="43"/>
      <c r="Q1" s="43"/>
      <c r="R1" s="43"/>
    </row>
    <row r="2" spans="1:18" s="46" customFormat="1" ht="12.75">
      <c r="A2" s="44" t="s">
        <v>228</v>
      </c>
      <c r="B2" s="45"/>
      <c r="C2" s="45"/>
      <c r="D2" s="45"/>
      <c r="E2" s="45"/>
      <c r="F2" s="45"/>
      <c r="G2" s="45"/>
      <c r="H2" s="45"/>
      <c r="I2" s="45"/>
      <c r="J2" s="45"/>
      <c r="K2" s="45"/>
      <c r="L2" s="45"/>
      <c r="M2" s="45"/>
      <c r="N2" s="45"/>
      <c r="O2" s="45"/>
      <c r="P2" s="45"/>
      <c r="Q2" s="45"/>
      <c r="R2" s="45"/>
    </row>
    <row r="3" spans="1:18" s="39" customFormat="1" ht="12.75">
      <c r="B3" s="43"/>
      <c r="C3" s="43"/>
      <c r="D3" s="43"/>
      <c r="E3" s="43"/>
      <c r="F3" s="43"/>
      <c r="G3" s="43"/>
      <c r="H3" s="43"/>
      <c r="I3" s="43"/>
      <c r="J3" s="43"/>
      <c r="K3" s="43"/>
      <c r="L3" s="43"/>
      <c r="M3" s="43"/>
      <c r="N3" s="43"/>
      <c r="O3" s="43"/>
      <c r="P3" s="43"/>
      <c r="Q3" s="43"/>
      <c r="R3" s="43"/>
    </row>
    <row r="4" spans="1:18" s="39" customFormat="1" ht="12.75">
      <c r="B4" s="43"/>
      <c r="C4" s="43"/>
      <c r="D4" s="43"/>
      <c r="E4" s="43"/>
      <c r="F4" s="43"/>
      <c r="G4" s="43"/>
      <c r="H4" s="43"/>
      <c r="I4" s="43"/>
      <c r="J4" s="43"/>
      <c r="K4" s="43"/>
      <c r="L4" s="43"/>
      <c r="M4" s="43"/>
      <c r="N4" s="43"/>
      <c r="O4" s="43"/>
      <c r="P4" s="43"/>
      <c r="Q4" s="43"/>
      <c r="R4" s="43"/>
    </row>
    <row r="5" spans="1:18" ht="12.75">
      <c r="A5" s="3" t="s">
        <v>252</v>
      </c>
    </row>
    <row r="6" spans="1:18" ht="3" customHeight="1"/>
    <row r="7" spans="1:18" s="2" customFormat="1">
      <c r="A7" s="5"/>
      <c r="B7" s="5"/>
      <c r="C7" s="6"/>
      <c r="D7" s="6" t="s">
        <v>1</v>
      </c>
      <c r="E7" s="6" t="s">
        <v>2</v>
      </c>
      <c r="F7" s="6" t="s">
        <v>3</v>
      </c>
      <c r="G7" s="6" t="s">
        <v>4</v>
      </c>
      <c r="H7" s="6" t="s">
        <v>5</v>
      </c>
      <c r="I7" s="6" t="s">
        <v>6</v>
      </c>
      <c r="J7" s="6" t="s">
        <v>7</v>
      </c>
      <c r="K7" s="6" t="s">
        <v>8</v>
      </c>
      <c r="L7" s="6" t="s">
        <v>229</v>
      </c>
      <c r="M7" s="6" t="s">
        <v>270</v>
      </c>
      <c r="N7" s="6" t="s">
        <v>309</v>
      </c>
    </row>
    <row r="8" spans="1:18">
      <c r="A8" s="7" t="s">
        <v>9</v>
      </c>
      <c r="B8" s="7" t="s">
        <v>10</v>
      </c>
      <c r="C8" s="31"/>
      <c r="D8" s="31" t="s">
        <v>271</v>
      </c>
      <c r="E8" s="31" t="s">
        <v>271</v>
      </c>
      <c r="F8" s="31" t="s">
        <v>271</v>
      </c>
      <c r="G8" s="31" t="s">
        <v>271</v>
      </c>
      <c r="H8" s="31" t="s">
        <v>271</v>
      </c>
      <c r="I8" s="31" t="s">
        <v>271</v>
      </c>
      <c r="J8" s="31" t="s">
        <v>271</v>
      </c>
      <c r="K8" s="31" t="s">
        <v>271</v>
      </c>
      <c r="L8" s="31" t="s">
        <v>271</v>
      </c>
      <c r="M8" s="31" t="s">
        <v>271</v>
      </c>
      <c r="N8" s="31" t="s">
        <v>271</v>
      </c>
    </row>
    <row r="9" spans="1:18">
      <c r="A9" s="7" t="s">
        <v>11</v>
      </c>
      <c r="B9" s="7" t="s">
        <v>12</v>
      </c>
      <c r="C9" s="31"/>
      <c r="D9" s="31">
        <v>11.138979963768076</v>
      </c>
      <c r="E9" s="31">
        <v>9.6315736077959642</v>
      </c>
      <c r="F9" s="31">
        <v>10.817686229779216</v>
      </c>
      <c r="G9" s="31">
        <v>7.7103616264951853</v>
      </c>
      <c r="H9" s="31">
        <v>8.8913814879413007</v>
      </c>
      <c r="I9" s="31">
        <v>9.0346123223511352</v>
      </c>
      <c r="J9" s="31">
        <v>9.2940565852305674</v>
      </c>
      <c r="K9" s="31">
        <v>10.630165825141741</v>
      </c>
      <c r="L9" s="31">
        <v>10.123304656038307</v>
      </c>
      <c r="M9" s="31">
        <v>9.107373207024013</v>
      </c>
      <c r="N9" s="31">
        <v>10.590098474409023</v>
      </c>
    </row>
    <row r="10" spans="1:18">
      <c r="A10" s="7" t="s">
        <v>13</v>
      </c>
      <c r="B10" s="7" t="s">
        <v>14</v>
      </c>
      <c r="C10" s="31"/>
      <c r="D10" s="31" t="s">
        <v>271</v>
      </c>
      <c r="E10" s="31" t="s">
        <v>271</v>
      </c>
      <c r="F10" s="31" t="s">
        <v>271</v>
      </c>
      <c r="G10" s="31" t="s">
        <v>271</v>
      </c>
      <c r="H10" s="31" t="s">
        <v>271</v>
      </c>
      <c r="I10" s="31" t="s">
        <v>271</v>
      </c>
      <c r="J10" s="31" t="s">
        <v>271</v>
      </c>
      <c r="K10" s="31">
        <v>13.169305019660907</v>
      </c>
      <c r="L10" s="31">
        <v>11.547138407609427</v>
      </c>
      <c r="M10" s="31">
        <v>10.950721509399616</v>
      </c>
      <c r="N10" s="31">
        <v>12.047316280382905</v>
      </c>
    </row>
    <row r="11" spans="1:18">
      <c r="A11" s="7" t="s">
        <v>15</v>
      </c>
      <c r="B11" s="7" t="s">
        <v>16</v>
      </c>
      <c r="C11" s="31"/>
      <c r="D11" s="31" t="s">
        <v>271</v>
      </c>
      <c r="E11" s="31" t="s">
        <v>271</v>
      </c>
      <c r="F11" s="31" t="s">
        <v>271</v>
      </c>
      <c r="G11" s="31" t="s">
        <v>271</v>
      </c>
      <c r="H11" s="31" t="s">
        <v>271</v>
      </c>
      <c r="I11" s="31" t="s">
        <v>271</v>
      </c>
      <c r="J11" s="31">
        <v>16.601820553118511</v>
      </c>
      <c r="K11" s="31">
        <v>17.65610068714637</v>
      </c>
      <c r="L11" s="31">
        <v>16.137561669943668</v>
      </c>
      <c r="M11" s="31">
        <v>14.774103456162949</v>
      </c>
      <c r="N11" s="31">
        <v>15.735211682438338</v>
      </c>
    </row>
    <row r="12" spans="1:18">
      <c r="A12" s="7" t="s">
        <v>17</v>
      </c>
      <c r="B12" s="7" t="s">
        <v>18</v>
      </c>
      <c r="C12" s="31"/>
      <c r="D12" s="31">
        <v>18.04868584005736</v>
      </c>
      <c r="E12" s="31">
        <v>14.397868049553441</v>
      </c>
      <c r="F12" s="31">
        <v>15.289613253083845</v>
      </c>
      <c r="G12" s="31">
        <v>18.525411455551659</v>
      </c>
      <c r="H12" s="31">
        <v>17.136677322778706</v>
      </c>
      <c r="I12" s="31">
        <v>16.087872714735884</v>
      </c>
      <c r="J12" s="31">
        <v>15.253480809823117</v>
      </c>
      <c r="K12" s="31">
        <v>16.387520639852855</v>
      </c>
      <c r="L12" s="31">
        <v>11.462691370511701</v>
      </c>
      <c r="M12" s="31">
        <v>6.839092950807796</v>
      </c>
      <c r="N12" s="31">
        <v>7.0484677244077378</v>
      </c>
    </row>
    <row r="13" spans="1:18">
      <c r="A13" s="7" t="s">
        <v>19</v>
      </c>
      <c r="B13" s="7" t="s">
        <v>20</v>
      </c>
      <c r="C13" s="31"/>
      <c r="D13" s="31">
        <v>19.564084167689902</v>
      </c>
      <c r="E13" s="31">
        <v>18.055489060180975</v>
      </c>
      <c r="F13" s="31">
        <v>18.660492570271924</v>
      </c>
      <c r="G13" s="31">
        <v>16.960343261935311</v>
      </c>
      <c r="H13" s="31">
        <v>17.480350857926823</v>
      </c>
      <c r="I13" s="31">
        <v>20.007316413856511</v>
      </c>
      <c r="J13" s="31">
        <v>20.207935865256559</v>
      </c>
      <c r="K13" s="31">
        <v>19.01343156680619</v>
      </c>
      <c r="L13" s="31">
        <v>18.247600807453665</v>
      </c>
      <c r="M13" s="31">
        <v>17.305280762266715</v>
      </c>
      <c r="N13" s="31">
        <v>17.891983673606116</v>
      </c>
    </row>
    <row r="14" spans="1:18">
      <c r="A14" s="7" t="s">
        <v>21</v>
      </c>
      <c r="B14" s="7" t="s">
        <v>22</v>
      </c>
      <c r="C14" s="31"/>
      <c r="D14" s="31" t="s">
        <v>271</v>
      </c>
      <c r="E14" s="31" t="s">
        <v>271</v>
      </c>
      <c r="F14" s="31" t="s">
        <v>271</v>
      </c>
      <c r="G14" s="31" t="s">
        <v>271</v>
      </c>
      <c r="H14" s="31" t="s">
        <v>271</v>
      </c>
      <c r="I14" s="31" t="s">
        <v>271</v>
      </c>
      <c r="J14" s="31" t="s">
        <v>271</v>
      </c>
      <c r="K14" s="31">
        <v>23.969280668769056</v>
      </c>
      <c r="L14" s="31" t="s">
        <v>271</v>
      </c>
      <c r="M14" s="31" t="s">
        <v>271</v>
      </c>
      <c r="N14" s="31" t="s">
        <v>271</v>
      </c>
    </row>
    <row r="15" spans="1:18">
      <c r="A15" s="7" t="s">
        <v>23</v>
      </c>
      <c r="B15" s="7" t="s">
        <v>24</v>
      </c>
      <c r="C15" s="31"/>
      <c r="D15" s="31" t="s">
        <v>271</v>
      </c>
      <c r="E15" s="31" t="s">
        <v>271</v>
      </c>
      <c r="F15" s="31" t="s">
        <v>271</v>
      </c>
      <c r="G15" s="31" t="s">
        <v>271</v>
      </c>
      <c r="H15" s="31" t="s">
        <v>271</v>
      </c>
      <c r="I15" s="31" t="s">
        <v>271</v>
      </c>
      <c r="J15" s="31" t="s">
        <v>271</v>
      </c>
      <c r="K15" s="31" t="s">
        <v>271</v>
      </c>
      <c r="L15" s="31" t="s">
        <v>271</v>
      </c>
      <c r="M15" s="31" t="s">
        <v>271</v>
      </c>
      <c r="N15" s="31" t="s">
        <v>271</v>
      </c>
    </row>
    <row r="16" spans="1:18">
      <c r="A16" s="7" t="s">
        <v>25</v>
      </c>
      <c r="B16" s="7" t="s">
        <v>26</v>
      </c>
      <c r="C16" s="31"/>
      <c r="D16" s="31" t="s">
        <v>271</v>
      </c>
      <c r="E16" s="31">
        <v>6.1554250347353801</v>
      </c>
      <c r="F16" s="31">
        <v>6.7190925555237824</v>
      </c>
      <c r="G16" s="31" t="s">
        <v>271</v>
      </c>
      <c r="H16" s="31" t="s">
        <v>271</v>
      </c>
      <c r="I16" s="31" t="s">
        <v>271</v>
      </c>
      <c r="J16" s="31" t="s">
        <v>271</v>
      </c>
      <c r="K16" s="31" t="s">
        <v>271</v>
      </c>
      <c r="L16" s="31" t="s">
        <v>271</v>
      </c>
      <c r="M16" s="31" t="s">
        <v>271</v>
      </c>
      <c r="N16" s="31" t="s">
        <v>271</v>
      </c>
    </row>
    <row r="17" spans="1:14">
      <c r="A17" s="7" t="s">
        <v>27</v>
      </c>
      <c r="B17" s="7" t="s">
        <v>28</v>
      </c>
      <c r="C17" s="31"/>
      <c r="D17" s="31">
        <v>15.572921138548814</v>
      </c>
      <c r="E17" s="31">
        <v>13.68370274226397</v>
      </c>
      <c r="F17" s="31">
        <v>15.10098187122893</v>
      </c>
      <c r="G17" s="31">
        <v>13.887706742060907</v>
      </c>
      <c r="H17" s="31">
        <v>14.879512605232675</v>
      </c>
      <c r="I17" s="31">
        <v>16.251615493949238</v>
      </c>
      <c r="J17" s="31">
        <v>16.929945982555509</v>
      </c>
      <c r="K17" s="31">
        <v>17.801840331778124</v>
      </c>
      <c r="L17" s="31">
        <v>17.566471762604177</v>
      </c>
      <c r="M17" s="31">
        <v>15.617857170863294</v>
      </c>
      <c r="N17" s="31">
        <v>17.556916992970521</v>
      </c>
    </row>
    <row r="18" spans="1:14">
      <c r="A18" s="7" t="s">
        <v>29</v>
      </c>
      <c r="B18" s="7" t="s">
        <v>30</v>
      </c>
      <c r="C18" s="31"/>
      <c r="D18" s="31">
        <v>12.920994005906897</v>
      </c>
      <c r="E18" s="31">
        <v>11.067067612146023</v>
      </c>
      <c r="F18" s="31">
        <v>11.966700022139475</v>
      </c>
      <c r="G18" s="31">
        <v>10.447359837891479</v>
      </c>
      <c r="H18" s="31">
        <v>10.039681299898593</v>
      </c>
      <c r="I18" s="31">
        <v>11.707993447591679</v>
      </c>
      <c r="J18" s="31">
        <v>12.726037389263825</v>
      </c>
      <c r="K18" s="31">
        <v>13.175058571586062</v>
      </c>
      <c r="L18" s="31">
        <v>12.580337346692486</v>
      </c>
      <c r="M18" s="31">
        <v>12.039735305351098</v>
      </c>
      <c r="N18" s="31">
        <v>13.094545889399045</v>
      </c>
    </row>
    <row r="19" spans="1:14">
      <c r="A19" s="7" t="s">
        <v>31</v>
      </c>
      <c r="B19" s="7" t="s">
        <v>32</v>
      </c>
      <c r="C19" s="31"/>
      <c r="D19" s="31" t="s">
        <v>271</v>
      </c>
      <c r="E19" s="31" t="s">
        <v>271</v>
      </c>
      <c r="F19" s="31" t="s">
        <v>271</v>
      </c>
      <c r="G19" s="31" t="s">
        <v>271</v>
      </c>
      <c r="H19" s="31" t="s">
        <v>271</v>
      </c>
      <c r="I19" s="31" t="s">
        <v>271</v>
      </c>
      <c r="J19" s="31" t="s">
        <v>271</v>
      </c>
      <c r="K19" s="31" t="s">
        <v>271</v>
      </c>
      <c r="L19" s="31" t="s">
        <v>271</v>
      </c>
      <c r="M19" s="31">
        <v>12.074367155715068</v>
      </c>
      <c r="N19" s="31">
        <v>11.152934714099093</v>
      </c>
    </row>
    <row r="20" spans="1:14">
      <c r="A20" s="7" t="s">
        <v>33</v>
      </c>
      <c r="B20" s="7" t="s">
        <v>34</v>
      </c>
      <c r="C20" s="31"/>
      <c r="D20" s="31">
        <v>20.473114348252157</v>
      </c>
      <c r="E20" s="31">
        <v>18.405840299350594</v>
      </c>
      <c r="F20" s="31">
        <v>18.596099773595085</v>
      </c>
      <c r="G20" s="31">
        <v>18.255730469296868</v>
      </c>
      <c r="H20" s="31">
        <v>20.48568900049532</v>
      </c>
      <c r="I20" s="31">
        <v>22.670201607061749</v>
      </c>
      <c r="J20" s="31">
        <v>24.34840172285244</v>
      </c>
      <c r="K20" s="31">
        <v>23.333413007266262</v>
      </c>
      <c r="L20" s="31">
        <v>22.604046279903052</v>
      </c>
      <c r="M20" s="31">
        <v>22.005591793591069</v>
      </c>
      <c r="N20" s="31">
        <v>22.989439827525601</v>
      </c>
    </row>
    <row r="21" spans="1:14">
      <c r="A21" s="7" t="s">
        <v>35</v>
      </c>
      <c r="B21" s="7" t="s">
        <v>36</v>
      </c>
      <c r="C21" s="31"/>
      <c r="D21" s="31">
        <v>16.344769710115347</v>
      </c>
      <c r="E21" s="31">
        <v>15.075753393966353</v>
      </c>
      <c r="F21" s="31">
        <v>16.405701200229569</v>
      </c>
      <c r="G21" s="31">
        <v>15.621888063960629</v>
      </c>
      <c r="H21" s="31">
        <v>15.963435606240079</v>
      </c>
      <c r="I21" s="31">
        <v>17.658225287381548</v>
      </c>
      <c r="J21" s="31">
        <v>19.128163689600768</v>
      </c>
      <c r="K21" s="31">
        <v>18.714958111762176</v>
      </c>
      <c r="L21" s="31">
        <v>17.371021486244064</v>
      </c>
      <c r="M21" s="31">
        <v>15.298402586850946</v>
      </c>
      <c r="N21" s="31">
        <v>16.101416999094493</v>
      </c>
    </row>
    <row r="22" spans="1:14">
      <c r="A22" s="7" t="s">
        <v>37</v>
      </c>
      <c r="B22" s="7" t="s">
        <v>38</v>
      </c>
      <c r="C22" s="31"/>
      <c r="D22" s="31">
        <v>12.047778158007052</v>
      </c>
      <c r="E22" s="31">
        <v>10.751357254784025</v>
      </c>
      <c r="F22" s="31">
        <v>12.321707346127562</v>
      </c>
      <c r="G22" s="31">
        <v>11.303826672252367</v>
      </c>
      <c r="H22" s="31">
        <v>11.942949497990709</v>
      </c>
      <c r="I22" s="31">
        <v>11.963538653087067</v>
      </c>
      <c r="J22" s="31">
        <v>12.641757549352814</v>
      </c>
      <c r="K22" s="31">
        <v>13.102757346066712</v>
      </c>
      <c r="L22" s="31">
        <v>12.018179417960164</v>
      </c>
      <c r="M22" s="31">
        <v>9.962128293659152</v>
      </c>
      <c r="N22" s="31">
        <v>11.103714427305469</v>
      </c>
    </row>
    <row r="23" spans="1:14">
      <c r="A23" s="7" t="s">
        <v>39</v>
      </c>
      <c r="B23" s="7" t="s">
        <v>40</v>
      </c>
      <c r="C23" s="31"/>
      <c r="D23" s="31">
        <v>13.649797134471726</v>
      </c>
      <c r="E23" s="31">
        <v>11.465016255000203</v>
      </c>
      <c r="F23" s="31">
        <v>12.151665919969817</v>
      </c>
      <c r="G23" s="31">
        <v>11.675642342524812</v>
      </c>
      <c r="H23" s="31">
        <v>11.849676280992316</v>
      </c>
      <c r="I23" s="31">
        <v>12.175819678974252</v>
      </c>
      <c r="J23" s="31">
        <v>11.179474187995266</v>
      </c>
      <c r="K23" s="31">
        <v>12.579114532057236</v>
      </c>
      <c r="L23" s="31">
        <v>11.472379896633786</v>
      </c>
      <c r="M23" s="31">
        <v>10.259571049951624</v>
      </c>
      <c r="N23" s="31">
        <v>11.198217514483225</v>
      </c>
    </row>
    <row r="24" spans="1:14">
      <c r="A24" s="7" t="s">
        <v>41</v>
      </c>
      <c r="B24" s="7" t="s">
        <v>42</v>
      </c>
      <c r="C24" s="31"/>
      <c r="D24" s="31">
        <v>16.598020909755508</v>
      </c>
      <c r="E24" s="31">
        <v>14.087094485444974</v>
      </c>
      <c r="F24" s="31">
        <v>14.094310774144384</v>
      </c>
      <c r="G24" s="31">
        <v>12.225529935251334</v>
      </c>
      <c r="H24" s="31">
        <v>12.350190000325274</v>
      </c>
      <c r="I24" s="31">
        <v>13.462326351566233</v>
      </c>
      <c r="J24" s="31">
        <v>13.779760201154041</v>
      </c>
      <c r="K24" s="31">
        <v>12.722594642554649</v>
      </c>
      <c r="L24" s="31">
        <v>11.373617704513313</v>
      </c>
      <c r="M24" s="31">
        <v>10.706697758011478</v>
      </c>
      <c r="N24" s="31">
        <v>11.305761646839358</v>
      </c>
    </row>
    <row r="25" spans="1:14">
      <c r="A25" s="7" t="s">
        <v>43</v>
      </c>
      <c r="B25" s="7" t="s">
        <v>44</v>
      </c>
      <c r="C25" s="31"/>
      <c r="D25" s="31">
        <v>11.917724271713405</v>
      </c>
      <c r="E25" s="31">
        <v>9.6829484705308229</v>
      </c>
      <c r="F25" s="31">
        <v>10.070105423766993</v>
      </c>
      <c r="G25" s="31">
        <v>9.1542522707897795</v>
      </c>
      <c r="H25" s="31">
        <v>8.6088333254183684</v>
      </c>
      <c r="I25" s="31">
        <v>9.177917506592765</v>
      </c>
      <c r="J25" s="31">
        <v>9.2688368833553181</v>
      </c>
      <c r="K25" s="31">
        <v>9.9116880930111755</v>
      </c>
      <c r="L25" s="31">
        <v>9.0556632304895572</v>
      </c>
      <c r="M25" s="31">
        <v>8.312426760941106</v>
      </c>
      <c r="N25" s="31">
        <v>8.6761802143258659</v>
      </c>
    </row>
    <row r="26" spans="1:14">
      <c r="A26" s="7" t="s">
        <v>45</v>
      </c>
      <c r="B26" s="7" t="s">
        <v>46</v>
      </c>
      <c r="C26" s="31"/>
      <c r="D26" s="31">
        <v>12.537521474308919</v>
      </c>
      <c r="E26" s="31">
        <v>10.361631802496792</v>
      </c>
      <c r="F26" s="31">
        <v>11.107443609961758</v>
      </c>
      <c r="G26" s="31">
        <v>10.717825340696193</v>
      </c>
      <c r="H26" s="31">
        <v>10.248496067124455</v>
      </c>
      <c r="I26" s="31">
        <v>10.943182877925954</v>
      </c>
      <c r="J26" s="31">
        <v>11.560509930211021</v>
      </c>
      <c r="K26" s="31">
        <v>12.460511829599838</v>
      </c>
      <c r="L26" s="31">
        <v>11.47057590598822</v>
      </c>
      <c r="M26" s="31">
        <v>10.360512296504995</v>
      </c>
      <c r="N26" s="31">
        <v>11.475684318724275</v>
      </c>
    </row>
    <row r="27" spans="1:14">
      <c r="A27" s="7" t="s">
        <v>65</v>
      </c>
      <c r="B27" s="7" t="s">
        <v>66</v>
      </c>
      <c r="C27" s="31"/>
      <c r="D27" s="31" t="s">
        <v>271</v>
      </c>
      <c r="E27" s="31" t="s">
        <v>271</v>
      </c>
      <c r="F27" s="31" t="s">
        <v>271</v>
      </c>
      <c r="G27" s="31" t="s">
        <v>271</v>
      </c>
      <c r="H27" s="31" t="s">
        <v>271</v>
      </c>
      <c r="I27" s="31" t="s">
        <v>271</v>
      </c>
      <c r="J27" s="31" t="s">
        <v>271</v>
      </c>
      <c r="K27" s="31" t="s">
        <v>271</v>
      </c>
      <c r="L27" s="31" t="s">
        <v>271</v>
      </c>
      <c r="M27" s="31" t="s">
        <v>271</v>
      </c>
      <c r="N27" s="31" t="s">
        <v>271</v>
      </c>
    </row>
    <row r="28" spans="1:14">
      <c r="A28" s="7" t="s">
        <v>67</v>
      </c>
      <c r="B28" s="7" t="s">
        <v>68</v>
      </c>
      <c r="C28" s="31"/>
      <c r="D28" s="31" t="s">
        <v>271</v>
      </c>
      <c r="E28" s="31" t="s">
        <v>271</v>
      </c>
      <c r="F28" s="31" t="s">
        <v>271</v>
      </c>
      <c r="G28" s="31" t="s">
        <v>271</v>
      </c>
      <c r="H28" s="31" t="s">
        <v>271</v>
      </c>
      <c r="I28" s="31" t="s">
        <v>271</v>
      </c>
      <c r="J28" s="31" t="s">
        <v>271</v>
      </c>
      <c r="K28" s="31" t="s">
        <v>271</v>
      </c>
      <c r="L28" s="31" t="s">
        <v>271</v>
      </c>
      <c r="M28" s="31" t="s">
        <v>271</v>
      </c>
      <c r="N28" s="31" t="s">
        <v>271</v>
      </c>
    </row>
    <row r="29" spans="1:14">
      <c r="A29" s="7" t="s">
        <v>47</v>
      </c>
      <c r="B29" s="7" t="s">
        <v>48</v>
      </c>
      <c r="C29" s="31"/>
      <c r="D29" s="31">
        <v>14.728590907436859</v>
      </c>
      <c r="E29" s="31">
        <v>12.341101518251248</v>
      </c>
      <c r="F29" s="31">
        <v>13.768495453671816</v>
      </c>
      <c r="G29" s="31">
        <v>13.811132198171178</v>
      </c>
      <c r="H29" s="31">
        <v>12.199650307253048</v>
      </c>
      <c r="I29" s="31">
        <v>13.178949440552312</v>
      </c>
      <c r="J29" s="31">
        <v>14.291031203437424</v>
      </c>
      <c r="K29" s="31">
        <v>14.450837232316641</v>
      </c>
      <c r="L29" s="31">
        <v>14.093945839891983</v>
      </c>
      <c r="M29" s="31">
        <v>13.620604398337541</v>
      </c>
      <c r="N29" s="31">
        <v>14.522191003368492</v>
      </c>
    </row>
    <row r="30" spans="1:14">
      <c r="A30" s="7" t="s">
        <v>49</v>
      </c>
      <c r="B30" s="7" t="s">
        <v>50</v>
      </c>
      <c r="C30" s="31"/>
      <c r="D30" s="31" t="s">
        <v>271</v>
      </c>
      <c r="E30" s="31" t="s">
        <v>271</v>
      </c>
      <c r="F30" s="31" t="s">
        <v>271</v>
      </c>
      <c r="G30" s="31" t="s">
        <v>271</v>
      </c>
      <c r="H30" s="31" t="s">
        <v>271</v>
      </c>
      <c r="I30" s="31">
        <v>21.355556346910792</v>
      </c>
      <c r="J30" s="31">
        <v>22.906318445701526</v>
      </c>
      <c r="K30" s="31">
        <v>22.476965158277164</v>
      </c>
      <c r="L30" s="31">
        <v>22.504301058468354</v>
      </c>
      <c r="M30" s="31">
        <v>19.905820938986377</v>
      </c>
      <c r="N30" s="31">
        <v>22.770274422734186</v>
      </c>
    </row>
    <row r="31" spans="1:14">
      <c r="A31" s="7" t="s">
        <v>51</v>
      </c>
      <c r="B31" s="7" t="s">
        <v>52</v>
      </c>
      <c r="C31" s="31"/>
      <c r="D31" s="31" t="s">
        <v>271</v>
      </c>
      <c r="E31" s="31" t="s">
        <v>271</v>
      </c>
      <c r="F31" s="31" t="s">
        <v>271</v>
      </c>
      <c r="G31" s="31" t="s">
        <v>271</v>
      </c>
      <c r="H31" s="31" t="s">
        <v>271</v>
      </c>
      <c r="I31" s="31" t="s">
        <v>271</v>
      </c>
      <c r="J31" s="31" t="s">
        <v>271</v>
      </c>
      <c r="K31" s="31" t="s">
        <v>271</v>
      </c>
      <c r="L31" s="31" t="s">
        <v>271</v>
      </c>
      <c r="M31" s="31" t="s">
        <v>271</v>
      </c>
      <c r="N31" s="31" t="s">
        <v>271</v>
      </c>
    </row>
    <row r="32" spans="1:14">
      <c r="A32" s="7" t="s">
        <v>53</v>
      </c>
      <c r="B32" s="7" t="s">
        <v>54</v>
      </c>
      <c r="C32" s="31"/>
      <c r="D32" s="31">
        <v>14.830448634480863</v>
      </c>
      <c r="E32" s="31">
        <v>9.0818398516818224</v>
      </c>
      <c r="F32" s="31">
        <v>10.805503146901458</v>
      </c>
      <c r="G32" s="31">
        <v>10.618830124731151</v>
      </c>
      <c r="H32" s="31">
        <v>10.691999332238712</v>
      </c>
      <c r="I32" s="31">
        <v>11.888962547856027</v>
      </c>
      <c r="J32" s="31">
        <v>12.760834025380733</v>
      </c>
      <c r="K32" s="31">
        <v>12.70257740580138</v>
      </c>
      <c r="L32" s="31">
        <v>11.955467610136377</v>
      </c>
      <c r="M32" s="31">
        <v>11.281326271351345</v>
      </c>
      <c r="N32" s="31">
        <v>12.230879469087945</v>
      </c>
    </row>
    <row r="33" spans="1:14">
      <c r="A33" s="7" t="s">
        <v>55</v>
      </c>
      <c r="B33" s="7" t="s">
        <v>56</v>
      </c>
      <c r="C33" s="31"/>
      <c r="D33" s="31">
        <v>21.362592176518032</v>
      </c>
      <c r="E33" s="31">
        <v>14.127588833449561</v>
      </c>
      <c r="F33" s="31">
        <v>15.494557090090892</v>
      </c>
      <c r="G33" s="31">
        <v>15.761672829441823</v>
      </c>
      <c r="H33" s="31">
        <v>15.80971617686591</v>
      </c>
      <c r="I33" s="31">
        <v>17.094217256364971</v>
      </c>
      <c r="J33" s="31">
        <v>17.385638119290778</v>
      </c>
      <c r="K33" s="31">
        <v>17.285440984641696</v>
      </c>
      <c r="L33" s="31">
        <v>16.095576016442955</v>
      </c>
      <c r="M33" s="31">
        <v>14.918586926377642</v>
      </c>
      <c r="N33" s="31">
        <v>15.641085451559885</v>
      </c>
    </row>
    <row r="34" spans="1:14">
      <c r="A34" s="7" t="s">
        <v>57</v>
      </c>
      <c r="B34" s="7" t="s">
        <v>58</v>
      </c>
      <c r="C34" s="31"/>
      <c r="D34" s="31">
        <v>15.001172818965847</v>
      </c>
      <c r="E34" s="31">
        <v>14.543480837170669</v>
      </c>
      <c r="F34" s="31">
        <v>15.247275514308367</v>
      </c>
      <c r="G34" s="31">
        <v>14.948639483736528</v>
      </c>
      <c r="H34" s="31">
        <v>15.075820312988652</v>
      </c>
      <c r="I34" s="31">
        <v>17.089001670476868</v>
      </c>
      <c r="J34" s="31">
        <v>20.213175529306771</v>
      </c>
      <c r="K34" s="31">
        <v>20.041404073347234</v>
      </c>
      <c r="L34" s="31">
        <v>17.58560373602802</v>
      </c>
      <c r="M34" s="31">
        <v>16.907675730615914</v>
      </c>
      <c r="N34" s="31">
        <v>17.741486235154468</v>
      </c>
    </row>
    <row r="35" spans="1:14">
      <c r="A35" s="7" t="s">
        <v>59</v>
      </c>
      <c r="B35" s="7" t="s">
        <v>60</v>
      </c>
      <c r="C35" s="31"/>
      <c r="D35" s="31">
        <v>21.147596299578826</v>
      </c>
      <c r="E35" s="31">
        <v>18.827180368390138</v>
      </c>
      <c r="F35" s="31">
        <v>21.013093043306554</v>
      </c>
      <c r="G35" s="31">
        <v>18.701589303304583</v>
      </c>
      <c r="H35" s="31">
        <v>18.962382408643546</v>
      </c>
      <c r="I35" s="31">
        <v>18.088819637049792</v>
      </c>
      <c r="J35" s="31">
        <v>17.159923124075345</v>
      </c>
      <c r="K35" s="31">
        <v>15.587259615446774</v>
      </c>
      <c r="L35" s="31">
        <v>14.441952217735867</v>
      </c>
      <c r="M35" s="31">
        <v>14.507744748461418</v>
      </c>
      <c r="N35" s="31">
        <v>15.653598118782897</v>
      </c>
    </row>
    <row r="36" spans="1:14">
      <c r="A36" s="7" t="s">
        <v>61</v>
      </c>
      <c r="B36" s="7" t="s">
        <v>62</v>
      </c>
      <c r="C36" s="31"/>
      <c r="D36" s="31" t="s">
        <v>271</v>
      </c>
      <c r="E36" s="31">
        <v>12.142301336807225</v>
      </c>
      <c r="F36" s="31">
        <v>18.101615646258505</v>
      </c>
      <c r="G36" s="31" t="s">
        <v>271</v>
      </c>
      <c r="H36" s="31" t="s">
        <v>271</v>
      </c>
      <c r="I36" s="31" t="s">
        <v>271</v>
      </c>
      <c r="J36" s="31" t="s">
        <v>271</v>
      </c>
      <c r="K36" s="31">
        <v>18.185137065417344</v>
      </c>
      <c r="L36" s="31" t="s">
        <v>271</v>
      </c>
      <c r="M36" s="31" t="s">
        <v>271</v>
      </c>
      <c r="N36" s="31">
        <v>19.22826750086816</v>
      </c>
    </row>
    <row r="37" spans="1:14">
      <c r="A37" s="7" t="s">
        <v>63</v>
      </c>
      <c r="B37" s="7" t="s">
        <v>64</v>
      </c>
      <c r="C37" s="31"/>
      <c r="D37" s="31">
        <v>16.502198013620703</v>
      </c>
      <c r="E37" s="31">
        <v>12.637865262016735</v>
      </c>
      <c r="F37" s="31">
        <v>14.424434609290914</v>
      </c>
      <c r="G37" s="31">
        <v>14.083862999584484</v>
      </c>
      <c r="H37" s="31">
        <v>14.697463146288589</v>
      </c>
      <c r="I37" s="31">
        <v>13.632809497550669</v>
      </c>
      <c r="J37" s="31">
        <v>13.198897210697416</v>
      </c>
      <c r="K37" s="31">
        <v>12.909519427094992</v>
      </c>
      <c r="L37" s="31">
        <v>11.554901612049202</v>
      </c>
      <c r="M37" s="31">
        <v>13.478221953635561</v>
      </c>
      <c r="N37" s="31">
        <v>15.056186097821428</v>
      </c>
    </row>
    <row r="38" spans="1:14">
      <c r="A38" s="7" t="s">
        <v>69</v>
      </c>
      <c r="B38" s="7" t="s">
        <v>70</v>
      </c>
      <c r="C38" s="31"/>
      <c r="D38" s="31">
        <v>17.558486360277591</v>
      </c>
      <c r="E38" s="31">
        <v>18.140600571564853</v>
      </c>
      <c r="F38" s="31">
        <v>18.313937517572576</v>
      </c>
      <c r="G38" s="31">
        <v>18.752701625297778</v>
      </c>
      <c r="H38" s="31">
        <v>18.206589920110932</v>
      </c>
      <c r="I38" s="31">
        <v>19.826541595492383</v>
      </c>
      <c r="J38" s="31">
        <v>20.653257725895621</v>
      </c>
      <c r="K38" s="31">
        <v>20.311068845048002</v>
      </c>
      <c r="L38" s="31">
        <v>18.662686775365032</v>
      </c>
      <c r="M38" s="31">
        <v>18.627962568037816</v>
      </c>
      <c r="N38" s="31">
        <v>18.555896490296693</v>
      </c>
    </row>
    <row r="39" spans="1:14">
      <c r="A39" s="7" t="s">
        <v>71</v>
      </c>
      <c r="B39" s="7" t="s">
        <v>72</v>
      </c>
      <c r="C39" s="31"/>
      <c r="D39" s="31">
        <v>17.69380024287608</v>
      </c>
      <c r="E39" s="31">
        <v>17.007768135150737</v>
      </c>
      <c r="F39" s="31">
        <v>16.883384635968792</v>
      </c>
      <c r="G39" s="31">
        <v>16.046374312983783</v>
      </c>
      <c r="H39" s="31">
        <v>16.8130482289383</v>
      </c>
      <c r="I39" s="31">
        <v>19.044126004102054</v>
      </c>
      <c r="J39" s="31">
        <v>19.353241819654059</v>
      </c>
      <c r="K39" s="31">
        <v>18.746891931324363</v>
      </c>
      <c r="L39" s="31">
        <v>17.837938427164104</v>
      </c>
      <c r="M39" s="31">
        <v>17.19446146160054</v>
      </c>
      <c r="N39" s="31">
        <v>16.530751604469426</v>
      </c>
    </row>
    <row r="40" spans="1:14">
      <c r="A40" s="7" t="s">
        <v>73</v>
      </c>
      <c r="B40" s="7" t="s">
        <v>74</v>
      </c>
      <c r="C40" s="31"/>
      <c r="D40" s="31" t="s">
        <v>271</v>
      </c>
      <c r="E40" s="31" t="s">
        <v>271</v>
      </c>
      <c r="F40" s="31" t="s">
        <v>271</v>
      </c>
      <c r="G40" s="31" t="s">
        <v>271</v>
      </c>
      <c r="H40" s="31" t="s">
        <v>271</v>
      </c>
      <c r="I40" s="31" t="s">
        <v>271</v>
      </c>
      <c r="J40" s="31" t="s">
        <v>271</v>
      </c>
      <c r="K40" s="31" t="s">
        <v>271</v>
      </c>
      <c r="L40" s="31" t="s">
        <v>271</v>
      </c>
      <c r="M40" s="31" t="s">
        <v>271</v>
      </c>
      <c r="N40" s="31" t="s">
        <v>271</v>
      </c>
    </row>
    <row r="41" spans="1:14">
      <c r="A41" s="7" t="s">
        <v>75</v>
      </c>
      <c r="B41" s="7" t="s">
        <v>76</v>
      </c>
      <c r="C41" s="31"/>
      <c r="D41" s="31">
        <v>14.249590635274201</v>
      </c>
      <c r="E41" s="31">
        <v>15.078709279111582</v>
      </c>
      <c r="F41" s="31">
        <v>15.954405895519924</v>
      </c>
      <c r="G41" s="31">
        <v>14.774942102612645</v>
      </c>
      <c r="H41" s="31">
        <v>15.268376141698287</v>
      </c>
      <c r="I41" s="31">
        <v>16.821146547614344</v>
      </c>
      <c r="J41" s="31">
        <v>16.069938443962592</v>
      </c>
      <c r="K41" s="31">
        <v>15.218627863065407</v>
      </c>
      <c r="L41" s="31">
        <v>14.5865242779984</v>
      </c>
      <c r="M41" s="31">
        <v>13.582276968619553</v>
      </c>
      <c r="N41" s="31">
        <v>13.958249909111506</v>
      </c>
    </row>
    <row r="42" spans="1:14">
      <c r="A42" s="7" t="s">
        <v>77</v>
      </c>
      <c r="B42" s="7" t="s">
        <v>78</v>
      </c>
      <c r="C42" s="31"/>
      <c r="D42" s="31">
        <v>15.610205314939307</v>
      </c>
      <c r="E42" s="31">
        <v>13.693220386296955</v>
      </c>
      <c r="F42" s="31">
        <v>13.90646612884569</v>
      </c>
      <c r="G42" s="31">
        <v>12.994805704432153</v>
      </c>
      <c r="H42" s="31">
        <v>13.446932529697195</v>
      </c>
      <c r="I42" s="31">
        <v>14.261297785858741</v>
      </c>
      <c r="J42" s="31">
        <v>14.453213086361025</v>
      </c>
      <c r="K42" s="31">
        <v>14.086403934518446</v>
      </c>
      <c r="L42" s="31">
        <v>13.540220836930564</v>
      </c>
      <c r="M42" s="31">
        <v>12.800479783527502</v>
      </c>
      <c r="N42" s="31">
        <v>13.510367860864708</v>
      </c>
    </row>
    <row r="43" spans="1:14">
      <c r="A43" s="7" t="s">
        <v>79</v>
      </c>
      <c r="B43" s="7" t="s">
        <v>80</v>
      </c>
      <c r="C43" s="31"/>
      <c r="D43" s="31">
        <v>15.782659610529837</v>
      </c>
      <c r="E43" s="31">
        <v>15.193713744195502</v>
      </c>
      <c r="F43" s="31">
        <v>15.597629982515818</v>
      </c>
      <c r="G43" s="31">
        <v>14.514756875719861</v>
      </c>
      <c r="H43" s="31">
        <v>13.894542763420926</v>
      </c>
      <c r="I43" s="31">
        <v>14.615300475789081</v>
      </c>
      <c r="J43" s="31">
        <v>15.527746925949456</v>
      </c>
      <c r="K43" s="31">
        <v>15.557880662251259</v>
      </c>
      <c r="L43" s="31">
        <v>15.153168138380188</v>
      </c>
      <c r="M43" s="31">
        <v>14.134809077012683</v>
      </c>
      <c r="N43" s="31">
        <v>14.72786688350253</v>
      </c>
    </row>
    <row r="44" spans="1:14">
      <c r="A44" s="7" t="s">
        <v>81</v>
      </c>
      <c r="B44" s="7" t="s">
        <v>82</v>
      </c>
      <c r="C44" s="31"/>
      <c r="D44" s="31">
        <v>14.250562298393014</v>
      </c>
      <c r="E44" s="31" t="s">
        <v>271</v>
      </c>
      <c r="F44" s="31" t="s">
        <v>271</v>
      </c>
      <c r="G44" s="31" t="s">
        <v>271</v>
      </c>
      <c r="H44" s="31" t="s">
        <v>271</v>
      </c>
      <c r="I44" s="31" t="s">
        <v>271</v>
      </c>
      <c r="J44" s="31">
        <v>14.681575736695034</v>
      </c>
      <c r="K44" s="31">
        <v>16.470420896918817</v>
      </c>
      <c r="L44" s="31">
        <v>15.936944917777666</v>
      </c>
      <c r="M44" s="31">
        <v>14.386825698371705</v>
      </c>
      <c r="N44" s="31">
        <v>16.150444320977446</v>
      </c>
    </row>
    <row r="45" spans="1:14">
      <c r="A45" s="7" t="s">
        <v>83</v>
      </c>
      <c r="B45" s="7" t="s">
        <v>84</v>
      </c>
      <c r="C45" s="31"/>
      <c r="D45" s="31">
        <v>16.311041758926411</v>
      </c>
      <c r="E45" s="31">
        <v>14.340951296636103</v>
      </c>
      <c r="F45" s="31">
        <v>14.795386078735524</v>
      </c>
      <c r="G45" s="31">
        <v>12.786788085117987</v>
      </c>
      <c r="H45" s="31">
        <v>13.165566245219384</v>
      </c>
      <c r="I45" s="31">
        <v>14.207930993017678</v>
      </c>
      <c r="J45" s="31">
        <v>14.291580426090789</v>
      </c>
      <c r="K45" s="31">
        <v>14.45682329435957</v>
      </c>
      <c r="L45" s="31">
        <v>13.573694425959197</v>
      </c>
      <c r="M45" s="31">
        <v>12.608783400037924</v>
      </c>
      <c r="N45" s="31">
        <v>13.845830575501147</v>
      </c>
    </row>
    <row r="46" spans="1:14">
      <c r="A46" s="7" t="s">
        <v>85</v>
      </c>
      <c r="B46" s="7" t="s">
        <v>86</v>
      </c>
      <c r="C46" s="31"/>
      <c r="D46" s="31">
        <v>15.887626046068027</v>
      </c>
      <c r="E46" s="31">
        <v>15.461261177930952</v>
      </c>
      <c r="F46" s="31">
        <v>16.470098330939273</v>
      </c>
      <c r="G46" s="31">
        <v>15.422472488446104</v>
      </c>
      <c r="H46" s="31">
        <v>16.209098383118661</v>
      </c>
      <c r="I46" s="31">
        <v>17.833515331288194</v>
      </c>
      <c r="J46" s="31">
        <v>18.327833669071488</v>
      </c>
      <c r="K46" s="31">
        <v>16.731536213851928</v>
      </c>
      <c r="L46" s="31">
        <v>15.606489152784562</v>
      </c>
      <c r="M46" s="31">
        <v>15.277311539394695</v>
      </c>
      <c r="N46" s="31">
        <v>15.223853306618299</v>
      </c>
    </row>
    <row r="47" spans="1:14">
      <c r="A47" s="7" t="s">
        <v>87</v>
      </c>
      <c r="B47" s="7" t="s">
        <v>88</v>
      </c>
      <c r="C47" s="31"/>
      <c r="D47" s="31">
        <v>21.512990926811764</v>
      </c>
      <c r="E47" s="31">
        <v>18.186321442766491</v>
      </c>
      <c r="F47" s="31">
        <v>20.412844036697248</v>
      </c>
      <c r="G47" s="31">
        <v>19.705071103976849</v>
      </c>
      <c r="H47" s="31">
        <v>20.866696887568601</v>
      </c>
      <c r="I47" s="31">
        <v>20.727191305396232</v>
      </c>
      <c r="J47" s="31">
        <v>11.383882270210416</v>
      </c>
      <c r="K47" s="31">
        <v>12.214250339686854</v>
      </c>
      <c r="L47" s="31">
        <v>10.923831352113254</v>
      </c>
      <c r="M47" s="31">
        <v>10.055422654414812</v>
      </c>
      <c r="N47" s="31">
        <v>11.125209856274045</v>
      </c>
    </row>
    <row r="48" spans="1:14">
      <c r="A48" s="7" t="s">
        <v>89</v>
      </c>
      <c r="B48" s="7" t="s">
        <v>90</v>
      </c>
      <c r="C48" s="31"/>
      <c r="D48" s="31">
        <v>12.578387401884761</v>
      </c>
      <c r="E48" s="31">
        <v>8.4132761419018216</v>
      </c>
      <c r="F48" s="31">
        <v>6.2995839656706272</v>
      </c>
      <c r="G48" s="31">
        <v>5.9342988420111684</v>
      </c>
      <c r="H48" s="31">
        <v>5.5521532157573716</v>
      </c>
      <c r="I48" s="31">
        <v>6.1904997901316356</v>
      </c>
      <c r="J48" s="31">
        <v>6.1359166381121959</v>
      </c>
      <c r="K48" s="31">
        <v>5.130249997145965</v>
      </c>
      <c r="L48" s="31">
        <v>5.8046732965597361</v>
      </c>
      <c r="M48" s="31">
        <v>5.6561947585215666</v>
      </c>
      <c r="N48" s="31">
        <v>5.7104907788194907</v>
      </c>
    </row>
    <row r="49" spans="1:14">
      <c r="A49" s="7" t="s">
        <v>91</v>
      </c>
      <c r="B49" s="7" t="s">
        <v>92</v>
      </c>
      <c r="C49" s="31"/>
      <c r="D49" s="31">
        <v>11.258737470037762</v>
      </c>
      <c r="E49" s="31">
        <v>9.1065821939658793</v>
      </c>
      <c r="F49" s="31">
        <v>10.494875426891518</v>
      </c>
      <c r="G49" s="31">
        <v>10.174704424871573</v>
      </c>
      <c r="H49" s="31">
        <v>10.545633801698651</v>
      </c>
      <c r="I49" s="31">
        <v>11.592839762403404</v>
      </c>
      <c r="J49" s="31">
        <v>11.537797265271822</v>
      </c>
      <c r="K49" s="31">
        <v>11.660717644448766</v>
      </c>
      <c r="L49" s="31">
        <v>11.127790851124395</v>
      </c>
      <c r="M49" s="31">
        <v>10.901767103012178</v>
      </c>
      <c r="N49" s="31">
        <v>11.596702991872467</v>
      </c>
    </row>
    <row r="50" spans="1:14">
      <c r="A50" s="7" t="s">
        <v>93</v>
      </c>
      <c r="B50" s="7" t="s">
        <v>94</v>
      </c>
      <c r="C50" s="31"/>
      <c r="D50" s="31">
        <v>19.465473511983244</v>
      </c>
      <c r="E50" s="31">
        <v>17.906444060618075</v>
      </c>
      <c r="F50" s="31">
        <v>17.558906906605067</v>
      </c>
      <c r="G50" s="31">
        <v>17.216430762332752</v>
      </c>
      <c r="H50" s="31">
        <v>17.016267574803535</v>
      </c>
      <c r="I50" s="31">
        <v>18.097456440507052</v>
      </c>
      <c r="J50" s="31">
        <v>20.148915178283282</v>
      </c>
      <c r="K50" s="31">
        <v>18.410228139492641</v>
      </c>
      <c r="L50" s="31">
        <v>16.455312632462459</v>
      </c>
      <c r="M50" s="31">
        <v>15.180671694120029</v>
      </c>
      <c r="N50" s="31">
        <v>15.830291583020365</v>
      </c>
    </row>
    <row r="51" spans="1:14">
      <c r="A51" s="7" t="s">
        <v>95</v>
      </c>
      <c r="B51" s="7" t="s">
        <v>96</v>
      </c>
      <c r="C51" s="31"/>
      <c r="D51" s="31" t="s">
        <v>271</v>
      </c>
      <c r="E51" s="31" t="s">
        <v>271</v>
      </c>
      <c r="F51" s="31" t="s">
        <v>271</v>
      </c>
      <c r="G51" s="31" t="s">
        <v>271</v>
      </c>
      <c r="H51" s="31" t="s">
        <v>271</v>
      </c>
      <c r="I51" s="31" t="s">
        <v>271</v>
      </c>
      <c r="J51" s="31" t="s">
        <v>271</v>
      </c>
      <c r="K51" s="31" t="s">
        <v>271</v>
      </c>
      <c r="L51" s="31" t="s">
        <v>271</v>
      </c>
      <c r="M51" s="31" t="s">
        <v>271</v>
      </c>
      <c r="N51" s="31" t="s">
        <v>271</v>
      </c>
    </row>
    <row r="52" spans="1:14">
      <c r="A52" s="7" t="s">
        <v>97</v>
      </c>
      <c r="B52" s="7" t="s">
        <v>98</v>
      </c>
      <c r="C52" s="31"/>
      <c r="D52" s="31">
        <v>17.0019698011107</v>
      </c>
      <c r="E52" s="31">
        <v>15.705978971379919</v>
      </c>
      <c r="F52" s="31">
        <v>16.360258037648599</v>
      </c>
      <c r="G52" s="31">
        <v>13.974841018581575</v>
      </c>
      <c r="H52" s="31">
        <v>15.052341624809662</v>
      </c>
      <c r="I52" s="31">
        <v>16.616297500890063</v>
      </c>
      <c r="J52" s="31">
        <v>17.370576225889781</v>
      </c>
      <c r="K52" s="31">
        <v>16.846492240500339</v>
      </c>
      <c r="L52" s="31">
        <v>15.635551672145093</v>
      </c>
      <c r="M52" s="31">
        <v>14.565778914691641</v>
      </c>
      <c r="N52" s="31">
        <v>15.07470843565552</v>
      </c>
    </row>
    <row r="53" spans="1:14">
      <c r="A53" s="7" t="s">
        <v>99</v>
      </c>
      <c r="B53" s="7" t="s">
        <v>100</v>
      </c>
      <c r="C53" s="31"/>
      <c r="D53" s="31">
        <v>13.861165442710318</v>
      </c>
      <c r="E53" s="31">
        <v>12.540635489009949</v>
      </c>
      <c r="F53" s="31">
        <v>13.22093291106126</v>
      </c>
      <c r="G53" s="31">
        <v>12.740102415829169</v>
      </c>
      <c r="H53" s="31">
        <v>12.80658155536161</v>
      </c>
      <c r="I53" s="31">
        <v>12.175801267968936</v>
      </c>
      <c r="J53" s="31">
        <v>12.109292168420872</v>
      </c>
      <c r="K53" s="31">
        <v>12.682871680207915</v>
      </c>
      <c r="L53" s="31">
        <v>12.299291541632005</v>
      </c>
      <c r="M53" s="31">
        <v>11.25881145873606</v>
      </c>
      <c r="N53" s="31">
        <v>12.477188018957261</v>
      </c>
    </row>
    <row r="54" spans="1:14">
      <c r="A54" s="7" t="s">
        <v>101</v>
      </c>
      <c r="B54" s="7" t="s">
        <v>102</v>
      </c>
      <c r="C54" s="31"/>
      <c r="D54" s="31" t="s">
        <v>271</v>
      </c>
      <c r="E54" s="31" t="s">
        <v>271</v>
      </c>
      <c r="F54" s="31" t="s">
        <v>271</v>
      </c>
      <c r="G54" s="31" t="s">
        <v>271</v>
      </c>
      <c r="H54" s="31" t="s">
        <v>271</v>
      </c>
      <c r="I54" s="31" t="s">
        <v>271</v>
      </c>
      <c r="J54" s="31" t="s">
        <v>271</v>
      </c>
      <c r="K54" s="31" t="s">
        <v>271</v>
      </c>
      <c r="L54" s="31" t="s">
        <v>271</v>
      </c>
      <c r="M54" s="31" t="s">
        <v>271</v>
      </c>
      <c r="N54" s="31" t="s">
        <v>271</v>
      </c>
    </row>
    <row r="55" spans="1:14">
      <c r="A55" s="7" t="s">
        <v>103</v>
      </c>
      <c r="B55" s="7" t="s">
        <v>104</v>
      </c>
      <c r="C55" s="31"/>
      <c r="D55" s="31">
        <v>10.376202338309362</v>
      </c>
      <c r="E55" s="31">
        <v>8.5595369775363661</v>
      </c>
      <c r="F55" s="31">
        <v>9.2734826895280555</v>
      </c>
      <c r="G55" s="31">
        <v>8.8587399128023598</v>
      </c>
      <c r="H55" s="31">
        <v>9.0436922955614172</v>
      </c>
      <c r="I55" s="31">
        <v>10.352790533990987</v>
      </c>
      <c r="J55" s="31">
        <v>11.323990893067668</v>
      </c>
      <c r="K55" s="31">
        <v>11.210197182386029</v>
      </c>
      <c r="L55" s="31">
        <v>10.767534184123912</v>
      </c>
      <c r="M55" s="31">
        <v>10.090822401177144</v>
      </c>
      <c r="N55" s="31">
        <v>11.716609042350651</v>
      </c>
    </row>
    <row r="56" spans="1:14">
      <c r="A56" s="7" t="s">
        <v>105</v>
      </c>
      <c r="B56" s="7" t="s">
        <v>106</v>
      </c>
      <c r="C56" s="31"/>
      <c r="D56" s="31" t="s">
        <v>271</v>
      </c>
      <c r="E56" s="31" t="s">
        <v>271</v>
      </c>
      <c r="F56" s="31" t="s">
        <v>271</v>
      </c>
      <c r="G56" s="31" t="s">
        <v>271</v>
      </c>
      <c r="H56" s="31" t="s">
        <v>271</v>
      </c>
      <c r="I56" s="31" t="s">
        <v>271</v>
      </c>
      <c r="J56" s="31" t="s">
        <v>271</v>
      </c>
      <c r="K56" s="31" t="s">
        <v>271</v>
      </c>
      <c r="L56" s="31" t="s">
        <v>271</v>
      </c>
      <c r="M56" s="31" t="s">
        <v>271</v>
      </c>
      <c r="N56" s="31" t="s">
        <v>271</v>
      </c>
    </row>
    <row r="57" spans="1:14">
      <c r="A57" s="7" t="s">
        <v>107</v>
      </c>
      <c r="B57" s="7" t="s">
        <v>108</v>
      </c>
      <c r="C57" s="31"/>
      <c r="D57" s="31">
        <v>19.217350382694352</v>
      </c>
      <c r="E57" s="31">
        <v>17.377983266552935</v>
      </c>
      <c r="F57" s="31">
        <v>18.149792347403814</v>
      </c>
      <c r="G57" s="31">
        <v>17.022970626324728</v>
      </c>
      <c r="H57" s="31">
        <v>17.191546214600468</v>
      </c>
      <c r="I57" s="31">
        <v>16.555489515008794</v>
      </c>
      <c r="J57" s="31">
        <v>17.151507644107312</v>
      </c>
      <c r="K57" s="31">
        <v>17.062070606125815</v>
      </c>
      <c r="L57" s="31">
        <v>15.943013353870104</v>
      </c>
      <c r="M57" s="31">
        <v>15.253930975031139</v>
      </c>
      <c r="N57" s="31">
        <v>18.755909473735073</v>
      </c>
    </row>
    <row r="58" spans="1:14">
      <c r="A58" s="7" t="s">
        <v>109</v>
      </c>
      <c r="B58" s="7" t="s">
        <v>110</v>
      </c>
      <c r="C58" s="31"/>
      <c r="D58" s="31">
        <v>7.8563935924299351</v>
      </c>
      <c r="E58" s="31">
        <v>7.7187815336623204</v>
      </c>
      <c r="F58" s="31">
        <v>8.3920590073995829</v>
      </c>
      <c r="G58" s="31">
        <v>8.8660877706620198</v>
      </c>
      <c r="H58" s="31">
        <v>9.1290490403564135</v>
      </c>
      <c r="I58" s="31">
        <v>9.4603822921552361</v>
      </c>
      <c r="J58" s="31">
        <v>8.4603289997124396</v>
      </c>
      <c r="K58" s="31">
        <v>9.0245190867681551</v>
      </c>
      <c r="L58" s="31">
        <v>8.1985161499285617</v>
      </c>
      <c r="M58" s="31">
        <v>6.4489900738769075</v>
      </c>
      <c r="N58" s="31">
        <v>8.3379518618024271</v>
      </c>
    </row>
    <row r="59" spans="1:14">
      <c r="A59" s="7" t="s">
        <v>111</v>
      </c>
      <c r="B59" s="7" t="s">
        <v>112</v>
      </c>
      <c r="C59" s="31"/>
      <c r="D59" s="31">
        <v>14.776009514640087</v>
      </c>
      <c r="E59" s="31">
        <v>12.658809814581232</v>
      </c>
      <c r="F59" s="31">
        <v>13.77775003505487</v>
      </c>
      <c r="G59" s="31">
        <v>12.696718033315459</v>
      </c>
      <c r="H59" s="31">
        <v>13.185798655551093</v>
      </c>
      <c r="I59" s="31">
        <v>14.160264750444359</v>
      </c>
      <c r="J59" s="31">
        <v>15.309426586332112</v>
      </c>
      <c r="K59" s="31">
        <v>16.04790756180514</v>
      </c>
      <c r="L59" s="31">
        <v>12.640887987878664</v>
      </c>
      <c r="M59" s="31">
        <v>12.130644190506413</v>
      </c>
      <c r="N59" s="31">
        <v>13.130788592711623</v>
      </c>
    </row>
    <row r="60" spans="1:14">
      <c r="A60" s="7" t="s">
        <v>113</v>
      </c>
      <c r="B60" s="7" t="s">
        <v>114</v>
      </c>
      <c r="C60" s="31"/>
      <c r="D60" s="31" t="s">
        <v>271</v>
      </c>
      <c r="E60" s="31" t="s">
        <v>271</v>
      </c>
      <c r="F60" s="31" t="s">
        <v>271</v>
      </c>
      <c r="G60" s="31" t="s">
        <v>271</v>
      </c>
      <c r="H60" s="31" t="s">
        <v>271</v>
      </c>
      <c r="I60" s="31" t="s">
        <v>271</v>
      </c>
      <c r="J60" s="31" t="s">
        <v>271</v>
      </c>
      <c r="K60" s="31" t="s">
        <v>271</v>
      </c>
      <c r="L60" s="31" t="s">
        <v>271</v>
      </c>
      <c r="M60" s="31" t="s">
        <v>271</v>
      </c>
      <c r="N60" s="31" t="s">
        <v>271</v>
      </c>
    </row>
    <row r="61" spans="1:14">
      <c r="A61" s="7" t="s">
        <v>115</v>
      </c>
      <c r="B61" s="7" t="s">
        <v>116</v>
      </c>
      <c r="C61" s="31"/>
      <c r="D61" s="31">
        <v>16.739398030184624</v>
      </c>
      <c r="E61" s="31">
        <v>14.699081709527009</v>
      </c>
      <c r="F61" s="31">
        <v>16.369422768958234</v>
      </c>
      <c r="G61" s="31">
        <v>15.40961566800369</v>
      </c>
      <c r="H61" s="31">
        <v>15.809413151227359</v>
      </c>
      <c r="I61" s="31">
        <v>16.453922372447202</v>
      </c>
      <c r="J61" s="31">
        <v>17.564778855678369</v>
      </c>
      <c r="K61" s="31">
        <v>17.524010106081199</v>
      </c>
      <c r="L61" s="31">
        <v>16.332129212987141</v>
      </c>
      <c r="M61" s="31">
        <v>14.95729562368903</v>
      </c>
      <c r="N61" s="31">
        <v>16.209814310436464</v>
      </c>
    </row>
    <row r="62" spans="1:14">
      <c r="A62" s="7" t="s">
        <v>117</v>
      </c>
      <c r="B62" s="7" t="s">
        <v>118</v>
      </c>
      <c r="C62" s="31"/>
      <c r="D62" s="31">
        <v>18.668436333699734</v>
      </c>
      <c r="E62" s="31">
        <v>15.425976574690555</v>
      </c>
      <c r="F62" s="31">
        <v>13.413761919955295</v>
      </c>
      <c r="G62" s="31">
        <v>12.593838700187696</v>
      </c>
      <c r="H62" s="31">
        <v>13.287868034108083</v>
      </c>
      <c r="I62" s="31">
        <v>14.076786658693189</v>
      </c>
      <c r="J62" s="31">
        <v>14.506350501039911</v>
      </c>
      <c r="K62" s="31">
        <v>14.519637540693198</v>
      </c>
      <c r="L62" s="31">
        <v>13.51958518750441</v>
      </c>
      <c r="M62" s="31">
        <v>12.971219757512218</v>
      </c>
      <c r="N62" s="31">
        <v>13.971641613245293</v>
      </c>
    </row>
    <row r="63" spans="1:14">
      <c r="A63" s="7" t="s">
        <v>119</v>
      </c>
      <c r="B63" s="7" t="s">
        <v>120</v>
      </c>
      <c r="C63" s="31"/>
      <c r="D63" s="31" t="s">
        <v>271</v>
      </c>
      <c r="E63" s="31" t="s">
        <v>271</v>
      </c>
      <c r="F63" s="31" t="s">
        <v>271</v>
      </c>
      <c r="G63" s="31" t="s">
        <v>271</v>
      </c>
      <c r="H63" s="31" t="s">
        <v>271</v>
      </c>
      <c r="I63" s="31" t="s">
        <v>271</v>
      </c>
      <c r="J63" s="31" t="s">
        <v>271</v>
      </c>
      <c r="K63" s="31" t="s">
        <v>271</v>
      </c>
      <c r="L63" s="31" t="s">
        <v>271</v>
      </c>
      <c r="M63" s="31" t="s">
        <v>271</v>
      </c>
      <c r="N63" s="31" t="s">
        <v>271</v>
      </c>
    </row>
    <row r="64" spans="1:14">
      <c r="A64" s="7" t="s">
        <v>121</v>
      </c>
      <c r="B64" s="7" t="s">
        <v>122</v>
      </c>
      <c r="C64" s="31"/>
      <c r="D64" s="31">
        <v>15.492356528923551</v>
      </c>
      <c r="E64" s="31">
        <v>13.260189606758587</v>
      </c>
      <c r="F64" s="31">
        <v>13.125923587701907</v>
      </c>
      <c r="G64" s="31">
        <v>12.564040321571932</v>
      </c>
      <c r="H64" s="31">
        <v>13.253185302489662</v>
      </c>
      <c r="I64" s="31">
        <v>14.514390232490539</v>
      </c>
      <c r="J64" s="31">
        <v>14.690517403232128</v>
      </c>
      <c r="K64" s="31">
        <v>15.387697925729995</v>
      </c>
      <c r="L64" s="31">
        <v>14.334450556455572</v>
      </c>
      <c r="M64" s="31">
        <v>13.203041649960529</v>
      </c>
      <c r="N64" s="31">
        <v>14.301758127739655</v>
      </c>
    </row>
    <row r="65" spans="1:14">
      <c r="A65" s="7" t="s">
        <v>123</v>
      </c>
      <c r="B65" s="7" t="s">
        <v>124</v>
      </c>
      <c r="C65" s="31"/>
      <c r="D65" s="31">
        <v>14.381740181636465</v>
      </c>
      <c r="E65" s="31">
        <v>13.081939186123295</v>
      </c>
      <c r="F65" s="31">
        <v>13.763214301531418</v>
      </c>
      <c r="G65" s="31">
        <v>13.050004525822869</v>
      </c>
      <c r="H65" s="31">
        <v>12.774301761571113</v>
      </c>
      <c r="I65" s="31">
        <v>13.657562606899379</v>
      </c>
      <c r="J65" s="31">
        <v>13.271805261562456</v>
      </c>
      <c r="K65" s="31">
        <v>13.863621985866784</v>
      </c>
      <c r="L65" s="31">
        <v>12.395961905178298</v>
      </c>
      <c r="M65" s="31">
        <v>11.476611527226744</v>
      </c>
      <c r="N65" s="31">
        <v>12.342244268111937</v>
      </c>
    </row>
    <row r="66" spans="1:14">
      <c r="A66" s="7" t="s">
        <v>125</v>
      </c>
      <c r="B66" s="7" t="s">
        <v>126</v>
      </c>
      <c r="C66" s="31"/>
      <c r="D66" s="31">
        <v>14.028731163425645</v>
      </c>
      <c r="E66" s="31">
        <v>10.979780845145982</v>
      </c>
      <c r="F66" s="31">
        <v>13.303098424399415</v>
      </c>
      <c r="G66" s="31">
        <v>13.162158330939821</v>
      </c>
      <c r="H66" s="31">
        <v>13.114471351596817</v>
      </c>
      <c r="I66" s="31">
        <v>14.658634977205889</v>
      </c>
      <c r="J66" s="31">
        <v>14.787114300090455</v>
      </c>
      <c r="K66" s="31">
        <v>15.271841330984618</v>
      </c>
      <c r="L66" s="31">
        <v>9.9111131275854127</v>
      </c>
      <c r="M66" s="31">
        <v>9.1402336813517504</v>
      </c>
      <c r="N66" s="31">
        <v>10.42045743772988</v>
      </c>
    </row>
    <row r="67" spans="1:14">
      <c r="A67" s="7" t="s">
        <v>127</v>
      </c>
      <c r="B67" s="7" t="s">
        <v>128</v>
      </c>
      <c r="C67" s="31"/>
      <c r="D67" s="31">
        <v>19.353874271566426</v>
      </c>
      <c r="E67" s="31">
        <v>17.695748233803602</v>
      </c>
      <c r="F67" s="31">
        <v>18.633036117043407</v>
      </c>
      <c r="G67" s="31">
        <v>17.530844649108953</v>
      </c>
      <c r="H67" s="31">
        <v>19.552891206961</v>
      </c>
      <c r="I67" s="31">
        <v>18.567366115173506</v>
      </c>
      <c r="J67" s="31">
        <v>17.041228743833038</v>
      </c>
      <c r="K67" s="31">
        <v>17.970442359197495</v>
      </c>
      <c r="L67" s="31">
        <v>16.287882690241418</v>
      </c>
      <c r="M67" s="31">
        <v>14.790059657095004</v>
      </c>
      <c r="N67" s="31">
        <v>15.173998093585068</v>
      </c>
    </row>
    <row r="68" spans="1:14">
      <c r="A68" s="7" t="s">
        <v>129</v>
      </c>
      <c r="B68" s="7" t="s">
        <v>130</v>
      </c>
      <c r="C68" s="31"/>
      <c r="D68" s="31">
        <v>11.711575913884202</v>
      </c>
      <c r="E68" s="31">
        <v>9.4248275594249957</v>
      </c>
      <c r="F68" s="31">
        <v>12.313344712909096</v>
      </c>
      <c r="G68" s="31">
        <v>10.240612659851815</v>
      </c>
      <c r="H68" s="31">
        <v>13.033127884500034</v>
      </c>
      <c r="I68" s="31">
        <v>13.907992000255739</v>
      </c>
      <c r="J68" s="31">
        <v>14.417832808856836</v>
      </c>
      <c r="K68" s="31">
        <v>14.504758169874735</v>
      </c>
      <c r="L68" s="31">
        <v>13.584433000707236</v>
      </c>
      <c r="M68" s="31">
        <v>13.152552337384371</v>
      </c>
      <c r="N68" s="31">
        <v>14.30536910224105</v>
      </c>
    </row>
    <row r="69" spans="1:14">
      <c r="A69" s="7" t="s">
        <v>131</v>
      </c>
      <c r="B69" s="7" t="s">
        <v>132</v>
      </c>
      <c r="C69" s="31"/>
      <c r="D69" s="31" t="s">
        <v>271</v>
      </c>
      <c r="E69" s="31" t="s">
        <v>271</v>
      </c>
      <c r="F69" s="31" t="s">
        <v>271</v>
      </c>
      <c r="G69" s="31" t="s">
        <v>271</v>
      </c>
      <c r="H69" s="31" t="s">
        <v>271</v>
      </c>
      <c r="I69" s="31" t="s">
        <v>271</v>
      </c>
      <c r="J69" s="31" t="s">
        <v>271</v>
      </c>
      <c r="K69" s="31" t="s">
        <v>271</v>
      </c>
      <c r="L69" s="31" t="s">
        <v>271</v>
      </c>
      <c r="M69" s="31" t="s">
        <v>271</v>
      </c>
      <c r="N69" s="31" t="s">
        <v>271</v>
      </c>
    </row>
    <row r="70" spans="1:14">
      <c r="A70" s="7" t="s">
        <v>133</v>
      </c>
      <c r="B70" s="7" t="s">
        <v>134</v>
      </c>
      <c r="C70" s="31"/>
      <c r="D70" s="31">
        <v>11.15084232248242</v>
      </c>
      <c r="E70" s="31">
        <v>10.113398582715284</v>
      </c>
      <c r="F70" s="31">
        <v>10.47508299232917</v>
      </c>
      <c r="G70" s="31">
        <v>10.010990750103744</v>
      </c>
      <c r="H70" s="31">
        <v>11.426982512759244</v>
      </c>
      <c r="I70" s="31">
        <v>10.84744990398848</v>
      </c>
      <c r="J70" s="31">
        <v>11.867802742432994</v>
      </c>
      <c r="K70" s="31">
        <v>13.301900578289283</v>
      </c>
      <c r="L70" s="31">
        <v>12.087007810997067</v>
      </c>
      <c r="M70" s="31">
        <v>10.841541396644567</v>
      </c>
      <c r="N70" s="31">
        <v>11.588949289059537</v>
      </c>
    </row>
    <row r="71" spans="1:14">
      <c r="A71" s="7" t="s">
        <v>135</v>
      </c>
      <c r="B71" s="7" t="s">
        <v>136</v>
      </c>
      <c r="C71" s="31"/>
      <c r="D71" s="31">
        <v>18.38230864239641</v>
      </c>
      <c r="E71" s="31">
        <v>16.374000180116425</v>
      </c>
      <c r="F71" s="31">
        <v>16.064497711616159</v>
      </c>
      <c r="G71" s="31">
        <v>15.328519044802452</v>
      </c>
      <c r="H71" s="31">
        <v>15.350357691544486</v>
      </c>
      <c r="I71" s="31">
        <v>17.394686783272821</v>
      </c>
      <c r="J71" s="31">
        <v>18.078549791265218</v>
      </c>
      <c r="K71" s="31">
        <v>17.79351719069896</v>
      </c>
      <c r="L71" s="31">
        <v>17.319473617451383</v>
      </c>
      <c r="M71" s="31">
        <v>16.713765151216617</v>
      </c>
      <c r="N71" s="31">
        <v>14.288201843389622</v>
      </c>
    </row>
    <row r="72" spans="1:14">
      <c r="A72" s="7" t="s">
        <v>137</v>
      </c>
      <c r="B72" s="7" t="s">
        <v>138</v>
      </c>
      <c r="C72" s="31"/>
      <c r="D72" s="31">
        <v>10.821059444169547</v>
      </c>
      <c r="E72" s="31">
        <v>10.015354785620595</v>
      </c>
      <c r="F72" s="31">
        <v>9.7507782791709374</v>
      </c>
      <c r="G72" s="31">
        <v>9.547820375081411</v>
      </c>
      <c r="H72" s="31">
        <v>9.5050017754341241</v>
      </c>
      <c r="I72" s="31">
        <v>10.948570472758703</v>
      </c>
      <c r="J72" s="31">
        <v>11.676492462919825</v>
      </c>
      <c r="K72" s="31">
        <v>12.034904816642578</v>
      </c>
      <c r="L72" s="31">
        <v>10.986997638004887</v>
      </c>
      <c r="M72" s="31">
        <v>9.1781298947561769</v>
      </c>
      <c r="N72" s="31">
        <v>9.5564688633232766</v>
      </c>
    </row>
    <row r="73" spans="1:14">
      <c r="A73" s="7" t="s">
        <v>139</v>
      </c>
      <c r="B73" s="7" t="s">
        <v>140</v>
      </c>
      <c r="C73" s="31"/>
      <c r="D73" s="31">
        <v>13.46420302847732</v>
      </c>
      <c r="E73" s="31">
        <v>11.442704940979525</v>
      </c>
      <c r="F73" s="31">
        <v>11.587994028501001</v>
      </c>
      <c r="G73" s="31">
        <v>11.603570519372452</v>
      </c>
      <c r="H73" s="31">
        <v>11.254172944351589</v>
      </c>
      <c r="I73" s="31">
        <v>12.429487725174553</v>
      </c>
      <c r="J73" s="31">
        <v>9.1505961540867506</v>
      </c>
      <c r="K73" s="31">
        <v>10.105509413047606</v>
      </c>
      <c r="L73" s="31">
        <v>9.2450996659193283</v>
      </c>
      <c r="M73" s="31">
        <v>8.9517542683417393</v>
      </c>
      <c r="N73" s="31">
        <v>9.9401822333272776</v>
      </c>
    </row>
    <row r="74" spans="1:14">
      <c r="A74" s="7" t="s">
        <v>141</v>
      </c>
      <c r="B74" s="7" t="s">
        <v>142</v>
      </c>
      <c r="C74" s="31"/>
      <c r="D74" s="31">
        <v>15.481981936186203</v>
      </c>
      <c r="E74" s="31">
        <v>12.289121837534092</v>
      </c>
      <c r="F74" s="31">
        <v>12.658533299938332</v>
      </c>
      <c r="G74" s="31">
        <v>13.923122140448802</v>
      </c>
      <c r="H74" s="31">
        <v>13.608822019810127</v>
      </c>
      <c r="I74" s="31">
        <v>13.806089749447795</v>
      </c>
      <c r="J74" s="31">
        <v>12.95939223470215</v>
      </c>
      <c r="K74" s="31">
        <v>13.237057077235487</v>
      </c>
      <c r="L74" s="31">
        <v>12.19241724591439</v>
      </c>
      <c r="M74" s="31">
        <v>11.420438432448433</v>
      </c>
      <c r="N74" s="31">
        <v>12.827464188114119</v>
      </c>
    </row>
    <row r="75" spans="1:14">
      <c r="A75" s="7" t="s">
        <v>143</v>
      </c>
      <c r="B75" s="7" t="s">
        <v>144</v>
      </c>
      <c r="C75" s="31"/>
      <c r="D75" s="31">
        <v>14.99817137826456</v>
      </c>
      <c r="E75" s="31">
        <v>13.612863465165509</v>
      </c>
      <c r="F75" s="31">
        <v>13.84024502212992</v>
      </c>
      <c r="G75" s="31">
        <v>13.150636074958358</v>
      </c>
      <c r="H75" s="31">
        <v>14.208451797185054</v>
      </c>
      <c r="I75" s="31">
        <v>16.047720197018908</v>
      </c>
      <c r="J75" s="31">
        <v>16.665649836250164</v>
      </c>
      <c r="K75" s="31">
        <v>16.82917386899901</v>
      </c>
      <c r="L75" s="31">
        <v>14.679009784409017</v>
      </c>
      <c r="M75" s="31">
        <v>13.802675958901697</v>
      </c>
      <c r="N75" s="31">
        <v>14.184452319194692</v>
      </c>
    </row>
    <row r="76" spans="1:14">
      <c r="A76" s="7" t="s">
        <v>145</v>
      </c>
      <c r="B76" s="7" t="s">
        <v>146</v>
      </c>
      <c r="C76" s="31"/>
      <c r="D76" s="31">
        <v>15.42054707287995</v>
      </c>
      <c r="E76" s="31">
        <v>13.662390305385241</v>
      </c>
      <c r="F76" s="31">
        <v>14.006364088633209</v>
      </c>
      <c r="G76" s="31">
        <v>10.388508420700225</v>
      </c>
      <c r="H76" s="31">
        <v>10.603553440412453</v>
      </c>
      <c r="I76" s="31">
        <v>12.029041219766381</v>
      </c>
      <c r="J76" s="31">
        <v>11.938968660818961</v>
      </c>
      <c r="K76" s="31">
        <v>12.502520327908382</v>
      </c>
      <c r="L76" s="31">
        <v>11.216186994452066</v>
      </c>
      <c r="M76" s="31">
        <v>10.076213549033792</v>
      </c>
      <c r="N76" s="31">
        <v>10.305019742733418</v>
      </c>
    </row>
    <row r="77" spans="1:14">
      <c r="A77" s="7" t="s">
        <v>147</v>
      </c>
      <c r="B77" s="7" t="s">
        <v>148</v>
      </c>
      <c r="C77" s="31"/>
      <c r="D77" s="31">
        <v>20.79545592450939</v>
      </c>
      <c r="E77" s="31">
        <v>19.52015480565484</v>
      </c>
      <c r="F77" s="31">
        <v>19.081039374243307</v>
      </c>
      <c r="G77" s="31">
        <v>17.703276476135173</v>
      </c>
      <c r="H77" s="31">
        <v>17.261972881240091</v>
      </c>
      <c r="I77" s="31">
        <v>16.657133281408147</v>
      </c>
      <c r="J77" s="31">
        <v>17.167510749947418</v>
      </c>
      <c r="K77" s="31">
        <v>16.944715147770221</v>
      </c>
      <c r="L77" s="31">
        <v>14.665465740332827</v>
      </c>
      <c r="M77" s="31">
        <v>14.124592608194073</v>
      </c>
      <c r="N77" s="31">
        <v>14.211444501772416</v>
      </c>
    </row>
    <row r="78" spans="1:14">
      <c r="A78" s="7" t="s">
        <v>149</v>
      </c>
      <c r="B78" s="7" t="s">
        <v>150</v>
      </c>
      <c r="C78" s="31"/>
      <c r="D78" s="31" t="s">
        <v>271</v>
      </c>
      <c r="E78" s="31" t="s">
        <v>271</v>
      </c>
      <c r="F78" s="31" t="s">
        <v>271</v>
      </c>
      <c r="G78" s="31" t="s">
        <v>271</v>
      </c>
      <c r="H78" s="31" t="s">
        <v>271</v>
      </c>
      <c r="I78" s="31" t="s">
        <v>271</v>
      </c>
      <c r="J78" s="31" t="s">
        <v>271</v>
      </c>
      <c r="K78" s="31" t="s">
        <v>271</v>
      </c>
      <c r="L78" s="31" t="s">
        <v>271</v>
      </c>
      <c r="M78" s="31" t="s">
        <v>271</v>
      </c>
      <c r="N78" s="31" t="s">
        <v>271</v>
      </c>
    </row>
    <row r="79" spans="1:14">
      <c r="A79" s="7" t="s">
        <v>151</v>
      </c>
      <c r="B79" s="7" t="s">
        <v>152</v>
      </c>
      <c r="C79" s="31"/>
      <c r="D79" s="31">
        <v>17.317245890921342</v>
      </c>
      <c r="E79" s="31">
        <v>16.064288671191537</v>
      </c>
      <c r="F79" s="31">
        <v>17.837056667889392</v>
      </c>
      <c r="G79" s="31">
        <v>16.873914586706128</v>
      </c>
      <c r="H79" s="31">
        <v>18.498764596921585</v>
      </c>
      <c r="I79" s="31">
        <v>18.106178698128815</v>
      </c>
      <c r="J79" s="31">
        <v>17.389052600216935</v>
      </c>
      <c r="K79" s="31">
        <v>18.316525871172125</v>
      </c>
      <c r="L79" s="31">
        <v>14.798783325106179</v>
      </c>
      <c r="M79" s="31">
        <v>10.388732257829982</v>
      </c>
      <c r="N79" s="31">
        <v>14.372671639347786</v>
      </c>
    </row>
    <row r="80" spans="1:14">
      <c r="A80" s="7" t="s">
        <v>153</v>
      </c>
      <c r="B80" s="7" t="s">
        <v>154</v>
      </c>
      <c r="C80" s="31"/>
      <c r="D80" s="31">
        <v>20.62782233970448</v>
      </c>
      <c r="E80" s="31">
        <v>13.856588722258531</v>
      </c>
      <c r="F80" s="31">
        <v>13.881414444658159</v>
      </c>
      <c r="G80" s="31">
        <v>12.847771953232613</v>
      </c>
      <c r="H80" s="31">
        <v>12.85200930722176</v>
      </c>
      <c r="I80" s="31">
        <v>13.418906614494883</v>
      </c>
      <c r="J80" s="31">
        <v>14.422541448930263</v>
      </c>
      <c r="K80" s="31">
        <v>15.547929142844271</v>
      </c>
      <c r="L80" s="31">
        <v>14.392925099723749</v>
      </c>
      <c r="M80" s="31">
        <v>13.803786178101287</v>
      </c>
      <c r="N80" s="31">
        <v>12.895167082761244</v>
      </c>
    </row>
    <row r="81" spans="1:14">
      <c r="A81" s="7" t="s">
        <v>155</v>
      </c>
      <c r="B81" s="7" t="s">
        <v>156</v>
      </c>
      <c r="C81" s="31"/>
      <c r="D81" s="31">
        <v>15.754980990549655</v>
      </c>
      <c r="E81" s="31">
        <v>12.245324517124063</v>
      </c>
      <c r="F81" s="31">
        <v>16.044319206564552</v>
      </c>
      <c r="G81" s="31">
        <v>14.776908404905519</v>
      </c>
      <c r="H81" s="31">
        <v>15.265006202106814</v>
      </c>
      <c r="I81" s="31">
        <v>15.25352164453272</v>
      </c>
      <c r="J81" s="31">
        <v>16.149645267958448</v>
      </c>
      <c r="K81" s="31">
        <v>16.077173076712494</v>
      </c>
      <c r="L81" s="31">
        <v>15.359846053429946</v>
      </c>
      <c r="M81" s="31">
        <v>13.764246107257586</v>
      </c>
      <c r="N81" s="31">
        <v>14.568836819902298</v>
      </c>
    </row>
    <row r="82" spans="1:14">
      <c r="A82" s="7" t="s">
        <v>157</v>
      </c>
      <c r="B82" s="7" t="s">
        <v>158</v>
      </c>
      <c r="C82" s="31"/>
      <c r="D82" s="31">
        <v>21.390964632214509</v>
      </c>
      <c r="E82" s="31">
        <v>19.172932564074088</v>
      </c>
      <c r="F82" s="31">
        <v>20.283648433345032</v>
      </c>
      <c r="G82" s="31">
        <v>18.873026517121495</v>
      </c>
      <c r="H82" s="31">
        <v>18.085594296494719</v>
      </c>
      <c r="I82" s="31">
        <v>19.685795663375771</v>
      </c>
      <c r="J82" s="31">
        <v>21.513104946981883</v>
      </c>
      <c r="K82" s="31">
        <v>18.991794648127218</v>
      </c>
      <c r="L82" s="31">
        <v>18.813882009737405</v>
      </c>
      <c r="M82" s="31">
        <v>17.7706117737435</v>
      </c>
      <c r="N82" s="31">
        <v>17.762220274808293</v>
      </c>
    </row>
    <row r="83" spans="1:14">
      <c r="A83" s="7" t="s">
        <v>159</v>
      </c>
      <c r="B83" s="7" t="s">
        <v>160</v>
      </c>
      <c r="C83" s="31"/>
      <c r="D83" s="31">
        <v>23.869751866307247</v>
      </c>
      <c r="E83" s="31">
        <v>22.679338902994321</v>
      </c>
      <c r="F83" s="31">
        <v>23.177587030539961</v>
      </c>
      <c r="G83" s="31">
        <v>20.97586291126856</v>
      </c>
      <c r="H83" s="31">
        <v>21.652117528258152</v>
      </c>
      <c r="I83" s="31">
        <v>23.501519023947612</v>
      </c>
      <c r="J83" s="31">
        <v>22.25477958733839</v>
      </c>
      <c r="K83" s="31">
        <v>21.952427495675515</v>
      </c>
      <c r="L83" s="31">
        <v>21.322600914199523</v>
      </c>
      <c r="M83" s="31">
        <v>20.318296422333948</v>
      </c>
      <c r="N83" s="31">
        <v>19.099028638716707</v>
      </c>
    </row>
    <row r="84" spans="1:14">
      <c r="A84" s="7" t="s">
        <v>161</v>
      </c>
      <c r="B84" s="7" t="s">
        <v>162</v>
      </c>
      <c r="C84" s="31"/>
      <c r="D84" s="31">
        <v>14.701646241488071</v>
      </c>
      <c r="E84" s="31">
        <v>13.613761036589409</v>
      </c>
      <c r="F84" s="31">
        <v>15.468135153670449</v>
      </c>
      <c r="G84" s="31">
        <v>14.36546930632621</v>
      </c>
      <c r="H84" s="31">
        <v>15.826301140132642</v>
      </c>
      <c r="I84" s="31">
        <v>14.237592245316252</v>
      </c>
      <c r="J84" s="31">
        <v>14.702381540898729</v>
      </c>
      <c r="K84" s="31">
        <v>15.008803229343126</v>
      </c>
      <c r="L84" s="31">
        <v>13.542923977791204</v>
      </c>
      <c r="M84" s="31">
        <v>12.216964431563273</v>
      </c>
      <c r="N84" s="31">
        <v>13.176124572574889</v>
      </c>
    </row>
    <row r="85" spans="1:14">
      <c r="A85" s="7" t="s">
        <v>163</v>
      </c>
      <c r="B85" s="7" t="s">
        <v>164</v>
      </c>
      <c r="C85" s="31"/>
      <c r="D85" s="31">
        <v>19.383384710903652</v>
      </c>
      <c r="E85" s="31">
        <v>14.200582492239052</v>
      </c>
      <c r="F85" s="31">
        <v>15.014873328931591</v>
      </c>
      <c r="G85" s="31">
        <v>15.422171207840286</v>
      </c>
      <c r="H85" s="31">
        <v>15.876115149983306</v>
      </c>
      <c r="I85" s="31">
        <v>17.707011629637417</v>
      </c>
      <c r="J85" s="31">
        <v>16.820388019068911</v>
      </c>
      <c r="K85" s="31">
        <v>16.648958256512199</v>
      </c>
      <c r="L85" s="31">
        <v>16.170425185291869</v>
      </c>
      <c r="M85" s="31">
        <v>15.510289108774163</v>
      </c>
      <c r="N85" s="31">
        <v>15.942053904098103</v>
      </c>
    </row>
    <row r="86" spans="1:14">
      <c r="A86" s="7" t="s">
        <v>165</v>
      </c>
      <c r="B86" s="7" t="s">
        <v>166</v>
      </c>
      <c r="C86" s="31"/>
      <c r="D86" s="31">
        <v>19.15884731978333</v>
      </c>
      <c r="E86" s="31">
        <v>15.326580486986932</v>
      </c>
      <c r="F86" s="31">
        <v>16.487537423857173</v>
      </c>
      <c r="G86" s="31">
        <v>15.815867702750182</v>
      </c>
      <c r="H86" s="31">
        <v>15.943313672184386</v>
      </c>
      <c r="I86" s="31">
        <v>17.273937903533934</v>
      </c>
      <c r="J86" s="31">
        <v>17.649279243124482</v>
      </c>
      <c r="K86" s="31">
        <v>18.573401071362564</v>
      </c>
      <c r="L86" s="31">
        <v>18.021127044686359</v>
      </c>
      <c r="M86" s="31">
        <v>17.201237898185685</v>
      </c>
      <c r="N86" s="31">
        <v>17.254631901791345</v>
      </c>
    </row>
    <row r="87" spans="1:14">
      <c r="A87" s="7" t="s">
        <v>167</v>
      </c>
      <c r="B87" s="7" t="s">
        <v>168</v>
      </c>
      <c r="C87" s="31"/>
      <c r="D87" s="31">
        <v>17.24952855527826</v>
      </c>
      <c r="E87" s="31">
        <v>14.658778116912302</v>
      </c>
      <c r="F87" s="31">
        <v>16.908604070854448</v>
      </c>
      <c r="G87" s="31">
        <v>14.187236416643076</v>
      </c>
      <c r="H87" s="31">
        <v>10.677101920240583</v>
      </c>
      <c r="I87" s="31">
        <v>11.827726828885671</v>
      </c>
      <c r="J87" s="31">
        <v>11.759617443110461</v>
      </c>
      <c r="K87" s="31">
        <v>12.472897864153715</v>
      </c>
      <c r="L87" s="31">
        <v>11.001138049585595</v>
      </c>
      <c r="M87" s="31">
        <v>10.236156488834075</v>
      </c>
      <c r="N87" s="31">
        <v>11.119578853292312</v>
      </c>
    </row>
    <row r="88" spans="1:14">
      <c r="A88" s="7" t="s">
        <v>169</v>
      </c>
      <c r="B88" s="7" t="s">
        <v>170</v>
      </c>
      <c r="C88" s="31"/>
      <c r="D88" s="31">
        <v>16.383317141931919</v>
      </c>
      <c r="E88" s="31">
        <v>14.645198973820841</v>
      </c>
      <c r="F88" s="31">
        <v>16.944868829350167</v>
      </c>
      <c r="G88" s="31">
        <v>16.201113140630756</v>
      </c>
      <c r="H88" s="31">
        <v>17.473380918197467</v>
      </c>
      <c r="I88" s="31">
        <v>18.581199920922277</v>
      </c>
      <c r="J88" s="31">
        <v>19.699468187865296</v>
      </c>
      <c r="K88" s="31">
        <v>17.011057934465349</v>
      </c>
      <c r="L88" s="31">
        <v>16.009148062639394</v>
      </c>
      <c r="M88" s="31">
        <v>14.977607576622043</v>
      </c>
      <c r="N88" s="31">
        <v>16.398881429921154</v>
      </c>
    </row>
    <row r="89" spans="1:14">
      <c r="A89" s="7" t="s">
        <v>171</v>
      </c>
      <c r="B89" s="7" t="s">
        <v>172</v>
      </c>
      <c r="C89" s="31"/>
      <c r="D89" s="31" t="s">
        <v>271</v>
      </c>
      <c r="E89" s="31" t="s">
        <v>271</v>
      </c>
      <c r="F89" s="31" t="s">
        <v>271</v>
      </c>
      <c r="G89" s="31" t="s">
        <v>271</v>
      </c>
      <c r="H89" s="31" t="s">
        <v>271</v>
      </c>
      <c r="I89" s="31" t="s">
        <v>271</v>
      </c>
      <c r="J89" s="31">
        <v>13.561551574250306</v>
      </c>
      <c r="K89" s="31">
        <v>15.128387906587532</v>
      </c>
      <c r="L89" s="31">
        <v>14.062750094828077</v>
      </c>
      <c r="M89" s="31">
        <v>13.517723373589224</v>
      </c>
      <c r="N89" s="31">
        <v>12.969370849914913</v>
      </c>
    </row>
    <row r="90" spans="1:14">
      <c r="A90" s="7" t="s">
        <v>173</v>
      </c>
      <c r="B90" s="7" t="s">
        <v>174</v>
      </c>
      <c r="C90" s="31"/>
      <c r="D90" s="31">
        <v>15.413238881614962</v>
      </c>
      <c r="E90" s="31">
        <v>11.984331179079511</v>
      </c>
      <c r="F90" s="31">
        <v>13.401615607376923</v>
      </c>
      <c r="G90" s="31">
        <v>8.4069059931908239</v>
      </c>
      <c r="H90" s="31">
        <v>8.5461320284785369</v>
      </c>
      <c r="I90" s="31">
        <v>11.131634408406047</v>
      </c>
      <c r="J90" s="31">
        <v>12.317230548632686</v>
      </c>
      <c r="K90" s="31">
        <v>12.971074726514932</v>
      </c>
      <c r="L90" s="31">
        <v>12.711253996697236</v>
      </c>
      <c r="M90" s="31">
        <v>12.37819287045323</v>
      </c>
      <c r="N90" s="31">
        <v>13.829284119829332</v>
      </c>
    </row>
    <row r="91" spans="1:14">
      <c r="A91" s="7" t="s">
        <v>175</v>
      </c>
      <c r="B91" s="7" t="s">
        <v>176</v>
      </c>
      <c r="C91" s="31"/>
      <c r="D91" s="31">
        <v>16.462110364725543</v>
      </c>
      <c r="E91" s="31">
        <v>14.96551956751779</v>
      </c>
      <c r="F91" s="31">
        <v>15.782991046943822</v>
      </c>
      <c r="G91" s="31">
        <v>15.144516069036998</v>
      </c>
      <c r="H91" s="31">
        <v>15.98907472060711</v>
      </c>
      <c r="I91" s="31">
        <v>17.230369845005676</v>
      </c>
      <c r="J91" s="31">
        <v>21.233555653224002</v>
      </c>
      <c r="K91" s="31">
        <v>23.956470396932914</v>
      </c>
      <c r="L91" s="31">
        <v>20.653839660715938</v>
      </c>
      <c r="M91" s="31">
        <v>19.444601179010455</v>
      </c>
      <c r="N91" s="31">
        <v>18.441609633198322</v>
      </c>
    </row>
    <row r="92" spans="1:14">
      <c r="A92" s="7" t="s">
        <v>177</v>
      </c>
      <c r="B92" s="7" t="s">
        <v>178</v>
      </c>
      <c r="C92" s="31"/>
      <c r="D92" s="31">
        <v>14.238322920126221</v>
      </c>
      <c r="E92" s="31">
        <v>13.495508356198743</v>
      </c>
      <c r="F92" s="31">
        <v>14.487741906218163</v>
      </c>
      <c r="G92" s="31">
        <v>14.282220605591405</v>
      </c>
      <c r="H92" s="31">
        <v>14.817268557788706</v>
      </c>
      <c r="I92" s="31">
        <v>14.222856144800927</v>
      </c>
      <c r="J92" s="31">
        <v>15.613017371942767</v>
      </c>
      <c r="K92" s="31">
        <v>16.034181396581857</v>
      </c>
      <c r="L92" s="31">
        <v>15.365034454514303</v>
      </c>
      <c r="M92" s="31">
        <v>18.698144904315804</v>
      </c>
      <c r="N92" s="31">
        <v>17.495395866213357</v>
      </c>
    </row>
    <row r="93" spans="1:14">
      <c r="A93" s="7" t="s">
        <v>179</v>
      </c>
      <c r="B93" s="7" t="s">
        <v>180</v>
      </c>
      <c r="C93" s="31"/>
      <c r="D93" s="31">
        <v>16.581714911823095</v>
      </c>
      <c r="E93" s="31">
        <v>14.63001858708332</v>
      </c>
      <c r="F93" s="31">
        <v>17.068379977892917</v>
      </c>
      <c r="G93" s="31">
        <v>16.566647724060779</v>
      </c>
      <c r="H93" s="31">
        <v>17.509424740932925</v>
      </c>
      <c r="I93" s="31">
        <v>18.824637814436752</v>
      </c>
      <c r="J93" s="31">
        <v>20.585114559184685</v>
      </c>
      <c r="K93" s="31">
        <v>20.599970324509993</v>
      </c>
      <c r="L93" s="31">
        <v>19.390788604380216</v>
      </c>
      <c r="M93" s="31">
        <v>16.982957281419825</v>
      </c>
      <c r="N93" s="31">
        <v>18.557940396200848</v>
      </c>
    </row>
    <row r="94" spans="1:14">
      <c r="A94" s="7" t="s">
        <v>181</v>
      </c>
      <c r="B94" s="7" t="s">
        <v>182</v>
      </c>
      <c r="C94" s="31"/>
      <c r="D94" s="31">
        <v>14.975480354959645</v>
      </c>
      <c r="E94" s="31">
        <v>10.969281793320578</v>
      </c>
      <c r="F94" s="31">
        <v>11.698344110740408</v>
      </c>
      <c r="G94" s="31">
        <v>11.139063768772271</v>
      </c>
      <c r="H94" s="31">
        <v>11.137230802903424</v>
      </c>
      <c r="I94" s="31">
        <v>11.579401551496812</v>
      </c>
      <c r="J94" s="31">
        <v>11.734512793528914</v>
      </c>
      <c r="K94" s="31">
        <v>12.678064416938554</v>
      </c>
      <c r="L94" s="31">
        <v>11.202018295041304</v>
      </c>
      <c r="M94" s="31">
        <v>8.8567745669151847</v>
      </c>
      <c r="N94" s="31">
        <v>9.2760736196319016</v>
      </c>
    </row>
    <row r="95" spans="1:14">
      <c r="A95" s="7" t="s">
        <v>183</v>
      </c>
      <c r="B95" s="7" t="s">
        <v>184</v>
      </c>
      <c r="C95" s="31"/>
      <c r="D95" s="31">
        <v>22.042237798903592</v>
      </c>
      <c r="E95" s="31">
        <v>19.072221701409728</v>
      </c>
      <c r="F95" s="31">
        <v>20.614194987482456</v>
      </c>
      <c r="G95" s="31">
        <v>18.924854333893386</v>
      </c>
      <c r="H95" s="31">
        <v>17.963215098118713</v>
      </c>
      <c r="I95" s="31">
        <v>13.255056057180582</v>
      </c>
      <c r="J95" s="31">
        <v>13.604335768507408</v>
      </c>
      <c r="K95" s="31">
        <v>13.491219930422757</v>
      </c>
      <c r="L95" s="31">
        <v>13.201528589462086</v>
      </c>
      <c r="M95" s="31">
        <v>12.059074414398129</v>
      </c>
      <c r="N95" s="31">
        <v>13.166687544371255</v>
      </c>
    </row>
    <row r="96" spans="1:14">
      <c r="A96" s="7" t="s">
        <v>185</v>
      </c>
      <c r="B96" s="7" t="s">
        <v>186</v>
      </c>
      <c r="C96" s="31"/>
      <c r="D96" s="31" t="s">
        <v>271</v>
      </c>
      <c r="E96" s="31" t="s">
        <v>271</v>
      </c>
      <c r="F96" s="31" t="s">
        <v>271</v>
      </c>
      <c r="G96" s="31" t="s">
        <v>271</v>
      </c>
      <c r="H96" s="31" t="s">
        <v>271</v>
      </c>
      <c r="I96" s="31" t="s">
        <v>271</v>
      </c>
      <c r="J96" s="31" t="s">
        <v>271</v>
      </c>
      <c r="K96" s="31" t="s">
        <v>271</v>
      </c>
      <c r="L96" s="31" t="s">
        <v>271</v>
      </c>
      <c r="M96" s="31" t="s">
        <v>271</v>
      </c>
      <c r="N96" s="31" t="s">
        <v>271</v>
      </c>
    </row>
    <row r="97" spans="1:14">
      <c r="A97" s="7" t="s">
        <v>187</v>
      </c>
      <c r="B97" s="7" t="s">
        <v>188</v>
      </c>
      <c r="C97" s="31"/>
      <c r="D97" s="31" t="s">
        <v>271</v>
      </c>
      <c r="E97" s="31" t="s">
        <v>271</v>
      </c>
      <c r="F97" s="31" t="s">
        <v>271</v>
      </c>
      <c r="G97" s="31" t="s">
        <v>271</v>
      </c>
      <c r="H97" s="31" t="s">
        <v>271</v>
      </c>
      <c r="I97" s="31" t="s">
        <v>271</v>
      </c>
      <c r="J97" s="31">
        <v>13.276758359551771</v>
      </c>
      <c r="K97" s="31">
        <v>12.53903355724392</v>
      </c>
      <c r="L97" s="31">
        <v>11.648327454694732</v>
      </c>
      <c r="M97" s="31">
        <v>10.591106846634144</v>
      </c>
      <c r="N97" s="31">
        <v>11.507338926348469</v>
      </c>
    </row>
    <row r="98" spans="1:14">
      <c r="A98" s="7" t="s">
        <v>189</v>
      </c>
      <c r="B98" s="7" t="s">
        <v>190</v>
      </c>
      <c r="C98" s="31"/>
      <c r="D98" s="31">
        <v>12.620644086369243</v>
      </c>
      <c r="E98" s="31">
        <v>10.4158055261375</v>
      </c>
      <c r="F98" s="31">
        <v>10.105933464381598</v>
      </c>
      <c r="G98" s="31">
        <v>8.7722238172043685</v>
      </c>
      <c r="H98" s="31">
        <v>9.0976638608929541</v>
      </c>
      <c r="I98" s="31">
        <v>9.3016734472024112</v>
      </c>
      <c r="J98" s="31">
        <v>10.297865171762655</v>
      </c>
      <c r="K98" s="31">
        <v>10.933140224610462</v>
      </c>
      <c r="L98" s="31">
        <v>10.687857898283699</v>
      </c>
      <c r="M98" s="31">
        <v>9.9050956403693124</v>
      </c>
      <c r="N98" s="31">
        <v>9.7483716071084867</v>
      </c>
    </row>
    <row r="99" spans="1:14">
      <c r="A99" s="7" t="s">
        <v>191</v>
      </c>
      <c r="B99" s="7" t="s">
        <v>192</v>
      </c>
      <c r="C99" s="31"/>
      <c r="D99" s="31">
        <v>12.01167265242484</v>
      </c>
      <c r="E99" s="31">
        <v>11.173796433477822</v>
      </c>
      <c r="F99" s="31">
        <v>12.022805915542625</v>
      </c>
      <c r="G99" s="31">
        <v>11.723889209058012</v>
      </c>
      <c r="H99" s="31">
        <v>11.677072694342689</v>
      </c>
      <c r="I99" s="31">
        <v>12.619012008222569</v>
      </c>
      <c r="J99" s="31">
        <v>12.484091314668532</v>
      </c>
      <c r="K99" s="31">
        <v>12.438509851607591</v>
      </c>
      <c r="L99" s="31">
        <v>11.341184565701893</v>
      </c>
      <c r="M99" s="31">
        <v>9.3457351156000765</v>
      </c>
      <c r="N99" s="31">
        <v>10.030420398762436</v>
      </c>
    </row>
    <row r="100" spans="1:14">
      <c r="A100" s="7" t="s">
        <v>193</v>
      </c>
      <c r="B100" s="7" t="s">
        <v>194</v>
      </c>
      <c r="C100" s="31"/>
      <c r="D100" s="31">
        <v>17.770125113438258</v>
      </c>
      <c r="E100" s="31">
        <v>16.779593381969242</v>
      </c>
      <c r="F100" s="31">
        <v>16.642910611064742</v>
      </c>
      <c r="G100" s="31">
        <v>16.935714941728197</v>
      </c>
      <c r="H100" s="31">
        <v>17.878110708429155</v>
      </c>
      <c r="I100" s="31">
        <v>19.577157625034726</v>
      </c>
      <c r="J100" s="31">
        <v>19.816439205763363</v>
      </c>
      <c r="K100" s="31">
        <v>20.249931681885116</v>
      </c>
      <c r="L100" s="31">
        <v>20.085124694001344</v>
      </c>
      <c r="M100" s="31">
        <v>20.102901091173088</v>
      </c>
      <c r="N100" s="31">
        <v>19.923542415080441</v>
      </c>
    </row>
    <row r="101" spans="1:14">
      <c r="A101" s="7" t="s">
        <v>195</v>
      </c>
      <c r="B101" s="7" t="s">
        <v>196</v>
      </c>
      <c r="C101" s="31"/>
      <c r="D101" s="31">
        <v>19.826257478071668</v>
      </c>
      <c r="E101" s="31">
        <v>18.630399524290539</v>
      </c>
      <c r="F101" s="31">
        <v>18.536888167078054</v>
      </c>
      <c r="G101" s="31">
        <v>17.382113109151881</v>
      </c>
      <c r="H101" s="31">
        <v>17.744883168477301</v>
      </c>
      <c r="I101" s="31">
        <v>19.119914863570905</v>
      </c>
      <c r="J101" s="31">
        <v>19.494543568097402</v>
      </c>
      <c r="K101" s="31">
        <v>20.299631094148491</v>
      </c>
      <c r="L101" s="31">
        <v>19.591433001911032</v>
      </c>
      <c r="M101" s="31">
        <v>18.656895717471684</v>
      </c>
      <c r="N101" s="31">
        <v>16.582442088834139</v>
      </c>
    </row>
    <row r="102" spans="1:14">
      <c r="A102" s="7" t="s">
        <v>197</v>
      </c>
      <c r="B102" s="7" t="s">
        <v>198</v>
      </c>
      <c r="C102" s="31"/>
      <c r="D102" s="31">
        <v>16.758869247352912</v>
      </c>
      <c r="E102" s="31">
        <v>16.033405502200736</v>
      </c>
      <c r="F102" s="31">
        <v>16.303361368006613</v>
      </c>
      <c r="G102" s="31">
        <v>16.351793016510953</v>
      </c>
      <c r="H102" s="31">
        <v>17.233504198426857</v>
      </c>
      <c r="I102" s="31">
        <v>18.892925024494836</v>
      </c>
      <c r="J102" s="31">
        <v>18.924697574396685</v>
      </c>
      <c r="K102" s="31">
        <v>18.574345168695793</v>
      </c>
      <c r="L102" s="31">
        <v>17.048804624481971</v>
      </c>
      <c r="M102" s="31">
        <v>16.267464938048175</v>
      </c>
      <c r="N102" s="31">
        <v>16.981907122712855</v>
      </c>
    </row>
    <row r="103" spans="1:14">
      <c r="A103" s="7" t="s">
        <v>199</v>
      </c>
      <c r="B103" s="7" t="s">
        <v>200</v>
      </c>
      <c r="C103" s="31"/>
      <c r="D103" s="31">
        <v>15.153691589049314</v>
      </c>
      <c r="E103" s="31">
        <v>15.487193748226705</v>
      </c>
      <c r="F103" s="31">
        <v>15.118767867566717</v>
      </c>
      <c r="G103" s="31">
        <v>12.662820432680633</v>
      </c>
      <c r="H103" s="31">
        <v>13.093872209545957</v>
      </c>
      <c r="I103" s="31">
        <v>14.768812819696942</v>
      </c>
      <c r="J103" s="31">
        <v>14.579946724144332</v>
      </c>
      <c r="K103" s="31">
        <v>15.727428940427068</v>
      </c>
      <c r="L103" s="31">
        <v>15.377173238567726</v>
      </c>
      <c r="M103" s="31">
        <v>14.375899959012777</v>
      </c>
      <c r="N103" s="31">
        <v>14.401013907014562</v>
      </c>
    </row>
    <row r="104" spans="1:14" s="2" customFormat="1">
      <c r="A104" s="9"/>
      <c r="B104" s="9" t="s">
        <v>201</v>
      </c>
      <c r="C104" s="32"/>
      <c r="D104" s="32">
        <v>17.640556890267476</v>
      </c>
      <c r="E104" s="32">
        <v>15.951708156895275</v>
      </c>
      <c r="F104" s="32">
        <v>16.430499969638589</v>
      </c>
      <c r="G104" s="32">
        <v>15.352951585983417</v>
      </c>
      <c r="H104" s="32">
        <v>15.774191221729916</v>
      </c>
      <c r="I104" s="32">
        <v>16.743348631499249</v>
      </c>
      <c r="J104" s="32">
        <v>16.833376538376584</v>
      </c>
      <c r="K104" s="32">
        <v>16.887101850921603</v>
      </c>
      <c r="L104" s="32">
        <v>15.81315235533134</v>
      </c>
      <c r="M104" s="32">
        <v>14.903332040576329</v>
      </c>
      <c r="N104" s="32">
        <v>15.183178480226928</v>
      </c>
    </row>
  </sheetData>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sheetPr codeName="Feuil4"/>
  <dimension ref="A1:AY104"/>
  <sheetViews>
    <sheetView workbookViewId="0"/>
  </sheetViews>
  <sheetFormatPr baseColWidth="10" defaultColWidth="4.7109375" defaultRowHeight="12"/>
  <cols>
    <col min="1" max="1" width="4.28515625" style="1" bestFit="1" customWidth="1"/>
    <col min="2" max="2" width="26.140625" style="1" bestFit="1" customWidth="1"/>
    <col min="3" max="3" width="5.42578125" style="4" customWidth="1"/>
    <col min="4" max="12" width="5.42578125" style="4" bestFit="1" customWidth="1"/>
    <col min="13" max="13" width="5.42578125" style="4" customWidth="1"/>
    <col min="14"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203</v>
      </c>
    </row>
    <row r="6" spans="1:51" ht="3" customHeight="1"/>
    <row r="7" spans="1:51" s="2" customFormat="1">
      <c r="A7" s="5"/>
      <c r="B7" s="5"/>
      <c r="C7" s="6" t="s">
        <v>272</v>
      </c>
      <c r="D7" s="6" t="s">
        <v>273</v>
      </c>
      <c r="E7" s="6" t="s">
        <v>274</v>
      </c>
      <c r="F7" s="6" t="s">
        <v>275</v>
      </c>
      <c r="G7" s="6" t="s">
        <v>276</v>
      </c>
      <c r="H7" s="6" t="s">
        <v>277</v>
      </c>
      <c r="I7" s="6" t="s">
        <v>278</v>
      </c>
      <c r="J7" s="6" t="s">
        <v>279</v>
      </c>
      <c r="K7" s="6" t="s">
        <v>280</v>
      </c>
      <c r="L7" s="6" t="s">
        <v>281</v>
      </c>
      <c r="M7" s="6" t="s">
        <v>282</v>
      </c>
      <c r="N7" s="6" t="s">
        <v>283</v>
      </c>
      <c r="O7" s="6" t="s">
        <v>284</v>
      </c>
      <c r="P7" s="6" t="s">
        <v>285</v>
      </c>
      <c r="Q7" s="6" t="s">
        <v>286</v>
      </c>
      <c r="R7" s="6" t="s">
        <v>287</v>
      </c>
      <c r="S7" s="6" t="s">
        <v>288</v>
      </c>
      <c r="T7" s="6" t="s">
        <v>289</v>
      </c>
      <c r="U7" s="6" t="s">
        <v>290</v>
      </c>
      <c r="V7" s="6" t="s">
        <v>291</v>
      </c>
      <c r="W7" s="6" t="s">
        <v>292</v>
      </c>
      <c r="X7" s="6" t="s">
        <v>293</v>
      </c>
      <c r="Y7" s="6" t="s">
        <v>294</v>
      </c>
      <c r="Z7" s="6" t="s">
        <v>295</v>
      </c>
      <c r="AA7" s="6" t="s">
        <v>296</v>
      </c>
      <c r="AB7" s="6" t="s">
        <v>297</v>
      </c>
      <c r="AC7" s="6" t="s">
        <v>298</v>
      </c>
      <c r="AD7" s="6" t="s">
        <v>299</v>
      </c>
      <c r="AE7" s="6" t="s">
        <v>300</v>
      </c>
      <c r="AF7" s="6" t="s">
        <v>301</v>
      </c>
      <c r="AG7" s="6" t="s">
        <v>302</v>
      </c>
      <c r="AH7" s="6" t="s">
        <v>303</v>
      </c>
      <c r="AI7" s="6" t="s">
        <v>304</v>
      </c>
      <c r="AJ7" s="6" t="s">
        <v>305</v>
      </c>
      <c r="AK7" s="6" t="s">
        <v>306</v>
      </c>
      <c r="AL7" s="6" t="s">
        <v>307</v>
      </c>
      <c r="AM7" s="6" t="s">
        <v>308</v>
      </c>
      <c r="AN7" s="6" t="s">
        <v>0</v>
      </c>
      <c r="AO7" s="6" t="s">
        <v>1</v>
      </c>
      <c r="AP7" s="6" t="s">
        <v>2</v>
      </c>
      <c r="AQ7" s="6" t="s">
        <v>3</v>
      </c>
      <c r="AR7" s="6" t="s">
        <v>4</v>
      </c>
      <c r="AS7" s="6" t="s">
        <v>5</v>
      </c>
      <c r="AT7" s="6" t="s">
        <v>6</v>
      </c>
      <c r="AU7" s="6" t="s">
        <v>7</v>
      </c>
      <c r="AV7" s="6" t="s">
        <v>8</v>
      </c>
      <c r="AW7" s="6" t="s">
        <v>229</v>
      </c>
      <c r="AX7" s="6" t="s">
        <v>270</v>
      </c>
      <c r="AY7" s="6" t="s">
        <v>309</v>
      </c>
    </row>
    <row r="8" spans="1:51">
      <c r="A8" s="7" t="s">
        <v>9</v>
      </c>
      <c r="B8" s="7" t="s">
        <v>10</v>
      </c>
      <c r="C8" s="7">
        <v>35</v>
      </c>
      <c r="D8" s="7">
        <v>34</v>
      </c>
      <c r="E8" s="7">
        <v>33</v>
      </c>
      <c r="F8" s="7">
        <v>32</v>
      </c>
      <c r="G8" s="7">
        <v>28</v>
      </c>
      <c r="H8" s="7">
        <v>27</v>
      </c>
      <c r="I8" s="7">
        <v>26</v>
      </c>
      <c r="J8" s="7">
        <v>25</v>
      </c>
      <c r="K8" s="7">
        <v>25</v>
      </c>
      <c r="L8" s="7">
        <v>24</v>
      </c>
      <c r="M8" s="7">
        <v>23</v>
      </c>
      <c r="N8" s="7">
        <v>22</v>
      </c>
      <c r="O8" s="7">
        <v>24</v>
      </c>
      <c r="P8" s="7">
        <v>21</v>
      </c>
      <c r="Q8" s="7">
        <v>19</v>
      </c>
      <c r="R8" s="7">
        <v>26</v>
      </c>
      <c r="S8" s="7">
        <v>28</v>
      </c>
      <c r="T8" s="7">
        <v>30</v>
      </c>
      <c r="U8" s="7">
        <v>36</v>
      </c>
      <c r="V8" s="7">
        <v>37</v>
      </c>
      <c r="W8" s="7">
        <v>36</v>
      </c>
      <c r="X8" s="7">
        <v>37</v>
      </c>
      <c r="Y8" s="7">
        <v>39</v>
      </c>
      <c r="Z8" s="7">
        <v>39</v>
      </c>
      <c r="AA8" s="7">
        <v>38</v>
      </c>
      <c r="AB8" s="7">
        <v>37</v>
      </c>
      <c r="AC8" s="8">
        <v>36</v>
      </c>
      <c r="AD8" s="8">
        <v>35</v>
      </c>
      <c r="AE8" s="8">
        <v>33</v>
      </c>
      <c r="AF8" s="8">
        <v>34</v>
      </c>
      <c r="AG8" s="8">
        <v>34</v>
      </c>
      <c r="AH8" s="8">
        <v>34</v>
      </c>
      <c r="AI8" s="8">
        <v>34</v>
      </c>
      <c r="AJ8" s="8">
        <v>38</v>
      </c>
      <c r="AK8" s="8">
        <v>36</v>
      </c>
      <c r="AL8" s="8">
        <v>36</v>
      </c>
      <c r="AM8" s="8">
        <v>35</v>
      </c>
      <c r="AN8" s="8">
        <v>35</v>
      </c>
      <c r="AO8" s="8">
        <v>35</v>
      </c>
      <c r="AP8" s="8">
        <v>37</v>
      </c>
      <c r="AQ8" s="8">
        <v>37</v>
      </c>
      <c r="AR8" s="8">
        <v>37</v>
      </c>
      <c r="AS8" s="8">
        <v>47</v>
      </c>
      <c r="AT8" s="8">
        <v>42</v>
      </c>
      <c r="AU8" s="8">
        <v>41</v>
      </c>
      <c r="AV8" s="8">
        <v>39</v>
      </c>
      <c r="AW8" s="8">
        <v>38</v>
      </c>
      <c r="AX8" s="8">
        <v>39</v>
      </c>
      <c r="AY8" s="8">
        <v>38</v>
      </c>
    </row>
    <row r="9" spans="1:51">
      <c r="A9" s="7" t="s">
        <v>11</v>
      </c>
      <c r="B9" s="7" t="s">
        <v>12</v>
      </c>
      <c r="C9" s="7">
        <v>33</v>
      </c>
      <c r="D9" s="7">
        <v>31</v>
      </c>
      <c r="E9" s="7">
        <v>29</v>
      </c>
      <c r="F9" s="7">
        <v>27</v>
      </c>
      <c r="G9" s="7">
        <v>26</v>
      </c>
      <c r="H9" s="7">
        <v>25</v>
      </c>
      <c r="I9" s="7">
        <v>30</v>
      </c>
      <c r="J9" s="7">
        <v>30</v>
      </c>
      <c r="K9" s="7">
        <v>31</v>
      </c>
      <c r="L9" s="7">
        <v>32</v>
      </c>
      <c r="M9" s="7">
        <v>31</v>
      </c>
      <c r="N9" s="7">
        <v>31</v>
      </c>
      <c r="O9" s="7">
        <v>34</v>
      </c>
      <c r="P9" s="7">
        <v>37</v>
      </c>
      <c r="Q9" s="7">
        <v>34</v>
      </c>
      <c r="R9" s="7">
        <v>32</v>
      </c>
      <c r="S9" s="7">
        <v>32</v>
      </c>
      <c r="T9" s="7">
        <v>35</v>
      </c>
      <c r="U9" s="7">
        <v>35</v>
      </c>
      <c r="V9" s="7">
        <v>37</v>
      </c>
      <c r="W9" s="7">
        <v>36</v>
      </c>
      <c r="X9" s="7">
        <v>38</v>
      </c>
      <c r="Y9" s="7">
        <v>38</v>
      </c>
      <c r="Z9" s="7">
        <v>37</v>
      </c>
      <c r="AA9" s="7">
        <v>37</v>
      </c>
      <c r="AB9" s="7">
        <v>37</v>
      </c>
      <c r="AC9" s="8">
        <v>36</v>
      </c>
      <c r="AD9" s="8">
        <v>36</v>
      </c>
      <c r="AE9" s="8">
        <v>36</v>
      </c>
      <c r="AF9" s="8">
        <v>37</v>
      </c>
      <c r="AG9" s="8">
        <v>39</v>
      </c>
      <c r="AH9" s="8">
        <v>37</v>
      </c>
      <c r="AI9" s="8">
        <v>38</v>
      </c>
      <c r="AJ9" s="8">
        <v>38</v>
      </c>
      <c r="AK9" s="8">
        <v>38</v>
      </c>
      <c r="AL9" s="8">
        <v>38</v>
      </c>
      <c r="AM9" s="8">
        <v>38</v>
      </c>
      <c r="AN9" s="8">
        <v>38</v>
      </c>
      <c r="AO9" s="8">
        <v>39</v>
      </c>
      <c r="AP9" s="8">
        <v>39</v>
      </c>
      <c r="AQ9" s="8">
        <v>38</v>
      </c>
      <c r="AR9" s="8">
        <v>43</v>
      </c>
      <c r="AS9" s="8">
        <v>44</v>
      </c>
      <c r="AT9" s="8">
        <v>43</v>
      </c>
      <c r="AU9" s="8">
        <v>43</v>
      </c>
      <c r="AV9" s="8">
        <v>43</v>
      </c>
      <c r="AW9" s="8">
        <v>43</v>
      </c>
      <c r="AX9" s="8">
        <v>43</v>
      </c>
      <c r="AY9" s="8">
        <v>43</v>
      </c>
    </row>
    <row r="10" spans="1:51">
      <c r="A10" s="7" t="s">
        <v>13</v>
      </c>
      <c r="B10" s="7" t="s">
        <v>14</v>
      </c>
      <c r="C10" s="7">
        <v>39</v>
      </c>
      <c r="D10" s="7">
        <v>38</v>
      </c>
      <c r="E10" s="7">
        <v>40</v>
      </c>
      <c r="F10" s="7">
        <v>39</v>
      </c>
      <c r="G10" s="7">
        <v>36</v>
      </c>
      <c r="H10" s="7">
        <v>35</v>
      </c>
      <c r="I10" s="7">
        <v>34</v>
      </c>
      <c r="J10" s="7">
        <v>35</v>
      </c>
      <c r="K10" s="7">
        <v>34</v>
      </c>
      <c r="L10" s="7">
        <v>33</v>
      </c>
      <c r="M10" s="7">
        <v>37</v>
      </c>
      <c r="N10" s="7">
        <v>36</v>
      </c>
      <c r="O10" s="7">
        <v>31</v>
      </c>
      <c r="P10" s="7">
        <v>31</v>
      </c>
      <c r="Q10" s="7">
        <v>32</v>
      </c>
      <c r="R10" s="7">
        <v>34</v>
      </c>
      <c r="S10" s="7">
        <v>34</v>
      </c>
      <c r="T10" s="7">
        <v>34</v>
      </c>
      <c r="U10" s="7">
        <v>40</v>
      </c>
      <c r="V10" s="7">
        <v>41</v>
      </c>
      <c r="W10" s="7">
        <v>43</v>
      </c>
      <c r="X10" s="7">
        <v>44</v>
      </c>
      <c r="Y10" s="7">
        <v>40</v>
      </c>
      <c r="Z10" s="7">
        <v>36</v>
      </c>
      <c r="AA10" s="7">
        <v>33</v>
      </c>
      <c r="AB10" s="7">
        <v>33</v>
      </c>
      <c r="AC10" s="8">
        <v>31</v>
      </c>
      <c r="AD10" s="8">
        <v>31</v>
      </c>
      <c r="AE10" s="8">
        <v>30</v>
      </c>
      <c r="AF10" s="8">
        <v>30</v>
      </c>
      <c r="AG10" s="8">
        <v>30</v>
      </c>
      <c r="AH10" s="8">
        <v>30</v>
      </c>
      <c r="AI10" s="8">
        <v>30</v>
      </c>
      <c r="AJ10" s="8">
        <v>29</v>
      </c>
      <c r="AK10" s="8">
        <v>28</v>
      </c>
      <c r="AL10" s="8">
        <v>28</v>
      </c>
      <c r="AM10" s="8">
        <v>28</v>
      </c>
      <c r="AN10" s="8">
        <v>29</v>
      </c>
      <c r="AO10" s="8">
        <v>36</v>
      </c>
      <c r="AP10" s="8">
        <v>27</v>
      </c>
      <c r="AQ10" s="8">
        <v>27</v>
      </c>
      <c r="AR10" s="8">
        <v>27</v>
      </c>
      <c r="AS10" s="8">
        <v>27</v>
      </c>
      <c r="AT10" s="8">
        <v>27</v>
      </c>
      <c r="AU10" s="8">
        <v>24</v>
      </c>
      <c r="AV10" s="8">
        <v>27</v>
      </c>
      <c r="AW10" s="8">
        <v>26</v>
      </c>
      <c r="AX10" s="8">
        <v>26</v>
      </c>
      <c r="AY10" s="8">
        <v>25</v>
      </c>
    </row>
    <row r="11" spans="1:51">
      <c r="A11" s="7" t="s">
        <v>15</v>
      </c>
      <c r="B11" s="7" t="s">
        <v>16</v>
      </c>
      <c r="C11" s="7">
        <v>89</v>
      </c>
      <c r="D11" s="7">
        <v>21</v>
      </c>
      <c r="E11" s="7">
        <v>20</v>
      </c>
      <c r="F11" s="7">
        <v>18</v>
      </c>
      <c r="G11" s="7">
        <v>18</v>
      </c>
      <c r="H11" s="7">
        <v>19</v>
      </c>
      <c r="I11" s="7">
        <v>18</v>
      </c>
      <c r="J11" s="7">
        <v>17</v>
      </c>
      <c r="K11" s="7">
        <v>18</v>
      </c>
      <c r="L11" s="7">
        <v>20</v>
      </c>
      <c r="M11" s="7">
        <v>19</v>
      </c>
      <c r="N11" s="7">
        <v>20</v>
      </c>
      <c r="O11" s="7">
        <v>21</v>
      </c>
      <c r="P11" s="7">
        <v>20</v>
      </c>
      <c r="Q11" s="7">
        <v>18</v>
      </c>
      <c r="R11" s="7">
        <v>19</v>
      </c>
      <c r="S11" s="7">
        <v>21</v>
      </c>
      <c r="T11" s="7">
        <v>26</v>
      </c>
      <c r="U11" s="7">
        <v>30</v>
      </c>
      <c r="V11" s="7">
        <v>31</v>
      </c>
      <c r="W11" s="7">
        <v>34</v>
      </c>
      <c r="X11" s="7">
        <v>29</v>
      </c>
      <c r="Y11" s="7">
        <v>29</v>
      </c>
      <c r="Z11" s="7">
        <v>24</v>
      </c>
      <c r="AA11" s="7">
        <v>23</v>
      </c>
      <c r="AB11" s="7">
        <v>21</v>
      </c>
      <c r="AC11" s="8">
        <v>20</v>
      </c>
      <c r="AD11" s="8">
        <v>21</v>
      </c>
      <c r="AE11" s="8">
        <v>22</v>
      </c>
      <c r="AF11" s="8">
        <v>21</v>
      </c>
      <c r="AG11" s="8">
        <v>20</v>
      </c>
      <c r="AH11" s="8">
        <v>23</v>
      </c>
      <c r="AI11" s="8">
        <v>22</v>
      </c>
      <c r="AJ11" s="8">
        <v>22</v>
      </c>
      <c r="AK11" s="8">
        <v>22</v>
      </c>
      <c r="AL11" s="8">
        <v>23</v>
      </c>
      <c r="AM11" s="8">
        <v>23</v>
      </c>
      <c r="AN11" s="8">
        <v>23</v>
      </c>
      <c r="AO11" s="8">
        <v>23</v>
      </c>
      <c r="AP11" s="8">
        <v>23</v>
      </c>
      <c r="AQ11" s="8">
        <v>25</v>
      </c>
      <c r="AR11" s="8">
        <v>23</v>
      </c>
      <c r="AS11" s="8">
        <v>23</v>
      </c>
      <c r="AT11" s="8">
        <v>23</v>
      </c>
      <c r="AU11" s="8">
        <v>23</v>
      </c>
      <c r="AV11" s="8">
        <v>23</v>
      </c>
      <c r="AW11" s="8">
        <v>23</v>
      </c>
      <c r="AX11" s="8">
        <v>23</v>
      </c>
      <c r="AY11" s="8">
        <v>24</v>
      </c>
    </row>
    <row r="12" spans="1:51">
      <c r="A12" s="7" t="s">
        <v>17</v>
      </c>
      <c r="B12" s="7" t="s">
        <v>18</v>
      </c>
      <c r="C12" s="7">
        <v>22</v>
      </c>
      <c r="D12" s="7">
        <v>16</v>
      </c>
      <c r="E12" s="7">
        <v>16</v>
      </c>
      <c r="F12" s="7">
        <v>15</v>
      </c>
      <c r="G12" s="7">
        <v>15</v>
      </c>
      <c r="H12" s="7">
        <v>16</v>
      </c>
      <c r="I12" s="7">
        <v>16</v>
      </c>
      <c r="J12" s="7">
        <v>16</v>
      </c>
      <c r="K12" s="7">
        <v>16</v>
      </c>
      <c r="L12" s="7">
        <v>16</v>
      </c>
      <c r="M12" s="7">
        <v>16</v>
      </c>
      <c r="N12" s="7">
        <v>16</v>
      </c>
      <c r="O12" s="7">
        <v>17</v>
      </c>
      <c r="P12" s="7">
        <v>19</v>
      </c>
      <c r="Q12" s="7">
        <v>18</v>
      </c>
      <c r="R12" s="7">
        <v>17</v>
      </c>
      <c r="S12" s="7">
        <v>20</v>
      </c>
      <c r="T12" s="7">
        <v>24</v>
      </c>
      <c r="U12" s="7">
        <v>27</v>
      </c>
      <c r="V12" s="7">
        <v>29</v>
      </c>
      <c r="W12" s="7">
        <v>30</v>
      </c>
      <c r="X12" s="7">
        <v>29</v>
      </c>
      <c r="Y12" s="7">
        <v>27</v>
      </c>
      <c r="Z12" s="7">
        <v>27</v>
      </c>
      <c r="AA12" s="7">
        <v>27</v>
      </c>
      <c r="AB12" s="7">
        <v>27</v>
      </c>
      <c r="AC12" s="8">
        <v>26</v>
      </c>
      <c r="AD12" s="8">
        <v>27</v>
      </c>
      <c r="AE12" s="8">
        <v>27</v>
      </c>
      <c r="AF12" s="8">
        <v>29</v>
      </c>
      <c r="AG12" s="8">
        <v>32</v>
      </c>
      <c r="AH12" s="8">
        <v>34</v>
      </c>
      <c r="AI12" s="8">
        <v>34</v>
      </c>
      <c r="AJ12" s="8">
        <v>35</v>
      </c>
      <c r="AK12" s="8">
        <v>35</v>
      </c>
      <c r="AL12" s="8">
        <v>35</v>
      </c>
      <c r="AM12" s="8">
        <v>35</v>
      </c>
      <c r="AN12" s="8">
        <v>34</v>
      </c>
      <c r="AO12" s="8">
        <v>35</v>
      </c>
      <c r="AP12" s="8">
        <v>34</v>
      </c>
      <c r="AQ12" s="8">
        <v>34</v>
      </c>
      <c r="AR12" s="8">
        <v>34</v>
      </c>
      <c r="AS12" s="8">
        <v>34</v>
      </c>
      <c r="AT12" s="8">
        <v>34</v>
      </c>
      <c r="AU12" s="8">
        <v>34</v>
      </c>
      <c r="AV12" s="8">
        <v>34</v>
      </c>
      <c r="AW12" s="8">
        <v>34</v>
      </c>
      <c r="AX12" s="8">
        <v>35</v>
      </c>
      <c r="AY12" s="8">
        <v>34</v>
      </c>
    </row>
    <row r="13" spans="1:51">
      <c r="A13" s="7" t="s">
        <v>19</v>
      </c>
      <c r="B13" s="7" t="s">
        <v>20</v>
      </c>
      <c r="C13" s="7">
        <v>16</v>
      </c>
      <c r="D13" s="7">
        <v>87</v>
      </c>
      <c r="E13" s="7">
        <v>88</v>
      </c>
      <c r="F13" s="7">
        <v>87</v>
      </c>
      <c r="G13" s="7">
        <v>84</v>
      </c>
      <c r="H13" s="7">
        <v>85</v>
      </c>
      <c r="I13" s="7">
        <v>84</v>
      </c>
      <c r="J13" s="7">
        <v>78</v>
      </c>
      <c r="K13" s="7">
        <v>78</v>
      </c>
      <c r="L13" s="7">
        <v>79</v>
      </c>
      <c r="M13" s="7">
        <v>85</v>
      </c>
      <c r="N13" s="7">
        <v>92</v>
      </c>
      <c r="O13" s="7">
        <v>101</v>
      </c>
      <c r="P13" s="7">
        <v>105</v>
      </c>
      <c r="Q13" s="7">
        <v>95</v>
      </c>
      <c r="R13" s="7">
        <v>104</v>
      </c>
      <c r="S13" s="7">
        <v>109</v>
      </c>
      <c r="T13" s="7">
        <v>113</v>
      </c>
      <c r="U13" s="7">
        <v>124</v>
      </c>
      <c r="V13" s="7">
        <v>127</v>
      </c>
      <c r="W13" s="7">
        <v>127</v>
      </c>
      <c r="X13" s="7">
        <v>120</v>
      </c>
      <c r="Y13" s="7">
        <v>113</v>
      </c>
      <c r="Z13" s="7">
        <v>108</v>
      </c>
      <c r="AA13" s="7">
        <v>95</v>
      </c>
      <c r="AB13" s="7">
        <v>88</v>
      </c>
      <c r="AC13" s="8">
        <v>74</v>
      </c>
      <c r="AD13" s="8">
        <v>74</v>
      </c>
      <c r="AE13" s="8">
        <v>72</v>
      </c>
      <c r="AF13" s="8">
        <v>72</v>
      </c>
      <c r="AG13" s="8">
        <v>77</v>
      </c>
      <c r="AH13" s="8">
        <v>72</v>
      </c>
      <c r="AI13" s="8">
        <v>75</v>
      </c>
      <c r="AJ13" s="8">
        <v>84</v>
      </c>
      <c r="AK13" s="8">
        <v>87</v>
      </c>
      <c r="AL13" s="8">
        <v>90</v>
      </c>
      <c r="AM13" s="8">
        <v>94</v>
      </c>
      <c r="AN13" s="8">
        <v>92</v>
      </c>
      <c r="AO13" s="8">
        <v>93</v>
      </c>
      <c r="AP13" s="8">
        <v>93</v>
      </c>
      <c r="AQ13" s="8">
        <v>93</v>
      </c>
      <c r="AR13" s="8">
        <v>92</v>
      </c>
      <c r="AS13" s="8">
        <v>93</v>
      </c>
      <c r="AT13" s="8">
        <v>95</v>
      </c>
      <c r="AU13" s="8">
        <v>96</v>
      </c>
      <c r="AV13" s="8">
        <v>95</v>
      </c>
      <c r="AW13" s="8">
        <v>94</v>
      </c>
      <c r="AX13" s="8">
        <v>97</v>
      </c>
      <c r="AY13" s="8">
        <v>99</v>
      </c>
    </row>
    <row r="14" spans="1:51">
      <c r="A14" s="7" t="s">
        <v>21</v>
      </c>
      <c r="B14" s="7" t="s">
        <v>22</v>
      </c>
      <c r="C14" s="7">
        <v>24</v>
      </c>
      <c r="D14" s="7">
        <v>24</v>
      </c>
      <c r="E14" s="7">
        <v>24</v>
      </c>
      <c r="F14" s="7">
        <v>24</v>
      </c>
      <c r="G14" s="7">
        <v>22</v>
      </c>
      <c r="H14" s="7">
        <v>21</v>
      </c>
      <c r="I14" s="7">
        <v>21</v>
      </c>
      <c r="J14" s="7">
        <v>21</v>
      </c>
      <c r="K14" s="7">
        <v>21</v>
      </c>
      <c r="L14" s="7">
        <v>21</v>
      </c>
      <c r="M14" s="7">
        <v>21</v>
      </c>
      <c r="N14" s="7">
        <v>22</v>
      </c>
      <c r="O14" s="7">
        <v>20</v>
      </c>
      <c r="P14" s="7">
        <v>21</v>
      </c>
      <c r="Q14" s="7">
        <v>21</v>
      </c>
      <c r="R14" s="7">
        <v>28</v>
      </c>
      <c r="S14" s="7">
        <v>33</v>
      </c>
      <c r="T14" s="7">
        <v>37</v>
      </c>
      <c r="U14" s="7">
        <v>39</v>
      </c>
      <c r="V14" s="7">
        <v>42</v>
      </c>
      <c r="W14" s="7">
        <v>42</v>
      </c>
      <c r="X14" s="7">
        <v>43</v>
      </c>
      <c r="Y14" s="7">
        <v>41</v>
      </c>
      <c r="Z14" s="7">
        <v>40</v>
      </c>
      <c r="AA14" s="7">
        <v>42</v>
      </c>
      <c r="AB14" s="7">
        <v>36</v>
      </c>
      <c r="AC14" s="8">
        <v>32</v>
      </c>
      <c r="AD14" s="8">
        <v>31</v>
      </c>
      <c r="AE14" s="8">
        <v>31</v>
      </c>
      <c r="AF14" s="8">
        <v>31</v>
      </c>
      <c r="AG14" s="8">
        <v>31</v>
      </c>
      <c r="AH14" s="8">
        <v>31</v>
      </c>
      <c r="AI14" s="8">
        <v>31</v>
      </c>
      <c r="AJ14" s="8">
        <v>33</v>
      </c>
      <c r="AK14" s="8">
        <v>33</v>
      </c>
      <c r="AL14" s="8">
        <v>34</v>
      </c>
      <c r="AM14" s="8">
        <v>34</v>
      </c>
      <c r="AN14" s="8">
        <v>33</v>
      </c>
      <c r="AO14" s="8">
        <v>34</v>
      </c>
      <c r="AP14" s="8">
        <v>33</v>
      </c>
      <c r="AQ14" s="8">
        <v>33</v>
      </c>
      <c r="AR14" s="8">
        <v>34</v>
      </c>
      <c r="AS14" s="8">
        <v>34</v>
      </c>
      <c r="AT14" s="8">
        <v>33</v>
      </c>
      <c r="AU14" s="8">
        <v>34</v>
      </c>
      <c r="AV14" s="8">
        <v>32</v>
      </c>
      <c r="AW14" s="8">
        <v>34</v>
      </c>
      <c r="AX14" s="8">
        <v>32</v>
      </c>
      <c r="AY14" s="8">
        <v>32</v>
      </c>
    </row>
    <row r="15" spans="1:51">
      <c r="A15" s="7" t="s">
        <v>23</v>
      </c>
      <c r="B15" s="7" t="s">
        <v>24</v>
      </c>
      <c r="C15" s="7">
        <v>23</v>
      </c>
      <c r="D15" s="7">
        <v>22</v>
      </c>
      <c r="E15" s="7">
        <v>22</v>
      </c>
      <c r="F15" s="7">
        <v>21</v>
      </c>
      <c r="G15" s="7">
        <v>22</v>
      </c>
      <c r="H15" s="7">
        <v>20</v>
      </c>
      <c r="I15" s="7">
        <v>19</v>
      </c>
      <c r="J15" s="7">
        <v>19</v>
      </c>
      <c r="K15" s="7">
        <v>22</v>
      </c>
      <c r="L15" s="7">
        <v>22</v>
      </c>
      <c r="M15" s="7">
        <v>23</v>
      </c>
      <c r="N15" s="7">
        <v>17</v>
      </c>
      <c r="O15" s="7">
        <v>18</v>
      </c>
      <c r="P15" s="7">
        <v>17</v>
      </c>
      <c r="Q15" s="7">
        <v>16</v>
      </c>
      <c r="R15" s="7">
        <v>17</v>
      </c>
      <c r="S15" s="7">
        <v>17</v>
      </c>
      <c r="T15" s="7">
        <v>17</v>
      </c>
      <c r="U15" s="7">
        <v>15</v>
      </c>
      <c r="V15" s="7">
        <v>15</v>
      </c>
      <c r="W15" s="7">
        <v>14</v>
      </c>
      <c r="X15" s="7">
        <v>13</v>
      </c>
      <c r="Y15" s="7">
        <v>15</v>
      </c>
      <c r="Z15" s="7">
        <v>14</v>
      </c>
      <c r="AA15" s="7">
        <v>14</v>
      </c>
      <c r="AB15" s="7">
        <v>14</v>
      </c>
      <c r="AC15" s="8">
        <v>13</v>
      </c>
      <c r="AD15" s="8">
        <v>13</v>
      </c>
      <c r="AE15" s="8">
        <v>15</v>
      </c>
      <c r="AF15" s="8">
        <v>15</v>
      </c>
      <c r="AG15" s="8">
        <v>15</v>
      </c>
      <c r="AH15" s="8">
        <v>15</v>
      </c>
      <c r="AI15" s="8">
        <v>15</v>
      </c>
      <c r="AJ15" s="8">
        <v>15</v>
      </c>
      <c r="AK15" s="8">
        <v>15</v>
      </c>
      <c r="AL15" s="8">
        <v>15</v>
      </c>
      <c r="AM15" s="8">
        <v>15</v>
      </c>
      <c r="AN15" s="8">
        <v>15</v>
      </c>
      <c r="AO15" s="8">
        <v>19</v>
      </c>
      <c r="AP15" s="8">
        <v>19</v>
      </c>
      <c r="AQ15" s="8">
        <v>19</v>
      </c>
      <c r="AR15" s="8">
        <v>16</v>
      </c>
      <c r="AS15" s="8">
        <v>16</v>
      </c>
      <c r="AT15" s="8">
        <v>19</v>
      </c>
      <c r="AU15" s="8">
        <v>19</v>
      </c>
      <c r="AV15" s="8">
        <v>19</v>
      </c>
      <c r="AW15" s="8">
        <v>19</v>
      </c>
      <c r="AX15" s="8">
        <v>19</v>
      </c>
      <c r="AY15" s="8">
        <v>18</v>
      </c>
    </row>
    <row r="16" spans="1:51">
      <c r="A16" s="7" t="s">
        <v>25</v>
      </c>
      <c r="B16" s="7" t="s">
        <v>26</v>
      </c>
      <c r="C16" s="7">
        <v>19</v>
      </c>
      <c r="D16" s="7">
        <v>19</v>
      </c>
      <c r="E16" s="7">
        <v>18</v>
      </c>
      <c r="F16" s="7">
        <v>12</v>
      </c>
      <c r="G16" s="7">
        <v>11</v>
      </c>
      <c r="H16" s="7">
        <v>11</v>
      </c>
      <c r="I16" s="7">
        <v>11</v>
      </c>
      <c r="J16" s="7">
        <v>11</v>
      </c>
      <c r="K16" s="7">
        <v>11</v>
      </c>
      <c r="L16" s="7">
        <v>10</v>
      </c>
      <c r="M16" s="7">
        <v>10</v>
      </c>
      <c r="N16" s="7">
        <v>9</v>
      </c>
      <c r="O16" s="7">
        <v>9</v>
      </c>
      <c r="P16" s="7">
        <v>10</v>
      </c>
      <c r="Q16" s="7">
        <v>10</v>
      </c>
      <c r="R16" s="7">
        <v>11</v>
      </c>
      <c r="S16" s="7">
        <v>10</v>
      </c>
      <c r="T16" s="7">
        <v>12</v>
      </c>
      <c r="U16" s="7">
        <v>11</v>
      </c>
      <c r="V16" s="7">
        <v>10</v>
      </c>
      <c r="W16" s="7">
        <v>10</v>
      </c>
      <c r="X16" s="7">
        <v>10</v>
      </c>
      <c r="Y16" s="7">
        <v>9</v>
      </c>
      <c r="Z16" s="7">
        <v>5</v>
      </c>
      <c r="AA16" s="7">
        <v>8</v>
      </c>
      <c r="AB16" s="7">
        <v>8</v>
      </c>
      <c r="AC16" s="8">
        <v>9</v>
      </c>
      <c r="AD16" s="8">
        <v>9</v>
      </c>
      <c r="AE16" s="8">
        <v>10</v>
      </c>
      <c r="AF16" s="8">
        <v>10</v>
      </c>
      <c r="AG16" s="8">
        <v>9</v>
      </c>
      <c r="AH16" s="8">
        <v>9</v>
      </c>
      <c r="AI16" s="8">
        <v>10</v>
      </c>
      <c r="AJ16" s="8">
        <v>11</v>
      </c>
      <c r="AK16" s="8">
        <v>11</v>
      </c>
      <c r="AL16" s="8">
        <v>11</v>
      </c>
      <c r="AM16" s="8">
        <v>11</v>
      </c>
      <c r="AN16" s="8">
        <v>11</v>
      </c>
      <c r="AO16" s="8">
        <v>11</v>
      </c>
      <c r="AP16" s="8">
        <v>12</v>
      </c>
      <c r="AQ16" s="8">
        <v>12</v>
      </c>
      <c r="AR16" s="8">
        <v>12</v>
      </c>
      <c r="AS16" s="8">
        <v>12</v>
      </c>
      <c r="AT16" s="8">
        <v>12</v>
      </c>
      <c r="AU16" s="8">
        <v>12</v>
      </c>
      <c r="AV16" s="8">
        <v>12</v>
      </c>
      <c r="AW16" s="8">
        <v>12</v>
      </c>
      <c r="AX16" s="8">
        <v>12</v>
      </c>
      <c r="AY16" s="8">
        <v>12</v>
      </c>
    </row>
    <row r="17" spans="1:51">
      <c r="A17" s="7" t="s">
        <v>27</v>
      </c>
      <c r="B17" s="7" t="s">
        <v>28</v>
      </c>
      <c r="C17" s="7">
        <v>19</v>
      </c>
      <c r="D17" s="7">
        <v>18</v>
      </c>
      <c r="E17" s="7">
        <v>17</v>
      </c>
      <c r="F17" s="7">
        <v>16</v>
      </c>
      <c r="G17" s="7">
        <v>14</v>
      </c>
      <c r="H17" s="7">
        <v>16</v>
      </c>
      <c r="I17" s="7">
        <v>17</v>
      </c>
      <c r="J17" s="7">
        <v>16</v>
      </c>
      <c r="K17" s="7">
        <v>15</v>
      </c>
      <c r="L17" s="7">
        <v>12</v>
      </c>
      <c r="M17" s="7">
        <v>12</v>
      </c>
      <c r="N17" s="7">
        <v>12</v>
      </c>
      <c r="O17" s="7">
        <v>12</v>
      </c>
      <c r="P17" s="7">
        <v>12</v>
      </c>
      <c r="Q17" s="7">
        <v>13</v>
      </c>
      <c r="R17" s="7">
        <v>13</v>
      </c>
      <c r="S17" s="7">
        <v>13</v>
      </c>
      <c r="T17" s="7">
        <v>13</v>
      </c>
      <c r="U17" s="7">
        <v>15</v>
      </c>
      <c r="V17" s="7">
        <v>17</v>
      </c>
      <c r="W17" s="7">
        <v>16</v>
      </c>
      <c r="X17" s="7">
        <v>17</v>
      </c>
      <c r="Y17" s="7">
        <v>14</v>
      </c>
      <c r="Z17" s="7">
        <v>14</v>
      </c>
      <c r="AA17" s="7">
        <v>14</v>
      </c>
      <c r="AB17" s="7">
        <v>15</v>
      </c>
      <c r="AC17" s="8">
        <v>16</v>
      </c>
      <c r="AD17" s="8">
        <v>16</v>
      </c>
      <c r="AE17" s="8">
        <v>16</v>
      </c>
      <c r="AF17" s="8">
        <v>16</v>
      </c>
      <c r="AG17" s="8">
        <v>16</v>
      </c>
      <c r="AH17" s="8">
        <v>16</v>
      </c>
      <c r="AI17" s="8">
        <v>16</v>
      </c>
      <c r="AJ17" s="8">
        <v>16</v>
      </c>
      <c r="AK17" s="8">
        <v>19</v>
      </c>
      <c r="AL17" s="8">
        <v>19</v>
      </c>
      <c r="AM17" s="8">
        <v>19</v>
      </c>
      <c r="AN17" s="8">
        <v>19</v>
      </c>
      <c r="AO17" s="8">
        <v>21</v>
      </c>
      <c r="AP17" s="8">
        <v>17</v>
      </c>
      <c r="AQ17" s="8">
        <v>17</v>
      </c>
      <c r="AR17" s="8">
        <v>17</v>
      </c>
      <c r="AS17" s="8">
        <v>17</v>
      </c>
      <c r="AT17" s="8">
        <v>17</v>
      </c>
      <c r="AU17" s="8">
        <v>17</v>
      </c>
      <c r="AV17" s="8">
        <v>17</v>
      </c>
      <c r="AW17" s="8">
        <v>17</v>
      </c>
      <c r="AX17" s="8">
        <v>17</v>
      </c>
      <c r="AY17" s="8">
        <v>17</v>
      </c>
    </row>
    <row r="18" spans="1:51">
      <c r="A18" s="7" t="s">
        <v>29</v>
      </c>
      <c r="B18" s="7" t="s">
        <v>30</v>
      </c>
      <c r="C18" s="7">
        <v>105</v>
      </c>
      <c r="D18" s="7">
        <v>102</v>
      </c>
      <c r="E18" s="7">
        <v>89</v>
      </c>
      <c r="F18" s="7">
        <v>84</v>
      </c>
      <c r="G18" s="7">
        <v>84</v>
      </c>
      <c r="H18" s="7">
        <v>79</v>
      </c>
      <c r="I18" s="7">
        <v>75</v>
      </c>
      <c r="J18" s="7">
        <v>73</v>
      </c>
      <c r="K18" s="7">
        <v>72</v>
      </c>
      <c r="L18" s="7">
        <v>72</v>
      </c>
      <c r="M18" s="7">
        <v>66</v>
      </c>
      <c r="N18" s="7">
        <v>69</v>
      </c>
      <c r="O18" s="7">
        <v>61</v>
      </c>
      <c r="P18" s="7">
        <v>60</v>
      </c>
      <c r="Q18" s="7">
        <v>64</v>
      </c>
      <c r="R18" s="7">
        <v>63</v>
      </c>
      <c r="S18" s="7">
        <v>61</v>
      </c>
      <c r="T18" s="7">
        <v>66</v>
      </c>
      <c r="U18" s="7">
        <v>65</v>
      </c>
      <c r="V18" s="7">
        <v>59</v>
      </c>
      <c r="W18" s="7">
        <v>51</v>
      </c>
      <c r="X18" s="7">
        <v>42</v>
      </c>
      <c r="Y18" s="7">
        <v>39</v>
      </c>
      <c r="Z18" s="7">
        <v>37</v>
      </c>
      <c r="AA18" s="7">
        <v>29</v>
      </c>
      <c r="AB18" s="7">
        <v>28</v>
      </c>
      <c r="AC18" s="8">
        <v>25</v>
      </c>
      <c r="AD18" s="8">
        <v>25</v>
      </c>
      <c r="AE18" s="8">
        <v>27</v>
      </c>
      <c r="AF18" s="8">
        <v>27</v>
      </c>
      <c r="AG18" s="8">
        <v>28</v>
      </c>
      <c r="AH18" s="8">
        <v>26</v>
      </c>
      <c r="AI18" s="8">
        <v>25</v>
      </c>
      <c r="AJ18" s="8">
        <v>28</v>
      </c>
      <c r="AK18" s="8">
        <v>27</v>
      </c>
      <c r="AL18" s="8">
        <v>37</v>
      </c>
      <c r="AM18" s="8">
        <v>37</v>
      </c>
      <c r="AN18" s="8">
        <v>36</v>
      </c>
      <c r="AO18" s="8">
        <v>34</v>
      </c>
      <c r="AP18" s="8">
        <v>35</v>
      </c>
      <c r="AQ18" s="8">
        <v>29</v>
      </c>
      <c r="AR18" s="8">
        <v>34</v>
      </c>
      <c r="AS18" s="8">
        <v>33</v>
      </c>
      <c r="AT18" s="8">
        <v>34</v>
      </c>
      <c r="AU18" s="8">
        <v>32</v>
      </c>
      <c r="AV18" s="8">
        <v>32</v>
      </c>
      <c r="AW18" s="8">
        <v>32</v>
      </c>
      <c r="AX18" s="8">
        <v>31</v>
      </c>
      <c r="AY18" s="8">
        <v>31</v>
      </c>
    </row>
    <row r="19" spans="1:51">
      <c r="A19" s="7" t="s">
        <v>31</v>
      </c>
      <c r="B19" s="7" t="s">
        <v>32</v>
      </c>
      <c r="C19" s="7">
        <v>33</v>
      </c>
      <c r="D19" s="7">
        <v>33</v>
      </c>
      <c r="E19" s="7">
        <v>29</v>
      </c>
      <c r="F19" s="7">
        <v>27</v>
      </c>
      <c r="G19" s="7">
        <v>25</v>
      </c>
      <c r="H19" s="7">
        <v>23</v>
      </c>
      <c r="I19" s="7">
        <v>21</v>
      </c>
      <c r="J19" s="7">
        <v>21</v>
      </c>
      <c r="K19" s="7">
        <v>21</v>
      </c>
      <c r="L19" s="7">
        <v>21</v>
      </c>
      <c r="M19" s="7">
        <v>20</v>
      </c>
      <c r="N19" s="7">
        <v>20</v>
      </c>
      <c r="O19" s="7">
        <v>20</v>
      </c>
      <c r="P19" s="7">
        <v>19</v>
      </c>
      <c r="Q19" s="7">
        <v>20</v>
      </c>
      <c r="R19" s="7">
        <v>20</v>
      </c>
      <c r="S19" s="7">
        <v>23</v>
      </c>
      <c r="T19" s="7">
        <v>26</v>
      </c>
      <c r="U19" s="7">
        <v>28</v>
      </c>
      <c r="V19" s="7">
        <v>30</v>
      </c>
      <c r="W19" s="7">
        <v>30</v>
      </c>
      <c r="X19" s="7">
        <v>28</v>
      </c>
      <c r="Y19" s="7">
        <v>26</v>
      </c>
      <c r="Z19" s="7">
        <v>25</v>
      </c>
      <c r="AA19" s="7">
        <v>26</v>
      </c>
      <c r="AB19" s="7">
        <v>26</v>
      </c>
      <c r="AC19" s="8">
        <v>23</v>
      </c>
      <c r="AD19" s="8">
        <v>23</v>
      </c>
      <c r="AE19" s="8">
        <v>22</v>
      </c>
      <c r="AF19" s="8">
        <v>22</v>
      </c>
      <c r="AG19" s="8">
        <v>22</v>
      </c>
      <c r="AH19" s="8">
        <v>24</v>
      </c>
      <c r="AI19" s="8">
        <v>24</v>
      </c>
      <c r="AJ19" s="8">
        <v>26</v>
      </c>
      <c r="AK19" s="8">
        <v>25</v>
      </c>
      <c r="AL19" s="8">
        <v>26</v>
      </c>
      <c r="AM19" s="8">
        <v>27</v>
      </c>
      <c r="AN19" s="8">
        <v>28</v>
      </c>
      <c r="AO19" s="8">
        <v>28</v>
      </c>
      <c r="AP19" s="8">
        <v>27</v>
      </c>
      <c r="AQ19" s="8">
        <v>30</v>
      </c>
      <c r="AR19" s="8">
        <v>30</v>
      </c>
      <c r="AS19" s="8">
        <v>27</v>
      </c>
      <c r="AT19" s="8">
        <v>27</v>
      </c>
      <c r="AU19" s="8">
        <v>27</v>
      </c>
      <c r="AV19" s="8">
        <v>27</v>
      </c>
      <c r="AW19" s="8">
        <v>27</v>
      </c>
      <c r="AX19" s="8">
        <v>30</v>
      </c>
      <c r="AY19" s="8">
        <v>31</v>
      </c>
    </row>
    <row r="20" spans="1:51">
      <c r="A20" s="7" t="s">
        <v>33</v>
      </c>
      <c r="B20" s="7" t="s">
        <v>34</v>
      </c>
      <c r="C20" s="7">
        <v>177</v>
      </c>
      <c r="D20" s="7">
        <v>161</v>
      </c>
      <c r="E20" s="7">
        <v>154</v>
      </c>
      <c r="F20" s="7">
        <v>148</v>
      </c>
      <c r="G20" s="7">
        <v>141</v>
      </c>
      <c r="H20" s="7">
        <v>143</v>
      </c>
      <c r="I20" s="7">
        <v>140</v>
      </c>
      <c r="J20" s="7">
        <v>153</v>
      </c>
      <c r="K20" s="7">
        <v>153</v>
      </c>
      <c r="L20" s="7">
        <v>158</v>
      </c>
      <c r="M20" s="7">
        <v>156</v>
      </c>
      <c r="N20" s="7">
        <v>152</v>
      </c>
      <c r="O20" s="7">
        <v>154</v>
      </c>
      <c r="P20" s="7">
        <v>155</v>
      </c>
      <c r="Q20" s="7">
        <v>157</v>
      </c>
      <c r="R20" s="7">
        <v>151</v>
      </c>
      <c r="S20" s="7">
        <v>155</v>
      </c>
      <c r="T20" s="7">
        <v>167</v>
      </c>
      <c r="U20" s="7">
        <v>176</v>
      </c>
      <c r="V20" s="7">
        <v>170</v>
      </c>
      <c r="W20" s="7">
        <v>177</v>
      </c>
      <c r="X20" s="7">
        <v>182</v>
      </c>
      <c r="Y20" s="7">
        <v>167</v>
      </c>
      <c r="Z20" s="7">
        <v>154</v>
      </c>
      <c r="AA20" s="7">
        <v>153</v>
      </c>
      <c r="AB20" s="7">
        <v>147</v>
      </c>
      <c r="AC20" s="8">
        <v>141</v>
      </c>
      <c r="AD20" s="8">
        <v>154</v>
      </c>
      <c r="AE20" s="8">
        <v>149</v>
      </c>
      <c r="AF20" s="8">
        <v>150</v>
      </c>
      <c r="AG20" s="8">
        <v>136</v>
      </c>
      <c r="AH20" s="8">
        <v>176</v>
      </c>
      <c r="AI20" s="8">
        <v>176</v>
      </c>
      <c r="AJ20" s="8">
        <v>175</v>
      </c>
      <c r="AK20" s="8">
        <v>157</v>
      </c>
      <c r="AL20" s="8">
        <v>155</v>
      </c>
      <c r="AM20" s="8">
        <v>151</v>
      </c>
      <c r="AN20" s="8">
        <v>151</v>
      </c>
      <c r="AO20" s="8">
        <v>160</v>
      </c>
      <c r="AP20" s="8">
        <v>159</v>
      </c>
      <c r="AQ20" s="8">
        <v>159</v>
      </c>
      <c r="AR20" s="8">
        <v>160</v>
      </c>
      <c r="AS20" s="8">
        <v>152</v>
      </c>
      <c r="AT20" s="8">
        <v>152</v>
      </c>
      <c r="AU20" s="8">
        <v>151</v>
      </c>
      <c r="AV20" s="8">
        <v>151</v>
      </c>
      <c r="AW20" s="8">
        <v>152</v>
      </c>
      <c r="AX20" s="8">
        <v>156</v>
      </c>
      <c r="AY20" s="8">
        <v>158</v>
      </c>
    </row>
    <row r="21" spans="1:51">
      <c r="A21" s="7" t="s">
        <v>35</v>
      </c>
      <c r="B21" s="7" t="s">
        <v>36</v>
      </c>
      <c r="C21" s="7">
        <v>62</v>
      </c>
      <c r="D21" s="7">
        <v>59</v>
      </c>
      <c r="E21" s="7">
        <v>56</v>
      </c>
      <c r="F21" s="7">
        <v>52</v>
      </c>
      <c r="G21" s="7">
        <v>54</v>
      </c>
      <c r="H21" s="7">
        <v>51</v>
      </c>
      <c r="I21" s="7">
        <v>49</v>
      </c>
      <c r="J21" s="7">
        <v>47</v>
      </c>
      <c r="K21" s="7">
        <v>47</v>
      </c>
      <c r="L21" s="7">
        <v>46</v>
      </c>
      <c r="M21" s="7">
        <v>51</v>
      </c>
      <c r="N21" s="7">
        <v>50</v>
      </c>
      <c r="O21" s="7">
        <v>48</v>
      </c>
      <c r="P21" s="7">
        <v>54</v>
      </c>
      <c r="Q21" s="7">
        <v>53</v>
      </c>
      <c r="R21" s="7">
        <v>57</v>
      </c>
      <c r="S21" s="7">
        <v>57</v>
      </c>
      <c r="T21" s="7">
        <v>59</v>
      </c>
      <c r="U21" s="7">
        <v>62</v>
      </c>
      <c r="V21" s="7">
        <v>71</v>
      </c>
      <c r="W21" s="7">
        <v>70</v>
      </c>
      <c r="X21" s="7">
        <v>64</v>
      </c>
      <c r="Y21" s="7">
        <v>63</v>
      </c>
      <c r="Z21" s="7">
        <v>62</v>
      </c>
      <c r="AA21" s="7">
        <v>61</v>
      </c>
      <c r="AB21" s="7">
        <v>62</v>
      </c>
      <c r="AC21" s="8">
        <v>59</v>
      </c>
      <c r="AD21" s="8">
        <v>58</v>
      </c>
      <c r="AE21" s="8">
        <v>58</v>
      </c>
      <c r="AF21" s="8">
        <v>62</v>
      </c>
      <c r="AG21" s="8">
        <v>63</v>
      </c>
      <c r="AH21" s="8">
        <v>64</v>
      </c>
      <c r="AI21" s="8">
        <v>76</v>
      </c>
      <c r="AJ21" s="8">
        <v>76</v>
      </c>
      <c r="AK21" s="8">
        <v>75</v>
      </c>
      <c r="AL21" s="8">
        <v>73</v>
      </c>
      <c r="AM21" s="8">
        <v>70</v>
      </c>
      <c r="AN21" s="8">
        <v>71</v>
      </c>
      <c r="AO21" s="8">
        <v>71</v>
      </c>
      <c r="AP21" s="8">
        <v>64</v>
      </c>
      <c r="AQ21" s="8">
        <v>65</v>
      </c>
      <c r="AR21" s="8">
        <v>65</v>
      </c>
      <c r="AS21" s="8">
        <v>65</v>
      </c>
      <c r="AT21" s="8">
        <v>65</v>
      </c>
      <c r="AU21" s="8">
        <v>65</v>
      </c>
      <c r="AV21" s="8">
        <v>65</v>
      </c>
      <c r="AW21" s="8">
        <v>65</v>
      </c>
      <c r="AX21" s="8">
        <v>67</v>
      </c>
      <c r="AY21" s="8">
        <v>67</v>
      </c>
    </row>
    <row r="22" spans="1:51">
      <c r="A22" s="7" t="s">
        <v>37</v>
      </c>
      <c r="B22" s="7" t="s">
        <v>38</v>
      </c>
      <c r="C22" s="7">
        <v>13</v>
      </c>
      <c r="D22" s="7">
        <v>12</v>
      </c>
      <c r="E22" s="7">
        <v>11</v>
      </c>
      <c r="F22" s="7">
        <v>12</v>
      </c>
      <c r="G22" s="7">
        <v>12</v>
      </c>
      <c r="H22" s="7">
        <v>13</v>
      </c>
      <c r="I22" s="7">
        <v>10</v>
      </c>
      <c r="J22" s="7">
        <v>10</v>
      </c>
      <c r="K22" s="7">
        <v>10</v>
      </c>
      <c r="L22" s="7">
        <v>10</v>
      </c>
      <c r="M22" s="7">
        <v>7</v>
      </c>
      <c r="N22" s="7">
        <v>7</v>
      </c>
      <c r="O22" s="7">
        <v>7</v>
      </c>
      <c r="P22" s="7">
        <v>6</v>
      </c>
      <c r="Q22" s="7">
        <v>8</v>
      </c>
      <c r="R22" s="7">
        <v>13</v>
      </c>
      <c r="S22" s="7">
        <v>14</v>
      </c>
      <c r="T22" s="7">
        <v>14</v>
      </c>
      <c r="U22" s="7">
        <v>17</v>
      </c>
      <c r="V22" s="7">
        <v>18</v>
      </c>
      <c r="W22" s="7">
        <v>18</v>
      </c>
      <c r="X22" s="7">
        <v>17</v>
      </c>
      <c r="Y22" s="7">
        <v>17</v>
      </c>
      <c r="Z22" s="7">
        <v>15</v>
      </c>
      <c r="AA22" s="7">
        <v>16</v>
      </c>
      <c r="AB22" s="7">
        <v>15</v>
      </c>
      <c r="AC22" s="8">
        <v>13</v>
      </c>
      <c r="AD22" s="8">
        <v>12</v>
      </c>
      <c r="AE22" s="8">
        <v>12</v>
      </c>
      <c r="AF22" s="8">
        <v>12</v>
      </c>
      <c r="AG22" s="8">
        <v>12</v>
      </c>
      <c r="AH22" s="8">
        <v>12</v>
      </c>
      <c r="AI22" s="8">
        <v>13</v>
      </c>
      <c r="AJ22" s="8">
        <v>13</v>
      </c>
      <c r="AK22" s="8">
        <v>13</v>
      </c>
      <c r="AL22" s="8">
        <v>13</v>
      </c>
      <c r="AM22" s="8">
        <v>14</v>
      </c>
      <c r="AN22" s="8">
        <v>14</v>
      </c>
      <c r="AO22" s="8">
        <v>14</v>
      </c>
      <c r="AP22" s="8">
        <v>14</v>
      </c>
      <c r="AQ22" s="8">
        <v>14</v>
      </c>
      <c r="AR22" s="8">
        <v>14</v>
      </c>
      <c r="AS22" s="8">
        <v>15</v>
      </c>
      <c r="AT22" s="8">
        <v>14</v>
      </c>
      <c r="AU22" s="8">
        <v>13</v>
      </c>
      <c r="AV22" s="8">
        <v>12</v>
      </c>
      <c r="AW22" s="8">
        <v>13</v>
      </c>
      <c r="AX22" s="8">
        <v>13</v>
      </c>
      <c r="AY22" s="8">
        <v>13</v>
      </c>
    </row>
    <row r="23" spans="1:51">
      <c r="A23" s="7" t="s">
        <v>39</v>
      </c>
      <c r="B23" s="7" t="s">
        <v>40</v>
      </c>
      <c r="C23" s="7">
        <v>38</v>
      </c>
      <c r="D23" s="7">
        <v>36</v>
      </c>
      <c r="E23" s="7">
        <v>34</v>
      </c>
      <c r="F23" s="7">
        <v>32</v>
      </c>
      <c r="G23" s="7">
        <v>31</v>
      </c>
      <c r="H23" s="7">
        <v>32</v>
      </c>
      <c r="I23" s="7">
        <v>30</v>
      </c>
      <c r="J23" s="7">
        <v>29</v>
      </c>
      <c r="K23" s="7">
        <v>28</v>
      </c>
      <c r="L23" s="7">
        <v>30</v>
      </c>
      <c r="M23" s="7">
        <v>29</v>
      </c>
      <c r="N23" s="7">
        <v>30</v>
      </c>
      <c r="O23" s="7">
        <v>29</v>
      </c>
      <c r="P23" s="7">
        <v>27</v>
      </c>
      <c r="Q23" s="7">
        <v>28</v>
      </c>
      <c r="R23" s="7">
        <v>29</v>
      </c>
      <c r="S23" s="7">
        <v>29</v>
      </c>
      <c r="T23" s="7">
        <v>33</v>
      </c>
      <c r="U23" s="7">
        <v>34</v>
      </c>
      <c r="V23" s="7">
        <v>36</v>
      </c>
      <c r="W23" s="7">
        <v>30</v>
      </c>
      <c r="X23" s="7">
        <v>32</v>
      </c>
      <c r="Y23" s="7">
        <v>28</v>
      </c>
      <c r="Z23" s="7">
        <v>28</v>
      </c>
      <c r="AA23" s="7">
        <v>28</v>
      </c>
      <c r="AB23" s="7">
        <v>29</v>
      </c>
      <c r="AC23" s="8">
        <v>29</v>
      </c>
      <c r="AD23" s="8">
        <v>27</v>
      </c>
      <c r="AE23" s="8">
        <v>27</v>
      </c>
      <c r="AF23" s="8">
        <v>28</v>
      </c>
      <c r="AG23" s="8">
        <v>41</v>
      </c>
      <c r="AH23" s="8">
        <v>30</v>
      </c>
      <c r="AI23" s="8">
        <v>30</v>
      </c>
      <c r="AJ23" s="8">
        <v>30</v>
      </c>
      <c r="AK23" s="8">
        <v>30</v>
      </c>
      <c r="AL23" s="8">
        <v>30</v>
      </c>
      <c r="AM23" s="8">
        <v>31</v>
      </c>
      <c r="AN23" s="8">
        <v>31</v>
      </c>
      <c r="AO23" s="8">
        <v>32</v>
      </c>
      <c r="AP23" s="8">
        <v>31</v>
      </c>
      <c r="AQ23" s="8">
        <v>31</v>
      </c>
      <c r="AR23" s="8">
        <v>32</v>
      </c>
      <c r="AS23" s="8">
        <v>31</v>
      </c>
      <c r="AT23" s="8">
        <v>32</v>
      </c>
      <c r="AU23" s="8">
        <v>32</v>
      </c>
      <c r="AV23" s="8">
        <v>32</v>
      </c>
      <c r="AW23" s="8">
        <v>32</v>
      </c>
      <c r="AX23" s="8">
        <v>32</v>
      </c>
      <c r="AY23" s="8">
        <v>31</v>
      </c>
    </row>
    <row r="24" spans="1:51">
      <c r="A24" s="7" t="s">
        <v>41</v>
      </c>
      <c r="B24" s="7" t="s">
        <v>42</v>
      </c>
      <c r="C24" s="7">
        <v>85</v>
      </c>
      <c r="D24" s="7">
        <v>82</v>
      </c>
      <c r="E24" s="7">
        <v>80</v>
      </c>
      <c r="F24" s="7">
        <v>79</v>
      </c>
      <c r="G24" s="7">
        <v>78</v>
      </c>
      <c r="H24" s="7">
        <v>72</v>
      </c>
      <c r="I24" s="7">
        <v>70</v>
      </c>
      <c r="J24" s="7">
        <v>70</v>
      </c>
      <c r="K24" s="7">
        <v>70</v>
      </c>
      <c r="L24" s="7">
        <v>71</v>
      </c>
      <c r="M24" s="7">
        <v>68</v>
      </c>
      <c r="N24" s="7">
        <v>76</v>
      </c>
      <c r="O24" s="7">
        <v>77</v>
      </c>
      <c r="P24" s="7">
        <v>76</v>
      </c>
      <c r="Q24" s="7">
        <v>75</v>
      </c>
      <c r="R24" s="7">
        <v>81</v>
      </c>
      <c r="S24" s="7">
        <v>82</v>
      </c>
      <c r="T24" s="7">
        <v>84</v>
      </c>
      <c r="U24" s="7">
        <v>81</v>
      </c>
      <c r="V24" s="7">
        <v>84</v>
      </c>
      <c r="W24" s="7">
        <v>82</v>
      </c>
      <c r="X24" s="7">
        <v>83</v>
      </c>
      <c r="Y24" s="7">
        <v>74</v>
      </c>
      <c r="Z24" s="7">
        <v>67</v>
      </c>
      <c r="AA24" s="7">
        <v>65</v>
      </c>
      <c r="AB24" s="7">
        <v>68</v>
      </c>
      <c r="AC24" s="8">
        <v>64</v>
      </c>
      <c r="AD24" s="8">
        <v>63</v>
      </c>
      <c r="AE24" s="8">
        <v>63</v>
      </c>
      <c r="AF24" s="8">
        <v>71</v>
      </c>
      <c r="AG24" s="8">
        <v>73</v>
      </c>
      <c r="AH24" s="8">
        <v>74</v>
      </c>
      <c r="AI24" s="8">
        <v>71</v>
      </c>
      <c r="AJ24" s="8">
        <v>68</v>
      </c>
      <c r="AK24" s="8">
        <v>68</v>
      </c>
      <c r="AL24" s="8">
        <v>68</v>
      </c>
      <c r="AM24" s="8">
        <v>67</v>
      </c>
      <c r="AN24" s="8">
        <v>68</v>
      </c>
      <c r="AO24" s="8">
        <v>66</v>
      </c>
      <c r="AP24" s="8">
        <v>65</v>
      </c>
      <c r="AQ24" s="8">
        <v>73</v>
      </c>
      <c r="AR24" s="8">
        <v>72</v>
      </c>
      <c r="AS24" s="8">
        <v>68</v>
      </c>
      <c r="AT24" s="8">
        <v>65</v>
      </c>
      <c r="AU24" s="8">
        <v>67</v>
      </c>
      <c r="AV24" s="8">
        <v>65</v>
      </c>
      <c r="AW24" s="8">
        <v>65</v>
      </c>
      <c r="AX24" s="8">
        <v>64</v>
      </c>
      <c r="AY24" s="8">
        <v>64</v>
      </c>
    </row>
    <row r="25" spans="1:51">
      <c r="A25" s="7" t="s">
        <v>43</v>
      </c>
      <c r="B25" s="7" t="s">
        <v>44</v>
      </c>
      <c r="C25" s="7">
        <v>27</v>
      </c>
      <c r="D25" s="7">
        <v>22</v>
      </c>
      <c r="E25" s="7">
        <v>23</v>
      </c>
      <c r="F25" s="7">
        <v>22</v>
      </c>
      <c r="G25" s="7">
        <v>22</v>
      </c>
      <c r="H25" s="7">
        <v>20</v>
      </c>
      <c r="I25" s="7">
        <v>20</v>
      </c>
      <c r="J25" s="7">
        <v>22</v>
      </c>
      <c r="K25" s="7">
        <v>22</v>
      </c>
      <c r="L25" s="7">
        <v>22</v>
      </c>
      <c r="M25" s="7">
        <v>22</v>
      </c>
      <c r="N25" s="7">
        <v>21</v>
      </c>
      <c r="O25" s="7">
        <v>20</v>
      </c>
      <c r="P25" s="7">
        <v>19</v>
      </c>
      <c r="Q25" s="7">
        <v>23</v>
      </c>
      <c r="R25" s="7">
        <v>22</v>
      </c>
      <c r="S25" s="7">
        <v>22</v>
      </c>
      <c r="T25" s="7">
        <v>25</v>
      </c>
      <c r="U25" s="7">
        <v>25</v>
      </c>
      <c r="V25" s="7">
        <v>25</v>
      </c>
      <c r="W25" s="7">
        <v>25</v>
      </c>
      <c r="X25" s="7">
        <v>22</v>
      </c>
      <c r="Y25" s="7">
        <v>22</v>
      </c>
      <c r="Z25" s="7">
        <v>22</v>
      </c>
      <c r="AA25" s="7">
        <v>22</v>
      </c>
      <c r="AB25" s="7">
        <v>22</v>
      </c>
      <c r="AC25" s="8">
        <v>22</v>
      </c>
      <c r="AD25" s="8">
        <v>22</v>
      </c>
      <c r="AE25" s="8">
        <v>22</v>
      </c>
      <c r="AF25" s="8">
        <v>22</v>
      </c>
      <c r="AG25" s="8">
        <v>22</v>
      </c>
      <c r="AH25" s="8">
        <v>22</v>
      </c>
      <c r="AI25" s="8">
        <v>22</v>
      </c>
      <c r="AJ25" s="8">
        <v>20</v>
      </c>
      <c r="AK25" s="8">
        <v>25</v>
      </c>
      <c r="AL25" s="8">
        <v>23</v>
      </c>
      <c r="AM25" s="8">
        <v>23</v>
      </c>
      <c r="AN25" s="8">
        <v>24</v>
      </c>
      <c r="AO25" s="8">
        <v>19</v>
      </c>
      <c r="AP25" s="8">
        <v>28</v>
      </c>
      <c r="AQ25" s="8">
        <v>26</v>
      </c>
      <c r="AR25" s="8">
        <v>27</v>
      </c>
      <c r="AS25" s="8">
        <v>26</v>
      </c>
      <c r="AT25" s="8">
        <v>26</v>
      </c>
      <c r="AU25" s="8">
        <v>26</v>
      </c>
      <c r="AV25" s="8">
        <v>26</v>
      </c>
      <c r="AW25" s="8">
        <v>26</v>
      </c>
      <c r="AX25" s="8">
        <v>26</v>
      </c>
      <c r="AY25" s="8">
        <v>26</v>
      </c>
    </row>
    <row r="26" spans="1:51">
      <c r="A26" s="7" t="s">
        <v>45</v>
      </c>
      <c r="B26" s="7" t="s">
        <v>46</v>
      </c>
      <c r="C26" s="7">
        <v>24</v>
      </c>
      <c r="D26" s="7">
        <v>24</v>
      </c>
      <c r="E26" s="7">
        <v>21</v>
      </c>
      <c r="F26" s="7">
        <v>19</v>
      </c>
      <c r="G26" s="7">
        <v>19</v>
      </c>
      <c r="H26" s="7">
        <v>20</v>
      </c>
      <c r="I26" s="7">
        <v>19</v>
      </c>
      <c r="J26" s="7">
        <v>19</v>
      </c>
      <c r="K26" s="7">
        <v>18</v>
      </c>
      <c r="L26" s="7">
        <v>17</v>
      </c>
      <c r="M26" s="7">
        <v>18</v>
      </c>
      <c r="N26" s="7">
        <v>17</v>
      </c>
      <c r="O26" s="7">
        <v>16</v>
      </c>
      <c r="P26" s="7">
        <v>16</v>
      </c>
      <c r="Q26" s="7">
        <v>19</v>
      </c>
      <c r="R26" s="7">
        <v>20</v>
      </c>
      <c r="S26" s="7">
        <v>23</v>
      </c>
      <c r="T26" s="7">
        <v>23</v>
      </c>
      <c r="U26" s="7">
        <v>25</v>
      </c>
      <c r="V26" s="7">
        <v>25</v>
      </c>
      <c r="W26" s="7">
        <v>26</v>
      </c>
      <c r="X26" s="7">
        <v>28</v>
      </c>
      <c r="Y26" s="7">
        <v>26</v>
      </c>
      <c r="Z26" s="7">
        <v>27</v>
      </c>
      <c r="AA26" s="7">
        <v>23</v>
      </c>
      <c r="AB26" s="7">
        <v>23</v>
      </c>
      <c r="AC26" s="8">
        <v>22</v>
      </c>
      <c r="AD26" s="8">
        <v>21</v>
      </c>
      <c r="AE26" s="8">
        <v>21</v>
      </c>
      <c r="AF26" s="8">
        <v>21</v>
      </c>
      <c r="AG26" s="8">
        <v>21</v>
      </c>
      <c r="AH26" s="8">
        <v>21</v>
      </c>
      <c r="AI26" s="8">
        <v>21</v>
      </c>
      <c r="AJ26" s="8">
        <v>21</v>
      </c>
      <c r="AK26" s="8">
        <v>21</v>
      </c>
      <c r="AL26" s="8">
        <v>24</v>
      </c>
      <c r="AM26" s="8">
        <v>28</v>
      </c>
      <c r="AN26" s="8">
        <v>27</v>
      </c>
      <c r="AO26" s="8">
        <v>27</v>
      </c>
      <c r="AP26" s="8">
        <v>27</v>
      </c>
      <c r="AQ26" s="8">
        <v>27</v>
      </c>
      <c r="AR26" s="8">
        <v>27</v>
      </c>
      <c r="AS26" s="8">
        <v>27</v>
      </c>
      <c r="AT26" s="8">
        <v>27</v>
      </c>
      <c r="AU26" s="8">
        <v>27</v>
      </c>
      <c r="AV26" s="8">
        <v>27</v>
      </c>
      <c r="AW26" s="8">
        <v>27</v>
      </c>
      <c r="AX26" s="8">
        <v>27</v>
      </c>
      <c r="AY26" s="8">
        <v>27</v>
      </c>
    </row>
    <row r="27" spans="1:51">
      <c r="A27" s="7" t="s">
        <v>65</v>
      </c>
      <c r="B27" s="7" t="s">
        <v>66</v>
      </c>
      <c r="C27" s="7">
        <v>6</v>
      </c>
      <c r="D27" s="7">
        <v>6</v>
      </c>
      <c r="E27" s="7">
        <v>6</v>
      </c>
      <c r="F27" s="7">
        <v>6</v>
      </c>
      <c r="G27" s="7">
        <v>6</v>
      </c>
      <c r="H27" s="7">
        <v>6</v>
      </c>
      <c r="I27" s="7">
        <v>8</v>
      </c>
      <c r="J27" s="7">
        <v>7</v>
      </c>
      <c r="K27" s="7">
        <v>7</v>
      </c>
      <c r="L27" s="7">
        <v>9</v>
      </c>
      <c r="M27" s="7">
        <v>9</v>
      </c>
      <c r="N27" s="7">
        <v>10</v>
      </c>
      <c r="O27" s="7">
        <v>10</v>
      </c>
      <c r="P27" s="7">
        <v>11</v>
      </c>
      <c r="Q27" s="7">
        <v>10</v>
      </c>
      <c r="R27" s="7">
        <v>13</v>
      </c>
      <c r="S27" s="7">
        <v>15</v>
      </c>
      <c r="T27" s="7">
        <v>17</v>
      </c>
      <c r="U27" s="7">
        <v>17</v>
      </c>
      <c r="V27" s="7">
        <v>18</v>
      </c>
      <c r="W27" s="7">
        <v>19</v>
      </c>
      <c r="X27" s="7">
        <v>19</v>
      </c>
      <c r="Y27" s="7">
        <v>17</v>
      </c>
      <c r="Z27" s="7">
        <v>17</v>
      </c>
      <c r="AA27" s="7">
        <v>16</v>
      </c>
      <c r="AB27" s="7">
        <v>16</v>
      </c>
      <c r="AC27" s="8">
        <v>13</v>
      </c>
      <c r="AD27" s="8">
        <v>13</v>
      </c>
      <c r="AE27" s="8">
        <v>12</v>
      </c>
      <c r="AF27" s="8">
        <v>14</v>
      </c>
      <c r="AG27" s="8">
        <v>16</v>
      </c>
      <c r="AH27" s="8">
        <v>16</v>
      </c>
      <c r="AI27" s="8">
        <v>16</v>
      </c>
      <c r="AJ27" s="8">
        <v>17</v>
      </c>
      <c r="AK27" s="8">
        <v>17</v>
      </c>
      <c r="AL27" s="8">
        <v>16</v>
      </c>
      <c r="AM27" s="8">
        <v>16</v>
      </c>
      <c r="AN27" s="8">
        <v>16</v>
      </c>
      <c r="AO27" s="8">
        <v>15</v>
      </c>
      <c r="AP27" s="8">
        <v>14</v>
      </c>
      <c r="AQ27" s="8">
        <v>14</v>
      </c>
      <c r="AR27" s="8">
        <v>14</v>
      </c>
      <c r="AS27" s="8">
        <v>13</v>
      </c>
      <c r="AT27" s="8">
        <v>13</v>
      </c>
      <c r="AU27" s="8">
        <v>14</v>
      </c>
      <c r="AV27" s="8">
        <v>12</v>
      </c>
      <c r="AW27" s="8">
        <v>13</v>
      </c>
      <c r="AX27" s="8">
        <v>12</v>
      </c>
      <c r="AY27" s="8">
        <v>19</v>
      </c>
    </row>
    <row r="28" spans="1:51">
      <c r="A28" s="7" t="s">
        <v>67</v>
      </c>
      <c r="B28" s="7" t="s">
        <v>68</v>
      </c>
      <c r="C28" s="7">
        <v>7</v>
      </c>
      <c r="D28" s="7">
        <v>7</v>
      </c>
      <c r="E28" s="7">
        <v>8</v>
      </c>
      <c r="F28" s="7">
        <v>8</v>
      </c>
      <c r="G28" s="7">
        <v>8</v>
      </c>
      <c r="H28" s="7">
        <v>8</v>
      </c>
      <c r="I28" s="7">
        <v>9</v>
      </c>
      <c r="J28" s="7">
        <v>9</v>
      </c>
      <c r="K28" s="7">
        <v>9</v>
      </c>
      <c r="L28" s="7">
        <v>10</v>
      </c>
      <c r="M28" s="7">
        <v>12</v>
      </c>
      <c r="N28" s="7">
        <v>13</v>
      </c>
      <c r="O28" s="7">
        <v>13</v>
      </c>
      <c r="P28" s="7">
        <v>13</v>
      </c>
      <c r="Q28" s="7">
        <v>13</v>
      </c>
      <c r="R28" s="7">
        <v>15</v>
      </c>
      <c r="S28" s="7">
        <v>17</v>
      </c>
      <c r="T28" s="7">
        <v>19</v>
      </c>
      <c r="U28" s="7">
        <v>19</v>
      </c>
      <c r="V28" s="7">
        <v>19</v>
      </c>
      <c r="W28" s="7">
        <v>20</v>
      </c>
      <c r="X28" s="7">
        <v>20</v>
      </c>
      <c r="Y28" s="7">
        <v>19</v>
      </c>
      <c r="Z28" s="7">
        <v>18</v>
      </c>
      <c r="AA28" s="7">
        <v>18</v>
      </c>
      <c r="AB28" s="7">
        <v>19</v>
      </c>
      <c r="AC28" s="8">
        <v>18</v>
      </c>
      <c r="AD28" s="8">
        <v>17</v>
      </c>
      <c r="AE28" s="8">
        <v>17</v>
      </c>
      <c r="AF28" s="8">
        <v>17</v>
      </c>
      <c r="AG28" s="8">
        <v>16</v>
      </c>
      <c r="AH28" s="8">
        <v>18</v>
      </c>
      <c r="AI28" s="8">
        <v>17</v>
      </c>
      <c r="AJ28" s="8">
        <v>17</v>
      </c>
      <c r="AK28" s="8">
        <v>15</v>
      </c>
      <c r="AL28" s="8">
        <v>15</v>
      </c>
      <c r="AM28" s="8">
        <v>16</v>
      </c>
      <c r="AN28" s="8">
        <v>15</v>
      </c>
      <c r="AO28" s="8">
        <v>16</v>
      </c>
      <c r="AP28" s="8">
        <v>14</v>
      </c>
      <c r="AQ28" s="8">
        <v>14</v>
      </c>
      <c r="AR28" s="8">
        <v>15</v>
      </c>
      <c r="AS28" s="8">
        <v>15</v>
      </c>
      <c r="AT28" s="8">
        <v>15</v>
      </c>
      <c r="AU28" s="8">
        <v>15</v>
      </c>
      <c r="AV28" s="8">
        <v>15</v>
      </c>
      <c r="AW28" s="8">
        <v>10</v>
      </c>
      <c r="AX28" s="8">
        <v>10</v>
      </c>
      <c r="AY28" s="8">
        <v>10</v>
      </c>
    </row>
    <row r="29" spans="1:51">
      <c r="A29" s="7" t="s">
        <v>47</v>
      </c>
      <c r="B29" s="7" t="s">
        <v>48</v>
      </c>
      <c r="C29" s="7">
        <v>33</v>
      </c>
      <c r="D29" s="7">
        <v>29</v>
      </c>
      <c r="E29" s="7">
        <v>29</v>
      </c>
      <c r="F29" s="7">
        <v>29</v>
      </c>
      <c r="G29" s="7">
        <v>29</v>
      </c>
      <c r="H29" s="7">
        <v>27</v>
      </c>
      <c r="I29" s="7">
        <v>26</v>
      </c>
      <c r="J29" s="7">
        <v>26</v>
      </c>
      <c r="K29" s="7">
        <v>30</v>
      </c>
      <c r="L29" s="7">
        <v>30</v>
      </c>
      <c r="M29" s="7">
        <v>36</v>
      </c>
      <c r="N29" s="7">
        <v>37</v>
      </c>
      <c r="O29" s="7">
        <v>37</v>
      </c>
      <c r="P29" s="7">
        <v>36</v>
      </c>
      <c r="Q29" s="7">
        <v>34</v>
      </c>
      <c r="R29" s="7">
        <v>42</v>
      </c>
      <c r="S29" s="7">
        <v>44</v>
      </c>
      <c r="T29" s="7">
        <v>51</v>
      </c>
      <c r="U29" s="7">
        <v>51</v>
      </c>
      <c r="V29" s="7">
        <v>53</v>
      </c>
      <c r="W29" s="7">
        <v>53</v>
      </c>
      <c r="X29" s="7">
        <v>48</v>
      </c>
      <c r="Y29" s="7">
        <v>46</v>
      </c>
      <c r="Z29" s="7">
        <v>44</v>
      </c>
      <c r="AA29" s="7">
        <v>44</v>
      </c>
      <c r="AB29" s="7">
        <v>44</v>
      </c>
      <c r="AC29" s="8">
        <v>42</v>
      </c>
      <c r="AD29" s="8">
        <v>43</v>
      </c>
      <c r="AE29" s="8">
        <v>43</v>
      </c>
      <c r="AF29" s="8">
        <v>43</v>
      </c>
      <c r="AG29" s="8">
        <v>44</v>
      </c>
      <c r="AH29" s="8">
        <v>44</v>
      </c>
      <c r="AI29" s="8">
        <v>44</v>
      </c>
      <c r="AJ29" s="8">
        <v>56</v>
      </c>
      <c r="AK29" s="8">
        <v>56</v>
      </c>
      <c r="AL29" s="8">
        <v>55</v>
      </c>
      <c r="AM29" s="8">
        <v>55</v>
      </c>
      <c r="AN29" s="8">
        <v>50</v>
      </c>
      <c r="AO29" s="8">
        <v>50</v>
      </c>
      <c r="AP29" s="8">
        <v>50</v>
      </c>
      <c r="AQ29" s="8">
        <v>50</v>
      </c>
      <c r="AR29" s="8">
        <v>55</v>
      </c>
      <c r="AS29" s="8">
        <v>58</v>
      </c>
      <c r="AT29" s="8">
        <v>58</v>
      </c>
      <c r="AU29" s="8">
        <v>56</v>
      </c>
      <c r="AV29" s="8">
        <v>55</v>
      </c>
      <c r="AW29" s="8">
        <v>51</v>
      </c>
      <c r="AX29" s="8">
        <v>53</v>
      </c>
      <c r="AY29" s="8">
        <v>53</v>
      </c>
    </row>
    <row r="30" spans="1:51">
      <c r="A30" s="7" t="s">
        <v>49</v>
      </c>
      <c r="B30" s="7" t="s">
        <v>50</v>
      </c>
      <c r="C30" s="7">
        <v>40</v>
      </c>
      <c r="D30" s="7">
        <v>39</v>
      </c>
      <c r="E30" s="7">
        <v>37</v>
      </c>
      <c r="F30" s="7">
        <v>37</v>
      </c>
      <c r="G30" s="7">
        <v>37</v>
      </c>
      <c r="H30" s="7">
        <v>35</v>
      </c>
      <c r="I30" s="7">
        <v>33</v>
      </c>
      <c r="J30" s="7">
        <v>33</v>
      </c>
      <c r="K30" s="7">
        <v>33</v>
      </c>
      <c r="L30" s="7">
        <v>32</v>
      </c>
      <c r="M30" s="7">
        <v>32</v>
      </c>
      <c r="N30" s="7">
        <v>32</v>
      </c>
      <c r="O30" s="7">
        <v>32</v>
      </c>
      <c r="P30" s="7">
        <v>32</v>
      </c>
      <c r="Q30" s="7">
        <v>33</v>
      </c>
      <c r="R30" s="7">
        <v>33</v>
      </c>
      <c r="S30" s="7">
        <v>38</v>
      </c>
      <c r="T30" s="7">
        <v>38</v>
      </c>
      <c r="U30" s="7">
        <v>44</v>
      </c>
      <c r="V30" s="7">
        <v>43</v>
      </c>
      <c r="W30" s="7">
        <v>45</v>
      </c>
      <c r="X30" s="7">
        <v>43</v>
      </c>
      <c r="Y30" s="7">
        <v>42</v>
      </c>
      <c r="Z30" s="7">
        <v>39</v>
      </c>
      <c r="AA30" s="7">
        <v>39</v>
      </c>
      <c r="AB30" s="7">
        <v>37</v>
      </c>
      <c r="AC30" s="8">
        <v>36</v>
      </c>
      <c r="AD30" s="8">
        <v>35</v>
      </c>
      <c r="AE30" s="8">
        <v>35</v>
      </c>
      <c r="AF30" s="8">
        <v>36</v>
      </c>
      <c r="AG30" s="8">
        <v>39</v>
      </c>
      <c r="AH30" s="8">
        <v>38</v>
      </c>
      <c r="AI30" s="8">
        <v>41</v>
      </c>
      <c r="AJ30" s="8">
        <v>39</v>
      </c>
      <c r="AK30" s="8">
        <v>39</v>
      </c>
      <c r="AL30" s="8">
        <v>39</v>
      </c>
      <c r="AM30" s="8">
        <v>37</v>
      </c>
      <c r="AN30" s="8">
        <v>37</v>
      </c>
      <c r="AO30" s="8">
        <v>46</v>
      </c>
      <c r="AP30" s="8">
        <v>42</v>
      </c>
      <c r="AQ30" s="8">
        <v>42</v>
      </c>
      <c r="AR30" s="8">
        <v>44</v>
      </c>
      <c r="AS30" s="8">
        <v>44</v>
      </c>
      <c r="AT30" s="8">
        <v>44</v>
      </c>
      <c r="AU30" s="8">
        <v>44</v>
      </c>
      <c r="AV30" s="8">
        <v>45</v>
      </c>
      <c r="AW30" s="8">
        <v>45</v>
      </c>
      <c r="AX30" s="8">
        <v>45</v>
      </c>
      <c r="AY30" s="8">
        <v>44</v>
      </c>
    </row>
    <row r="31" spans="1:51">
      <c r="A31" s="7" t="s">
        <v>51</v>
      </c>
      <c r="B31" s="7" t="s">
        <v>52</v>
      </c>
      <c r="C31" s="7">
        <v>12</v>
      </c>
      <c r="D31" s="7">
        <v>11</v>
      </c>
      <c r="E31" s="7">
        <v>10</v>
      </c>
      <c r="F31" s="7">
        <v>9</v>
      </c>
      <c r="G31" s="7">
        <v>7</v>
      </c>
      <c r="H31" s="7">
        <v>7</v>
      </c>
      <c r="I31" s="7">
        <v>7</v>
      </c>
      <c r="J31" s="7">
        <v>7</v>
      </c>
      <c r="K31" s="7">
        <v>7</v>
      </c>
      <c r="L31" s="7">
        <v>6</v>
      </c>
      <c r="M31" s="7">
        <v>6</v>
      </c>
      <c r="N31" s="7">
        <v>6</v>
      </c>
      <c r="O31" s="7">
        <v>6</v>
      </c>
      <c r="P31" s="7">
        <v>6</v>
      </c>
      <c r="Q31" s="7">
        <v>6</v>
      </c>
      <c r="R31" s="7">
        <v>7</v>
      </c>
      <c r="S31" s="7">
        <v>10</v>
      </c>
      <c r="T31" s="7">
        <v>10</v>
      </c>
      <c r="U31" s="7">
        <v>15</v>
      </c>
      <c r="V31" s="7">
        <v>15</v>
      </c>
      <c r="W31" s="7">
        <v>16</v>
      </c>
      <c r="X31" s="7">
        <v>15</v>
      </c>
      <c r="Y31" s="7">
        <v>15</v>
      </c>
      <c r="Z31" s="7">
        <v>16</v>
      </c>
      <c r="AA31" s="7">
        <v>16</v>
      </c>
      <c r="AB31" s="7">
        <v>16</v>
      </c>
      <c r="AC31" s="8">
        <v>16</v>
      </c>
      <c r="AD31" s="8">
        <v>16</v>
      </c>
      <c r="AE31" s="8">
        <v>13</v>
      </c>
      <c r="AF31" s="8">
        <v>12</v>
      </c>
      <c r="AG31" s="8">
        <v>12</v>
      </c>
      <c r="AH31" s="8">
        <v>12</v>
      </c>
      <c r="AI31" s="8">
        <v>12</v>
      </c>
      <c r="AJ31" s="8">
        <v>12</v>
      </c>
      <c r="AK31" s="8">
        <v>12</v>
      </c>
      <c r="AL31" s="8">
        <v>12</v>
      </c>
      <c r="AM31" s="8">
        <v>12</v>
      </c>
      <c r="AN31" s="8">
        <v>12</v>
      </c>
      <c r="AO31" s="8">
        <v>12</v>
      </c>
      <c r="AP31" s="8">
        <v>12</v>
      </c>
      <c r="AQ31" s="8">
        <v>12</v>
      </c>
      <c r="AR31" s="8">
        <v>12</v>
      </c>
      <c r="AS31" s="8">
        <v>12</v>
      </c>
      <c r="AT31" s="8">
        <v>12</v>
      </c>
      <c r="AU31" s="8">
        <v>12</v>
      </c>
      <c r="AV31" s="8">
        <v>12</v>
      </c>
      <c r="AW31" s="8">
        <v>12</v>
      </c>
      <c r="AX31" s="8">
        <v>12</v>
      </c>
      <c r="AY31" s="8">
        <v>12</v>
      </c>
    </row>
    <row r="32" spans="1:51">
      <c r="A32" s="7" t="s">
        <v>53</v>
      </c>
      <c r="B32" s="7" t="s">
        <v>54</v>
      </c>
      <c r="C32" s="7">
        <v>38</v>
      </c>
      <c r="D32" s="7">
        <v>36</v>
      </c>
      <c r="E32" s="7">
        <v>33</v>
      </c>
      <c r="F32" s="7">
        <v>31</v>
      </c>
      <c r="G32" s="7">
        <v>30</v>
      </c>
      <c r="H32" s="7">
        <v>30</v>
      </c>
      <c r="I32" s="7">
        <v>29</v>
      </c>
      <c r="J32" s="7">
        <v>28</v>
      </c>
      <c r="K32" s="7">
        <v>27</v>
      </c>
      <c r="L32" s="7">
        <v>26</v>
      </c>
      <c r="M32" s="7">
        <v>25</v>
      </c>
      <c r="N32" s="7">
        <v>25</v>
      </c>
      <c r="O32" s="7">
        <v>25</v>
      </c>
      <c r="P32" s="7">
        <v>28</v>
      </c>
      <c r="Q32" s="7">
        <v>31</v>
      </c>
      <c r="R32" s="7">
        <v>32</v>
      </c>
      <c r="S32" s="7">
        <v>31</v>
      </c>
      <c r="T32" s="7">
        <v>33</v>
      </c>
      <c r="U32" s="7">
        <v>33</v>
      </c>
      <c r="V32" s="7">
        <v>31</v>
      </c>
      <c r="W32" s="7">
        <v>35</v>
      </c>
      <c r="X32" s="7">
        <v>34</v>
      </c>
      <c r="Y32" s="7">
        <v>32</v>
      </c>
      <c r="Z32" s="7">
        <v>27</v>
      </c>
      <c r="AA32" s="7">
        <v>26</v>
      </c>
      <c r="AB32" s="7">
        <v>24</v>
      </c>
      <c r="AC32" s="8">
        <v>22</v>
      </c>
      <c r="AD32" s="8">
        <v>22</v>
      </c>
      <c r="AE32" s="8">
        <v>22</v>
      </c>
      <c r="AF32" s="8">
        <v>22</v>
      </c>
      <c r="AG32" s="8">
        <v>22</v>
      </c>
      <c r="AH32" s="8">
        <v>24</v>
      </c>
      <c r="AI32" s="8">
        <v>25</v>
      </c>
      <c r="AJ32" s="8">
        <v>26</v>
      </c>
      <c r="AK32" s="8">
        <v>26</v>
      </c>
      <c r="AL32" s="8">
        <v>29</v>
      </c>
      <c r="AM32" s="8">
        <v>29</v>
      </c>
      <c r="AN32" s="8">
        <v>30</v>
      </c>
      <c r="AO32" s="8">
        <v>30</v>
      </c>
      <c r="AP32" s="8">
        <v>33</v>
      </c>
      <c r="AQ32" s="8">
        <v>33</v>
      </c>
      <c r="AR32" s="8">
        <v>33</v>
      </c>
      <c r="AS32" s="8">
        <v>33</v>
      </c>
      <c r="AT32" s="8">
        <v>33</v>
      </c>
      <c r="AU32" s="8">
        <v>33</v>
      </c>
      <c r="AV32" s="8">
        <v>33</v>
      </c>
      <c r="AW32" s="8">
        <v>33</v>
      </c>
      <c r="AX32" s="8">
        <v>33</v>
      </c>
      <c r="AY32" s="8">
        <v>35</v>
      </c>
    </row>
    <row r="33" spans="1:51">
      <c r="A33" s="7" t="s">
        <v>55</v>
      </c>
      <c r="B33" s="7" t="s">
        <v>56</v>
      </c>
      <c r="C33" s="7">
        <v>53</v>
      </c>
      <c r="D33" s="7">
        <v>49</v>
      </c>
      <c r="E33" s="7">
        <v>47</v>
      </c>
      <c r="F33" s="7">
        <v>45</v>
      </c>
      <c r="G33" s="7">
        <v>45</v>
      </c>
      <c r="H33" s="7">
        <v>43</v>
      </c>
      <c r="I33" s="7">
        <v>45</v>
      </c>
      <c r="J33" s="7">
        <v>42</v>
      </c>
      <c r="K33" s="7">
        <v>41</v>
      </c>
      <c r="L33" s="7">
        <v>41</v>
      </c>
      <c r="M33" s="7">
        <v>44</v>
      </c>
      <c r="N33" s="7">
        <v>42</v>
      </c>
      <c r="O33" s="7">
        <v>43</v>
      </c>
      <c r="P33" s="7">
        <v>42</v>
      </c>
      <c r="Q33" s="7">
        <v>47</v>
      </c>
      <c r="R33" s="7">
        <v>46</v>
      </c>
      <c r="S33" s="7">
        <v>52</v>
      </c>
      <c r="T33" s="7">
        <v>57</v>
      </c>
      <c r="U33" s="7">
        <v>61</v>
      </c>
      <c r="V33" s="7">
        <v>57</v>
      </c>
      <c r="W33" s="7">
        <v>52</v>
      </c>
      <c r="X33" s="7">
        <v>51</v>
      </c>
      <c r="Y33" s="7">
        <v>48</v>
      </c>
      <c r="Z33" s="7">
        <v>46</v>
      </c>
      <c r="AA33" s="7">
        <v>44</v>
      </c>
      <c r="AB33" s="7">
        <v>43</v>
      </c>
      <c r="AC33" s="8">
        <v>42</v>
      </c>
      <c r="AD33" s="8">
        <v>42</v>
      </c>
      <c r="AE33" s="8">
        <v>42</v>
      </c>
      <c r="AF33" s="8">
        <v>42</v>
      </c>
      <c r="AG33" s="8">
        <v>42</v>
      </c>
      <c r="AH33" s="8">
        <v>40</v>
      </c>
      <c r="AI33" s="8">
        <v>41</v>
      </c>
      <c r="AJ33" s="8">
        <v>41</v>
      </c>
      <c r="AK33" s="8">
        <v>51</v>
      </c>
      <c r="AL33" s="8">
        <v>51</v>
      </c>
      <c r="AM33" s="8">
        <v>51</v>
      </c>
      <c r="AN33" s="8">
        <v>53</v>
      </c>
      <c r="AO33" s="8">
        <v>49</v>
      </c>
      <c r="AP33" s="8">
        <v>55</v>
      </c>
      <c r="AQ33" s="8">
        <v>50</v>
      </c>
      <c r="AR33" s="8">
        <v>50</v>
      </c>
      <c r="AS33" s="8">
        <v>51</v>
      </c>
      <c r="AT33" s="8">
        <v>51</v>
      </c>
      <c r="AU33" s="8">
        <v>51</v>
      </c>
      <c r="AV33" s="8">
        <v>51</v>
      </c>
      <c r="AW33" s="8">
        <v>51</v>
      </c>
      <c r="AX33" s="8">
        <v>53</v>
      </c>
      <c r="AY33" s="8">
        <v>53</v>
      </c>
    </row>
    <row r="34" spans="1:51">
      <c r="A34" s="7" t="s">
        <v>57</v>
      </c>
      <c r="B34" s="7" t="s">
        <v>58</v>
      </c>
      <c r="C34" s="7">
        <v>34</v>
      </c>
      <c r="D34" s="7">
        <v>32</v>
      </c>
      <c r="E34" s="7">
        <v>28</v>
      </c>
      <c r="F34" s="7">
        <v>26</v>
      </c>
      <c r="G34" s="7">
        <v>25</v>
      </c>
      <c r="H34" s="7">
        <v>22</v>
      </c>
      <c r="I34" s="7">
        <v>23</v>
      </c>
      <c r="J34" s="7">
        <v>23</v>
      </c>
      <c r="K34" s="7">
        <v>23</v>
      </c>
      <c r="L34" s="7">
        <v>23</v>
      </c>
      <c r="M34" s="7">
        <v>30</v>
      </c>
      <c r="N34" s="7">
        <v>27</v>
      </c>
      <c r="O34" s="7">
        <v>29</v>
      </c>
      <c r="P34" s="7">
        <v>29</v>
      </c>
      <c r="Q34" s="7">
        <v>30</v>
      </c>
      <c r="R34" s="7">
        <v>32</v>
      </c>
      <c r="S34" s="7">
        <v>44</v>
      </c>
      <c r="T34" s="7">
        <v>47</v>
      </c>
      <c r="U34" s="7">
        <v>52</v>
      </c>
      <c r="V34" s="7">
        <v>52</v>
      </c>
      <c r="W34" s="7">
        <v>52</v>
      </c>
      <c r="X34" s="7">
        <v>52</v>
      </c>
      <c r="Y34" s="7">
        <v>51</v>
      </c>
      <c r="Z34" s="7">
        <v>44</v>
      </c>
      <c r="AA34" s="7">
        <v>44</v>
      </c>
      <c r="AB34" s="7">
        <v>44</v>
      </c>
      <c r="AC34" s="8">
        <v>41</v>
      </c>
      <c r="AD34" s="8">
        <v>41</v>
      </c>
      <c r="AE34" s="8">
        <v>43</v>
      </c>
      <c r="AF34" s="8">
        <v>47</v>
      </c>
      <c r="AG34" s="8">
        <v>47</v>
      </c>
      <c r="AH34" s="8">
        <v>47</v>
      </c>
      <c r="AI34" s="8">
        <v>48</v>
      </c>
      <c r="AJ34" s="8">
        <v>46</v>
      </c>
      <c r="AK34" s="8">
        <v>60</v>
      </c>
      <c r="AL34" s="8">
        <v>58</v>
      </c>
      <c r="AM34" s="8">
        <v>59</v>
      </c>
      <c r="AN34" s="8">
        <v>63</v>
      </c>
      <c r="AO34" s="8">
        <v>64</v>
      </c>
      <c r="AP34" s="8">
        <v>63</v>
      </c>
      <c r="AQ34" s="8">
        <v>60</v>
      </c>
      <c r="AR34" s="8">
        <v>60</v>
      </c>
      <c r="AS34" s="8">
        <v>59</v>
      </c>
      <c r="AT34" s="8">
        <v>58</v>
      </c>
      <c r="AU34" s="8">
        <v>59</v>
      </c>
      <c r="AV34" s="8">
        <v>59</v>
      </c>
      <c r="AW34" s="8">
        <v>58</v>
      </c>
      <c r="AX34" s="8">
        <v>58</v>
      </c>
      <c r="AY34" s="8">
        <v>58</v>
      </c>
    </row>
    <row r="35" spans="1:51">
      <c r="A35" s="7" t="s">
        <v>59</v>
      </c>
      <c r="B35" s="7" t="s">
        <v>60</v>
      </c>
      <c r="C35" s="7">
        <v>38</v>
      </c>
      <c r="D35" s="7">
        <v>37</v>
      </c>
      <c r="E35" s="7">
        <v>35</v>
      </c>
      <c r="F35" s="7">
        <v>33</v>
      </c>
      <c r="G35" s="7">
        <v>32</v>
      </c>
      <c r="H35" s="7">
        <v>32</v>
      </c>
      <c r="I35" s="7">
        <v>26</v>
      </c>
      <c r="J35" s="7">
        <v>26</v>
      </c>
      <c r="K35" s="7">
        <v>26</v>
      </c>
      <c r="L35" s="7">
        <v>24</v>
      </c>
      <c r="M35" s="7">
        <v>25</v>
      </c>
      <c r="N35" s="7">
        <v>27</v>
      </c>
      <c r="O35" s="7">
        <v>27</v>
      </c>
      <c r="P35" s="7">
        <v>27</v>
      </c>
      <c r="Q35" s="7">
        <v>26</v>
      </c>
      <c r="R35" s="7">
        <v>24</v>
      </c>
      <c r="S35" s="7">
        <v>28</v>
      </c>
      <c r="T35" s="7">
        <v>29</v>
      </c>
      <c r="U35" s="7">
        <v>29</v>
      </c>
      <c r="V35" s="7">
        <v>31</v>
      </c>
      <c r="W35" s="7">
        <v>33</v>
      </c>
      <c r="X35" s="7">
        <v>31</v>
      </c>
      <c r="Y35" s="7">
        <v>29</v>
      </c>
      <c r="Z35" s="7">
        <v>27</v>
      </c>
      <c r="AA35" s="7">
        <v>26</v>
      </c>
      <c r="AB35" s="7">
        <v>24</v>
      </c>
      <c r="AC35" s="8">
        <v>25</v>
      </c>
      <c r="AD35" s="8">
        <v>25</v>
      </c>
      <c r="AE35" s="8">
        <v>25</v>
      </c>
      <c r="AF35" s="8">
        <v>25</v>
      </c>
      <c r="AG35" s="8">
        <v>26</v>
      </c>
      <c r="AH35" s="8">
        <v>26</v>
      </c>
      <c r="AI35" s="8">
        <v>26</v>
      </c>
      <c r="AJ35" s="8">
        <v>26</v>
      </c>
      <c r="AK35" s="8">
        <v>26</v>
      </c>
      <c r="AL35" s="8">
        <v>32</v>
      </c>
      <c r="AM35" s="8">
        <v>32</v>
      </c>
      <c r="AN35" s="8">
        <v>31</v>
      </c>
      <c r="AO35" s="8">
        <v>32</v>
      </c>
      <c r="AP35" s="8">
        <v>32</v>
      </c>
      <c r="AQ35" s="8">
        <v>32</v>
      </c>
      <c r="AR35" s="8">
        <v>34</v>
      </c>
      <c r="AS35" s="8">
        <v>34</v>
      </c>
      <c r="AT35" s="8">
        <v>34</v>
      </c>
      <c r="AU35" s="8">
        <v>34</v>
      </c>
      <c r="AV35" s="8">
        <v>33</v>
      </c>
      <c r="AW35" s="8">
        <v>33</v>
      </c>
      <c r="AX35" s="8">
        <v>33</v>
      </c>
      <c r="AY35" s="8">
        <v>33</v>
      </c>
    </row>
    <row r="36" spans="1:51">
      <c r="A36" s="7" t="s">
        <v>61</v>
      </c>
      <c r="B36" s="7" t="s">
        <v>62</v>
      </c>
      <c r="C36" s="7">
        <v>34</v>
      </c>
      <c r="D36" s="7">
        <v>28</v>
      </c>
      <c r="E36" s="7">
        <v>27</v>
      </c>
      <c r="F36" s="7">
        <v>26</v>
      </c>
      <c r="G36" s="7">
        <v>25</v>
      </c>
      <c r="H36" s="7">
        <v>25</v>
      </c>
      <c r="I36" s="7">
        <v>25</v>
      </c>
      <c r="J36" s="7">
        <v>21</v>
      </c>
      <c r="K36" s="7">
        <v>18</v>
      </c>
      <c r="L36" s="7">
        <v>17</v>
      </c>
      <c r="M36" s="7">
        <v>17</v>
      </c>
      <c r="N36" s="7">
        <v>18</v>
      </c>
      <c r="O36" s="7">
        <v>18</v>
      </c>
      <c r="P36" s="7">
        <v>20</v>
      </c>
      <c r="Q36" s="7">
        <v>20</v>
      </c>
      <c r="R36" s="7">
        <v>23</v>
      </c>
      <c r="S36" s="7">
        <v>22</v>
      </c>
      <c r="T36" s="7">
        <v>27</v>
      </c>
      <c r="U36" s="7">
        <v>26</v>
      </c>
      <c r="V36" s="7">
        <v>25</v>
      </c>
      <c r="W36" s="7">
        <v>25</v>
      </c>
      <c r="X36" s="7">
        <v>22</v>
      </c>
      <c r="Y36" s="7">
        <v>22</v>
      </c>
      <c r="Z36" s="7">
        <v>18</v>
      </c>
      <c r="AA36" s="7">
        <v>17</v>
      </c>
      <c r="AB36" s="7">
        <v>17</v>
      </c>
      <c r="AC36" s="8">
        <v>17</v>
      </c>
      <c r="AD36" s="8">
        <v>17</v>
      </c>
      <c r="AE36" s="8">
        <v>19</v>
      </c>
      <c r="AF36" s="8">
        <v>19</v>
      </c>
      <c r="AG36" s="8">
        <v>19</v>
      </c>
      <c r="AH36" s="8">
        <v>19</v>
      </c>
      <c r="AI36" s="8">
        <v>19</v>
      </c>
      <c r="AJ36" s="8">
        <v>19</v>
      </c>
      <c r="AK36" s="8">
        <v>19</v>
      </c>
      <c r="AL36" s="8">
        <v>19</v>
      </c>
      <c r="AM36" s="8">
        <v>19</v>
      </c>
      <c r="AN36" s="8">
        <v>19</v>
      </c>
      <c r="AO36" s="8">
        <v>19</v>
      </c>
      <c r="AP36" s="8">
        <v>19</v>
      </c>
      <c r="AQ36" s="8">
        <v>17</v>
      </c>
      <c r="AR36" s="8">
        <v>17</v>
      </c>
      <c r="AS36" s="8">
        <v>32</v>
      </c>
      <c r="AT36" s="8">
        <v>27</v>
      </c>
      <c r="AU36" s="8">
        <v>29</v>
      </c>
      <c r="AV36" s="8">
        <v>29</v>
      </c>
      <c r="AW36" s="8">
        <v>29</v>
      </c>
      <c r="AX36" s="8">
        <v>29</v>
      </c>
      <c r="AY36" s="8">
        <v>28</v>
      </c>
    </row>
    <row r="37" spans="1:51">
      <c r="A37" s="7" t="s">
        <v>63</v>
      </c>
      <c r="B37" s="7" t="s">
        <v>64</v>
      </c>
      <c r="C37" s="7">
        <v>74</v>
      </c>
      <c r="D37" s="7">
        <v>67</v>
      </c>
      <c r="E37" s="7">
        <v>62</v>
      </c>
      <c r="F37" s="7">
        <v>61</v>
      </c>
      <c r="G37" s="7">
        <v>57</v>
      </c>
      <c r="H37" s="7">
        <v>52</v>
      </c>
      <c r="I37" s="7">
        <v>55</v>
      </c>
      <c r="J37" s="7">
        <v>56</v>
      </c>
      <c r="K37" s="7">
        <v>53</v>
      </c>
      <c r="L37" s="7">
        <v>56</v>
      </c>
      <c r="M37" s="7">
        <v>56</v>
      </c>
      <c r="N37" s="7">
        <v>56</v>
      </c>
      <c r="O37" s="7">
        <v>55</v>
      </c>
      <c r="P37" s="7">
        <v>57</v>
      </c>
      <c r="Q37" s="7">
        <v>57</v>
      </c>
      <c r="R37" s="7">
        <v>59</v>
      </c>
      <c r="S37" s="7">
        <v>68</v>
      </c>
      <c r="T37" s="7">
        <v>75</v>
      </c>
      <c r="U37" s="7">
        <v>76</v>
      </c>
      <c r="V37" s="7">
        <v>79</v>
      </c>
      <c r="W37" s="7">
        <v>79</v>
      </c>
      <c r="X37" s="7">
        <v>75</v>
      </c>
      <c r="Y37" s="7">
        <v>79</v>
      </c>
      <c r="Z37" s="7">
        <v>78</v>
      </c>
      <c r="AA37" s="7">
        <v>76</v>
      </c>
      <c r="AB37" s="7">
        <v>75</v>
      </c>
      <c r="AC37" s="8">
        <v>72</v>
      </c>
      <c r="AD37" s="8">
        <v>71</v>
      </c>
      <c r="AE37" s="8">
        <v>72</v>
      </c>
      <c r="AF37" s="8">
        <v>73</v>
      </c>
      <c r="AG37" s="8">
        <v>74</v>
      </c>
      <c r="AH37" s="8">
        <v>75</v>
      </c>
      <c r="AI37" s="8">
        <v>73</v>
      </c>
      <c r="AJ37" s="8">
        <v>73</v>
      </c>
      <c r="AK37" s="8">
        <v>73</v>
      </c>
      <c r="AL37" s="8">
        <v>73</v>
      </c>
      <c r="AM37" s="8">
        <v>68</v>
      </c>
      <c r="AN37" s="8">
        <v>68</v>
      </c>
      <c r="AO37" s="8">
        <v>69</v>
      </c>
      <c r="AP37" s="8">
        <v>84</v>
      </c>
      <c r="AQ37" s="8">
        <v>78</v>
      </c>
      <c r="AR37" s="8">
        <v>78</v>
      </c>
      <c r="AS37" s="8">
        <v>84</v>
      </c>
      <c r="AT37" s="8">
        <v>81</v>
      </c>
      <c r="AU37" s="8">
        <v>79</v>
      </c>
      <c r="AV37" s="8">
        <v>80</v>
      </c>
      <c r="AW37" s="8">
        <v>85</v>
      </c>
      <c r="AX37" s="8">
        <v>83</v>
      </c>
      <c r="AY37" s="8">
        <v>83</v>
      </c>
    </row>
    <row r="38" spans="1:51">
      <c r="A38" s="7" t="s">
        <v>69</v>
      </c>
      <c r="B38" s="7" t="s">
        <v>70</v>
      </c>
      <c r="C38" s="7">
        <v>69</v>
      </c>
      <c r="D38" s="7">
        <v>67</v>
      </c>
      <c r="E38" s="7">
        <v>60</v>
      </c>
      <c r="F38" s="7">
        <v>53</v>
      </c>
      <c r="G38" s="7">
        <v>52</v>
      </c>
      <c r="H38" s="7">
        <v>53</v>
      </c>
      <c r="I38" s="7">
        <v>48</v>
      </c>
      <c r="J38" s="7">
        <v>48</v>
      </c>
      <c r="K38" s="7">
        <v>51</v>
      </c>
      <c r="L38" s="7">
        <v>45</v>
      </c>
      <c r="M38" s="7">
        <v>46</v>
      </c>
      <c r="N38" s="7">
        <v>47</v>
      </c>
      <c r="O38" s="7">
        <v>49</v>
      </c>
      <c r="P38" s="7">
        <v>49</v>
      </c>
      <c r="Q38" s="7">
        <v>47</v>
      </c>
      <c r="R38" s="7">
        <v>54</v>
      </c>
      <c r="S38" s="7">
        <v>64</v>
      </c>
      <c r="T38" s="7">
        <v>73</v>
      </c>
      <c r="U38" s="7">
        <v>79</v>
      </c>
      <c r="V38" s="7">
        <v>76</v>
      </c>
      <c r="W38" s="7">
        <v>75</v>
      </c>
      <c r="X38" s="7">
        <v>68</v>
      </c>
      <c r="Y38" s="7">
        <v>67</v>
      </c>
      <c r="Z38" s="7">
        <v>56</v>
      </c>
      <c r="AA38" s="7">
        <v>52</v>
      </c>
      <c r="AB38" s="7">
        <v>50</v>
      </c>
      <c r="AC38" s="8">
        <v>43</v>
      </c>
      <c r="AD38" s="8">
        <v>42</v>
      </c>
      <c r="AE38" s="8">
        <v>45</v>
      </c>
      <c r="AF38" s="8">
        <v>44</v>
      </c>
      <c r="AG38" s="8">
        <v>41</v>
      </c>
      <c r="AH38" s="8">
        <v>41</v>
      </c>
      <c r="AI38" s="8">
        <v>41</v>
      </c>
      <c r="AJ38" s="8">
        <v>42</v>
      </c>
      <c r="AK38" s="8">
        <v>59</v>
      </c>
      <c r="AL38" s="8">
        <v>65</v>
      </c>
      <c r="AM38" s="8">
        <v>63</v>
      </c>
      <c r="AN38" s="8">
        <v>52</v>
      </c>
      <c r="AO38" s="8">
        <v>50</v>
      </c>
      <c r="AP38" s="8">
        <v>47</v>
      </c>
      <c r="AQ38" s="8">
        <v>46</v>
      </c>
      <c r="AR38" s="8">
        <v>47</v>
      </c>
      <c r="AS38" s="8">
        <v>47</v>
      </c>
      <c r="AT38" s="8">
        <v>47</v>
      </c>
      <c r="AU38" s="8">
        <v>47</v>
      </c>
      <c r="AV38" s="8">
        <v>47</v>
      </c>
      <c r="AW38" s="8">
        <v>47</v>
      </c>
      <c r="AX38" s="8">
        <v>47</v>
      </c>
      <c r="AY38" s="8">
        <v>48</v>
      </c>
    </row>
    <row r="39" spans="1:51">
      <c r="A39" s="7" t="s">
        <v>71</v>
      </c>
      <c r="B39" s="7" t="s">
        <v>72</v>
      </c>
      <c r="C39" s="7">
        <v>56</v>
      </c>
      <c r="D39" s="7">
        <v>53</v>
      </c>
      <c r="E39" s="7">
        <v>49</v>
      </c>
      <c r="F39" s="7">
        <v>45</v>
      </c>
      <c r="G39" s="7">
        <v>44</v>
      </c>
      <c r="H39" s="7">
        <v>43</v>
      </c>
      <c r="I39" s="7">
        <v>43</v>
      </c>
      <c r="J39" s="7">
        <v>52</v>
      </c>
      <c r="K39" s="7">
        <v>53</v>
      </c>
      <c r="L39" s="7">
        <v>53</v>
      </c>
      <c r="M39" s="7">
        <v>62</v>
      </c>
      <c r="N39" s="7">
        <v>64</v>
      </c>
      <c r="O39" s="7">
        <v>64</v>
      </c>
      <c r="P39" s="7">
        <v>63</v>
      </c>
      <c r="Q39" s="7">
        <v>61</v>
      </c>
      <c r="R39" s="7">
        <v>65</v>
      </c>
      <c r="S39" s="7">
        <v>70</v>
      </c>
      <c r="T39" s="7">
        <v>76</v>
      </c>
      <c r="U39" s="7">
        <v>75</v>
      </c>
      <c r="V39" s="7">
        <v>74</v>
      </c>
      <c r="W39" s="7">
        <v>76</v>
      </c>
      <c r="X39" s="7">
        <v>74</v>
      </c>
      <c r="Y39" s="7">
        <v>73</v>
      </c>
      <c r="Z39" s="7">
        <v>67</v>
      </c>
      <c r="AA39" s="7">
        <v>64</v>
      </c>
      <c r="AB39" s="7">
        <v>60</v>
      </c>
      <c r="AC39" s="8">
        <v>57</v>
      </c>
      <c r="AD39" s="8">
        <v>58</v>
      </c>
      <c r="AE39" s="8">
        <v>61</v>
      </c>
      <c r="AF39" s="8">
        <v>62</v>
      </c>
      <c r="AG39" s="8">
        <v>76</v>
      </c>
      <c r="AH39" s="8">
        <v>90</v>
      </c>
      <c r="AI39" s="8">
        <v>88</v>
      </c>
      <c r="AJ39" s="8">
        <v>82</v>
      </c>
      <c r="AK39" s="8">
        <v>83</v>
      </c>
      <c r="AL39" s="8">
        <v>84</v>
      </c>
      <c r="AM39" s="8">
        <v>82</v>
      </c>
      <c r="AN39" s="8">
        <v>92</v>
      </c>
      <c r="AO39" s="8">
        <v>92</v>
      </c>
      <c r="AP39" s="8">
        <v>93</v>
      </c>
      <c r="AQ39" s="8">
        <v>94</v>
      </c>
      <c r="AR39" s="8">
        <v>95</v>
      </c>
      <c r="AS39" s="8">
        <v>96</v>
      </c>
      <c r="AT39" s="8">
        <v>99</v>
      </c>
      <c r="AU39" s="8">
        <v>100</v>
      </c>
      <c r="AV39" s="8">
        <v>100</v>
      </c>
      <c r="AW39" s="8">
        <v>100</v>
      </c>
      <c r="AX39" s="8">
        <v>107</v>
      </c>
      <c r="AY39" s="8">
        <v>108</v>
      </c>
    </row>
    <row r="40" spans="1:51">
      <c r="A40" s="7" t="s">
        <v>73</v>
      </c>
      <c r="B40" s="7" t="s">
        <v>74</v>
      </c>
      <c r="C40" s="7">
        <v>22</v>
      </c>
      <c r="D40" s="7">
        <v>22</v>
      </c>
      <c r="E40" s="7">
        <v>22</v>
      </c>
      <c r="F40" s="7">
        <v>22</v>
      </c>
      <c r="G40" s="7">
        <v>21</v>
      </c>
      <c r="H40" s="7">
        <v>20</v>
      </c>
      <c r="I40" s="7">
        <v>19</v>
      </c>
      <c r="J40" s="7">
        <v>19</v>
      </c>
      <c r="K40" s="7">
        <v>18</v>
      </c>
      <c r="L40" s="7">
        <v>18</v>
      </c>
      <c r="M40" s="7">
        <v>18</v>
      </c>
      <c r="N40" s="7">
        <v>18</v>
      </c>
      <c r="O40" s="7">
        <v>18</v>
      </c>
      <c r="P40" s="7">
        <v>18</v>
      </c>
      <c r="Q40" s="7">
        <v>18</v>
      </c>
      <c r="R40" s="7">
        <v>17</v>
      </c>
      <c r="S40" s="7">
        <v>18</v>
      </c>
      <c r="T40" s="7">
        <v>18</v>
      </c>
      <c r="U40" s="7">
        <v>21</v>
      </c>
      <c r="V40" s="7">
        <v>21</v>
      </c>
      <c r="W40" s="7">
        <v>23</v>
      </c>
      <c r="X40" s="7">
        <v>22</v>
      </c>
      <c r="Y40" s="7">
        <v>22</v>
      </c>
      <c r="Z40" s="7">
        <v>22</v>
      </c>
      <c r="AA40" s="7">
        <v>22</v>
      </c>
      <c r="AB40" s="7">
        <v>23</v>
      </c>
      <c r="AC40" s="8">
        <v>23</v>
      </c>
      <c r="AD40" s="8">
        <v>23</v>
      </c>
      <c r="AE40" s="8">
        <v>23</v>
      </c>
      <c r="AF40" s="8">
        <v>24</v>
      </c>
      <c r="AG40" s="8">
        <v>24</v>
      </c>
      <c r="AH40" s="8">
        <v>24</v>
      </c>
      <c r="AI40" s="8">
        <v>23</v>
      </c>
      <c r="AJ40" s="8">
        <v>23</v>
      </c>
      <c r="AK40" s="8">
        <v>24</v>
      </c>
      <c r="AL40" s="8">
        <v>24</v>
      </c>
      <c r="AM40" s="8">
        <v>24</v>
      </c>
      <c r="AN40" s="8">
        <v>24</v>
      </c>
      <c r="AO40" s="8">
        <v>24</v>
      </c>
      <c r="AP40" s="8">
        <v>23</v>
      </c>
      <c r="AQ40" s="8">
        <v>23</v>
      </c>
      <c r="AR40" s="8">
        <v>23</v>
      </c>
      <c r="AS40" s="8">
        <v>23</v>
      </c>
      <c r="AT40" s="8">
        <v>23</v>
      </c>
      <c r="AU40" s="8">
        <v>23</v>
      </c>
      <c r="AV40" s="8">
        <v>24</v>
      </c>
      <c r="AW40" s="8">
        <v>24</v>
      </c>
      <c r="AX40" s="8">
        <v>24</v>
      </c>
      <c r="AY40" s="8">
        <v>24</v>
      </c>
    </row>
    <row r="41" spans="1:51">
      <c r="A41" s="7" t="s">
        <v>75</v>
      </c>
      <c r="B41" s="7" t="s">
        <v>76</v>
      </c>
      <c r="C41" s="7">
        <v>117</v>
      </c>
      <c r="D41" s="7">
        <v>110</v>
      </c>
      <c r="E41" s="7">
        <v>103</v>
      </c>
      <c r="F41" s="7">
        <v>96</v>
      </c>
      <c r="G41" s="7">
        <v>95</v>
      </c>
      <c r="H41" s="7">
        <v>93</v>
      </c>
      <c r="I41" s="7">
        <v>94</v>
      </c>
      <c r="J41" s="7">
        <v>102</v>
      </c>
      <c r="K41" s="7">
        <v>101</v>
      </c>
      <c r="L41" s="7">
        <v>92</v>
      </c>
      <c r="M41" s="7">
        <v>91</v>
      </c>
      <c r="N41" s="7">
        <v>92</v>
      </c>
      <c r="O41" s="7">
        <v>93</v>
      </c>
      <c r="P41" s="7">
        <v>98</v>
      </c>
      <c r="Q41" s="7">
        <v>96</v>
      </c>
      <c r="R41" s="7">
        <v>96</v>
      </c>
      <c r="S41" s="7">
        <v>96</v>
      </c>
      <c r="T41" s="7">
        <v>97</v>
      </c>
      <c r="U41" s="7">
        <v>111</v>
      </c>
      <c r="V41" s="7">
        <v>112</v>
      </c>
      <c r="W41" s="7">
        <v>125</v>
      </c>
      <c r="X41" s="7">
        <v>122</v>
      </c>
      <c r="Y41" s="7">
        <v>112</v>
      </c>
      <c r="Z41" s="7">
        <v>112</v>
      </c>
      <c r="AA41" s="7">
        <v>110</v>
      </c>
      <c r="AB41" s="7">
        <v>111</v>
      </c>
      <c r="AC41" s="8">
        <v>103</v>
      </c>
      <c r="AD41" s="8">
        <v>98</v>
      </c>
      <c r="AE41" s="8">
        <v>97</v>
      </c>
      <c r="AF41" s="8">
        <v>99</v>
      </c>
      <c r="AG41" s="8">
        <v>98</v>
      </c>
      <c r="AH41" s="8">
        <v>116</v>
      </c>
      <c r="AI41" s="8">
        <v>125</v>
      </c>
      <c r="AJ41" s="8">
        <v>144</v>
      </c>
      <c r="AK41" s="8">
        <v>144</v>
      </c>
      <c r="AL41" s="8">
        <v>142</v>
      </c>
      <c r="AM41" s="8">
        <v>153</v>
      </c>
      <c r="AN41" s="8">
        <v>151</v>
      </c>
      <c r="AO41" s="8">
        <v>152</v>
      </c>
      <c r="AP41" s="8">
        <v>152</v>
      </c>
      <c r="AQ41" s="8">
        <v>139</v>
      </c>
      <c r="AR41" s="8">
        <v>136</v>
      </c>
      <c r="AS41" s="8">
        <v>135</v>
      </c>
      <c r="AT41" s="8">
        <v>133</v>
      </c>
      <c r="AU41" s="8">
        <v>148</v>
      </c>
      <c r="AV41" s="8">
        <v>146</v>
      </c>
      <c r="AW41" s="8">
        <v>153</v>
      </c>
      <c r="AX41" s="8">
        <v>153</v>
      </c>
      <c r="AY41" s="8">
        <v>153</v>
      </c>
    </row>
    <row r="42" spans="1:51">
      <c r="A42" s="7" t="s">
        <v>77</v>
      </c>
      <c r="B42" s="7" t="s">
        <v>78</v>
      </c>
      <c r="C42" s="7">
        <v>116</v>
      </c>
      <c r="D42" s="7">
        <v>109</v>
      </c>
      <c r="E42" s="7">
        <v>107</v>
      </c>
      <c r="F42" s="7">
        <v>106</v>
      </c>
      <c r="G42" s="7">
        <v>98</v>
      </c>
      <c r="H42" s="7">
        <v>103</v>
      </c>
      <c r="I42" s="7">
        <v>100</v>
      </c>
      <c r="J42" s="7">
        <v>100</v>
      </c>
      <c r="K42" s="7">
        <v>97</v>
      </c>
      <c r="L42" s="7">
        <v>93</v>
      </c>
      <c r="M42" s="7">
        <v>94</v>
      </c>
      <c r="N42" s="7">
        <v>102</v>
      </c>
      <c r="O42" s="7">
        <v>97</v>
      </c>
      <c r="P42" s="7">
        <v>98</v>
      </c>
      <c r="Q42" s="7">
        <v>101</v>
      </c>
      <c r="R42" s="7">
        <v>102</v>
      </c>
      <c r="S42" s="7">
        <v>103</v>
      </c>
      <c r="T42" s="7">
        <v>102</v>
      </c>
      <c r="U42" s="7">
        <v>113</v>
      </c>
      <c r="V42" s="7">
        <v>111</v>
      </c>
      <c r="W42" s="7">
        <v>109</v>
      </c>
      <c r="X42" s="7">
        <v>107</v>
      </c>
      <c r="Y42" s="7">
        <v>97</v>
      </c>
      <c r="Z42" s="7">
        <v>93</v>
      </c>
      <c r="AA42" s="7">
        <v>89</v>
      </c>
      <c r="AB42" s="7">
        <v>79</v>
      </c>
      <c r="AC42" s="8">
        <v>73</v>
      </c>
      <c r="AD42" s="8">
        <v>75</v>
      </c>
      <c r="AE42" s="8">
        <v>74</v>
      </c>
      <c r="AF42" s="8">
        <v>75</v>
      </c>
      <c r="AG42" s="8">
        <v>75</v>
      </c>
      <c r="AH42" s="8">
        <v>75</v>
      </c>
      <c r="AI42" s="8">
        <v>101</v>
      </c>
      <c r="AJ42" s="8">
        <v>100</v>
      </c>
      <c r="AK42" s="8">
        <v>97</v>
      </c>
      <c r="AL42" s="8">
        <v>98</v>
      </c>
      <c r="AM42" s="8">
        <v>100</v>
      </c>
      <c r="AN42" s="8">
        <v>100</v>
      </c>
      <c r="AO42" s="8">
        <v>109</v>
      </c>
      <c r="AP42" s="8">
        <v>103</v>
      </c>
      <c r="AQ42" s="8">
        <v>102</v>
      </c>
      <c r="AR42" s="8">
        <v>103</v>
      </c>
      <c r="AS42" s="8">
        <v>101</v>
      </c>
      <c r="AT42" s="8">
        <v>100</v>
      </c>
      <c r="AU42" s="8">
        <v>107</v>
      </c>
      <c r="AV42" s="8">
        <v>105</v>
      </c>
      <c r="AW42" s="8">
        <v>100</v>
      </c>
      <c r="AX42" s="8">
        <v>100</v>
      </c>
      <c r="AY42" s="8">
        <v>98</v>
      </c>
    </row>
    <row r="43" spans="1:51">
      <c r="A43" s="7" t="s">
        <v>79</v>
      </c>
      <c r="B43" s="7" t="s">
        <v>80</v>
      </c>
      <c r="C43" s="7">
        <v>59</v>
      </c>
      <c r="D43" s="7">
        <v>65</v>
      </c>
      <c r="E43" s="7">
        <v>67</v>
      </c>
      <c r="F43" s="7">
        <v>68</v>
      </c>
      <c r="G43" s="7">
        <v>71</v>
      </c>
      <c r="H43" s="7">
        <v>69</v>
      </c>
      <c r="I43" s="7">
        <v>65</v>
      </c>
      <c r="J43" s="7">
        <v>64</v>
      </c>
      <c r="K43" s="7">
        <v>67</v>
      </c>
      <c r="L43" s="7">
        <v>66</v>
      </c>
      <c r="M43" s="7">
        <v>62</v>
      </c>
      <c r="N43" s="7">
        <v>62</v>
      </c>
      <c r="O43" s="7">
        <v>67</v>
      </c>
      <c r="P43" s="7">
        <v>69</v>
      </c>
      <c r="Q43" s="7">
        <v>67</v>
      </c>
      <c r="R43" s="7">
        <v>68</v>
      </c>
      <c r="S43" s="7">
        <v>69</v>
      </c>
      <c r="T43" s="7">
        <v>68</v>
      </c>
      <c r="U43" s="7">
        <v>72</v>
      </c>
      <c r="V43" s="7">
        <v>73</v>
      </c>
      <c r="W43" s="7">
        <v>73</v>
      </c>
      <c r="X43" s="7">
        <v>71</v>
      </c>
      <c r="Y43" s="7">
        <v>72</v>
      </c>
      <c r="Z43" s="7">
        <v>71</v>
      </c>
      <c r="AA43" s="7">
        <v>69</v>
      </c>
      <c r="AB43" s="7">
        <v>69</v>
      </c>
      <c r="AC43" s="8">
        <v>65</v>
      </c>
      <c r="AD43" s="8">
        <v>64</v>
      </c>
      <c r="AE43" s="8">
        <v>64</v>
      </c>
      <c r="AF43" s="8">
        <v>64</v>
      </c>
      <c r="AG43" s="8">
        <v>63</v>
      </c>
      <c r="AH43" s="8">
        <v>60</v>
      </c>
      <c r="AI43" s="8">
        <v>58</v>
      </c>
      <c r="AJ43" s="8">
        <v>63</v>
      </c>
      <c r="AK43" s="8">
        <v>65</v>
      </c>
      <c r="AL43" s="8">
        <v>65</v>
      </c>
      <c r="AM43" s="8">
        <v>65</v>
      </c>
      <c r="AN43" s="8">
        <v>75</v>
      </c>
      <c r="AO43" s="8">
        <v>78</v>
      </c>
      <c r="AP43" s="8">
        <v>86</v>
      </c>
      <c r="AQ43" s="8">
        <v>83</v>
      </c>
      <c r="AR43" s="8">
        <v>84</v>
      </c>
      <c r="AS43" s="8">
        <v>91</v>
      </c>
      <c r="AT43" s="8">
        <v>91</v>
      </c>
      <c r="AU43" s="8">
        <v>91</v>
      </c>
      <c r="AV43" s="8">
        <v>94</v>
      </c>
      <c r="AW43" s="8">
        <v>93</v>
      </c>
      <c r="AX43" s="8">
        <v>94</v>
      </c>
      <c r="AY43" s="8">
        <v>96</v>
      </c>
    </row>
    <row r="44" spans="1:51">
      <c r="A44" s="7" t="s">
        <v>81</v>
      </c>
      <c r="B44" s="7" t="s">
        <v>82</v>
      </c>
      <c r="C44" s="7">
        <v>19</v>
      </c>
      <c r="D44" s="7">
        <v>19</v>
      </c>
      <c r="E44" s="7">
        <v>19</v>
      </c>
      <c r="F44" s="7">
        <v>19</v>
      </c>
      <c r="G44" s="7">
        <v>15</v>
      </c>
      <c r="H44" s="7">
        <v>15</v>
      </c>
      <c r="I44" s="7">
        <v>14</v>
      </c>
      <c r="J44" s="7">
        <v>14</v>
      </c>
      <c r="K44" s="7">
        <v>14</v>
      </c>
      <c r="L44" s="7">
        <v>14</v>
      </c>
      <c r="M44" s="7">
        <v>14</v>
      </c>
      <c r="N44" s="7">
        <v>13</v>
      </c>
      <c r="O44" s="7">
        <v>13</v>
      </c>
      <c r="P44" s="7">
        <v>13</v>
      </c>
      <c r="Q44" s="7">
        <v>17</v>
      </c>
      <c r="R44" s="7">
        <v>16</v>
      </c>
      <c r="S44" s="7">
        <v>17</v>
      </c>
      <c r="T44" s="7">
        <v>18</v>
      </c>
      <c r="U44" s="7">
        <v>18</v>
      </c>
      <c r="V44" s="7">
        <v>18</v>
      </c>
      <c r="W44" s="7">
        <v>15</v>
      </c>
      <c r="X44" s="7">
        <v>15</v>
      </c>
      <c r="Y44" s="7">
        <v>17</v>
      </c>
      <c r="Z44" s="7">
        <v>16</v>
      </c>
      <c r="AA44" s="7">
        <v>15</v>
      </c>
      <c r="AB44" s="7">
        <v>14</v>
      </c>
      <c r="AC44" s="8">
        <v>13</v>
      </c>
      <c r="AD44" s="8">
        <v>13</v>
      </c>
      <c r="AE44" s="8">
        <v>13</v>
      </c>
      <c r="AF44" s="8">
        <v>16</v>
      </c>
      <c r="AG44" s="8">
        <v>17</v>
      </c>
      <c r="AH44" s="8">
        <v>17</v>
      </c>
      <c r="AI44" s="8">
        <v>18</v>
      </c>
      <c r="AJ44" s="8">
        <v>17</v>
      </c>
      <c r="AK44" s="8">
        <v>15</v>
      </c>
      <c r="AL44" s="8">
        <v>16</v>
      </c>
      <c r="AM44" s="8">
        <v>16</v>
      </c>
      <c r="AN44" s="8">
        <v>16</v>
      </c>
      <c r="AO44" s="8">
        <v>17</v>
      </c>
      <c r="AP44" s="8">
        <v>18</v>
      </c>
      <c r="AQ44" s="8">
        <v>19</v>
      </c>
      <c r="AR44" s="8">
        <v>19</v>
      </c>
      <c r="AS44" s="8">
        <v>19</v>
      </c>
      <c r="AT44" s="8">
        <v>19</v>
      </c>
      <c r="AU44" s="8">
        <v>19</v>
      </c>
      <c r="AV44" s="8">
        <v>19</v>
      </c>
      <c r="AW44" s="8">
        <v>19</v>
      </c>
      <c r="AX44" s="8">
        <v>19</v>
      </c>
      <c r="AY44" s="8">
        <v>18</v>
      </c>
    </row>
    <row r="45" spans="1:51">
      <c r="A45" s="7" t="s">
        <v>83</v>
      </c>
      <c r="B45" s="7" t="s">
        <v>84</v>
      </c>
      <c r="C45" s="7">
        <v>36</v>
      </c>
      <c r="D45" s="7">
        <v>38</v>
      </c>
      <c r="E45" s="7">
        <v>38</v>
      </c>
      <c r="F45" s="7">
        <v>38</v>
      </c>
      <c r="G45" s="7">
        <v>34</v>
      </c>
      <c r="H45" s="7">
        <v>33</v>
      </c>
      <c r="I45" s="7">
        <v>33</v>
      </c>
      <c r="J45" s="7">
        <v>32</v>
      </c>
      <c r="K45" s="7">
        <v>31</v>
      </c>
      <c r="L45" s="7">
        <v>33</v>
      </c>
      <c r="M45" s="7">
        <v>32</v>
      </c>
      <c r="N45" s="7">
        <v>33</v>
      </c>
      <c r="O45" s="7">
        <v>35</v>
      </c>
      <c r="P45" s="7">
        <v>35</v>
      </c>
      <c r="Q45" s="7">
        <v>35</v>
      </c>
      <c r="R45" s="7">
        <v>35</v>
      </c>
      <c r="S45" s="7">
        <v>36</v>
      </c>
      <c r="T45" s="7">
        <v>36</v>
      </c>
      <c r="U45" s="7">
        <v>37</v>
      </c>
      <c r="V45" s="7">
        <v>45</v>
      </c>
      <c r="W45" s="7">
        <v>43</v>
      </c>
      <c r="X45" s="7">
        <v>42</v>
      </c>
      <c r="Y45" s="7">
        <v>42</v>
      </c>
      <c r="Z45" s="7">
        <v>39</v>
      </c>
      <c r="AA45" s="7">
        <v>36</v>
      </c>
      <c r="AB45" s="7">
        <v>32</v>
      </c>
      <c r="AC45" s="8">
        <v>32</v>
      </c>
      <c r="AD45" s="8">
        <v>32</v>
      </c>
      <c r="AE45" s="8">
        <v>32</v>
      </c>
      <c r="AF45" s="8">
        <v>31</v>
      </c>
      <c r="AG45" s="8">
        <v>41</v>
      </c>
      <c r="AH45" s="8">
        <v>36</v>
      </c>
      <c r="AI45" s="8">
        <v>52</v>
      </c>
      <c r="AJ45" s="8">
        <v>45</v>
      </c>
      <c r="AK45" s="8">
        <v>45</v>
      </c>
      <c r="AL45" s="8">
        <v>45</v>
      </c>
      <c r="AM45" s="8">
        <v>45</v>
      </c>
      <c r="AN45" s="8">
        <v>45</v>
      </c>
      <c r="AO45" s="8">
        <v>40</v>
      </c>
      <c r="AP45" s="8">
        <v>40</v>
      </c>
      <c r="AQ45" s="8">
        <v>43</v>
      </c>
      <c r="AR45" s="8">
        <v>43</v>
      </c>
      <c r="AS45" s="8">
        <v>44</v>
      </c>
      <c r="AT45" s="8">
        <v>45</v>
      </c>
      <c r="AU45" s="8">
        <v>46</v>
      </c>
      <c r="AV45" s="8">
        <v>47</v>
      </c>
      <c r="AW45" s="8">
        <v>47</v>
      </c>
      <c r="AX45" s="8">
        <v>47</v>
      </c>
      <c r="AY45" s="8">
        <v>47</v>
      </c>
    </row>
    <row r="46" spans="1:51">
      <c r="A46" s="7" t="s">
        <v>85</v>
      </c>
      <c r="B46" s="7" t="s">
        <v>86</v>
      </c>
      <c r="C46" s="7">
        <v>86</v>
      </c>
      <c r="D46" s="7">
        <v>83</v>
      </c>
      <c r="E46" s="7">
        <v>78</v>
      </c>
      <c r="F46" s="7">
        <v>75</v>
      </c>
      <c r="G46" s="7">
        <v>75</v>
      </c>
      <c r="H46" s="7">
        <v>70</v>
      </c>
      <c r="I46" s="7">
        <v>67</v>
      </c>
      <c r="J46" s="7">
        <v>68</v>
      </c>
      <c r="K46" s="7">
        <v>67</v>
      </c>
      <c r="L46" s="7">
        <v>70</v>
      </c>
      <c r="M46" s="7">
        <v>83</v>
      </c>
      <c r="N46" s="7">
        <v>87</v>
      </c>
      <c r="O46" s="7">
        <v>90</v>
      </c>
      <c r="P46" s="7">
        <v>91</v>
      </c>
      <c r="Q46" s="7">
        <v>97</v>
      </c>
      <c r="R46" s="7">
        <v>103</v>
      </c>
      <c r="S46" s="7">
        <v>112</v>
      </c>
      <c r="T46" s="7">
        <v>111</v>
      </c>
      <c r="U46" s="7">
        <v>112</v>
      </c>
      <c r="V46" s="7">
        <v>114</v>
      </c>
      <c r="W46" s="7">
        <v>111</v>
      </c>
      <c r="X46" s="7">
        <v>106</v>
      </c>
      <c r="Y46" s="7">
        <v>103</v>
      </c>
      <c r="Z46" s="7">
        <v>106</v>
      </c>
      <c r="AA46" s="7">
        <v>107</v>
      </c>
      <c r="AB46" s="7">
        <v>104</v>
      </c>
      <c r="AC46" s="8">
        <v>99</v>
      </c>
      <c r="AD46" s="8">
        <v>97</v>
      </c>
      <c r="AE46" s="8">
        <v>103</v>
      </c>
      <c r="AF46" s="8">
        <v>105</v>
      </c>
      <c r="AG46" s="8">
        <v>104</v>
      </c>
      <c r="AH46" s="8">
        <v>117</v>
      </c>
      <c r="AI46" s="8">
        <v>112</v>
      </c>
      <c r="AJ46" s="8">
        <v>111</v>
      </c>
      <c r="AK46" s="8">
        <v>114</v>
      </c>
      <c r="AL46" s="8">
        <v>124</v>
      </c>
      <c r="AM46" s="8">
        <v>129</v>
      </c>
      <c r="AN46" s="8">
        <v>129</v>
      </c>
      <c r="AO46" s="8">
        <v>124</v>
      </c>
      <c r="AP46" s="8">
        <v>120</v>
      </c>
      <c r="AQ46" s="8">
        <v>122</v>
      </c>
      <c r="AR46" s="8">
        <v>124</v>
      </c>
      <c r="AS46" s="8">
        <v>127</v>
      </c>
      <c r="AT46" s="8">
        <v>126</v>
      </c>
      <c r="AU46" s="8">
        <v>128</v>
      </c>
      <c r="AV46" s="8">
        <v>128</v>
      </c>
      <c r="AW46" s="8">
        <v>130</v>
      </c>
      <c r="AX46" s="8">
        <v>127</v>
      </c>
      <c r="AY46" s="8">
        <v>126</v>
      </c>
    </row>
    <row r="47" spans="1:51">
      <c r="A47" s="7" t="s">
        <v>87</v>
      </c>
      <c r="B47" s="7" t="s">
        <v>88</v>
      </c>
      <c r="C47" s="7">
        <v>21</v>
      </c>
      <c r="D47" s="7">
        <v>21</v>
      </c>
      <c r="E47" s="7">
        <v>22</v>
      </c>
      <c r="F47" s="7">
        <v>22</v>
      </c>
      <c r="G47" s="7">
        <v>21</v>
      </c>
      <c r="H47" s="7">
        <v>21</v>
      </c>
      <c r="I47" s="7">
        <v>21</v>
      </c>
      <c r="J47" s="7">
        <v>21</v>
      </c>
      <c r="K47" s="7">
        <v>20</v>
      </c>
      <c r="L47" s="7">
        <v>20</v>
      </c>
      <c r="M47" s="7">
        <v>20</v>
      </c>
      <c r="N47" s="7">
        <v>21</v>
      </c>
      <c r="O47" s="7">
        <v>22</v>
      </c>
      <c r="P47" s="7">
        <v>23</v>
      </c>
      <c r="Q47" s="7">
        <v>21</v>
      </c>
      <c r="R47" s="7">
        <v>27</v>
      </c>
      <c r="S47" s="7">
        <v>27</v>
      </c>
      <c r="T47" s="7">
        <v>28</v>
      </c>
      <c r="U47" s="7">
        <v>33</v>
      </c>
      <c r="V47" s="7">
        <v>35</v>
      </c>
      <c r="W47" s="7">
        <v>37</v>
      </c>
      <c r="X47" s="7">
        <v>37</v>
      </c>
      <c r="Y47" s="7">
        <v>35</v>
      </c>
      <c r="Z47" s="7">
        <v>32</v>
      </c>
      <c r="AA47" s="7">
        <v>32</v>
      </c>
      <c r="AB47" s="7">
        <v>30</v>
      </c>
      <c r="AC47" s="8">
        <v>25</v>
      </c>
      <c r="AD47" s="8">
        <v>25</v>
      </c>
      <c r="AE47" s="8">
        <v>26</v>
      </c>
      <c r="AF47" s="8">
        <v>25</v>
      </c>
      <c r="AG47" s="8">
        <v>26</v>
      </c>
      <c r="AH47" s="8">
        <v>26</v>
      </c>
      <c r="AI47" s="8">
        <v>26</v>
      </c>
      <c r="AJ47" s="8">
        <v>26</v>
      </c>
      <c r="AK47" s="8">
        <v>26</v>
      </c>
      <c r="AL47" s="8">
        <v>26</v>
      </c>
      <c r="AM47" s="8">
        <v>26</v>
      </c>
      <c r="AN47" s="8">
        <v>26</v>
      </c>
      <c r="AO47" s="8">
        <v>26</v>
      </c>
      <c r="AP47" s="8">
        <v>26</v>
      </c>
      <c r="AQ47" s="8">
        <v>26</v>
      </c>
      <c r="AR47" s="8">
        <v>26</v>
      </c>
      <c r="AS47" s="8">
        <v>26</v>
      </c>
      <c r="AT47" s="8">
        <v>26</v>
      </c>
      <c r="AU47" s="8">
        <v>27</v>
      </c>
      <c r="AV47" s="8">
        <v>26</v>
      </c>
      <c r="AW47" s="8">
        <v>27</v>
      </c>
      <c r="AX47" s="8">
        <v>27</v>
      </c>
      <c r="AY47" s="8">
        <v>32</v>
      </c>
    </row>
    <row r="48" spans="1:51">
      <c r="A48" s="7" t="s">
        <v>89</v>
      </c>
      <c r="B48" s="7" t="s">
        <v>90</v>
      </c>
      <c r="C48" s="7">
        <v>45</v>
      </c>
      <c r="D48" s="7">
        <v>46</v>
      </c>
      <c r="E48" s="7">
        <v>44</v>
      </c>
      <c r="F48" s="7">
        <v>41</v>
      </c>
      <c r="G48" s="7">
        <v>38</v>
      </c>
      <c r="H48" s="7">
        <v>38</v>
      </c>
      <c r="I48" s="7">
        <v>41</v>
      </c>
      <c r="J48" s="7">
        <v>42</v>
      </c>
      <c r="K48" s="7">
        <v>38</v>
      </c>
      <c r="L48" s="7">
        <v>37</v>
      </c>
      <c r="M48" s="7">
        <v>36</v>
      </c>
      <c r="N48" s="7">
        <v>38</v>
      </c>
      <c r="O48" s="7">
        <v>36</v>
      </c>
      <c r="P48" s="7">
        <v>34</v>
      </c>
      <c r="Q48" s="7">
        <v>35</v>
      </c>
      <c r="R48" s="7">
        <v>38</v>
      </c>
      <c r="S48" s="7">
        <v>39</v>
      </c>
      <c r="T48" s="7">
        <v>46</v>
      </c>
      <c r="U48" s="7">
        <v>47</v>
      </c>
      <c r="V48" s="7">
        <v>48</v>
      </c>
      <c r="W48" s="7">
        <v>50</v>
      </c>
      <c r="X48" s="7">
        <v>50</v>
      </c>
      <c r="Y48" s="7">
        <v>49</v>
      </c>
      <c r="Z48" s="7">
        <v>46</v>
      </c>
      <c r="AA48" s="7">
        <v>41</v>
      </c>
      <c r="AB48" s="7">
        <v>41</v>
      </c>
      <c r="AC48" s="8">
        <v>39</v>
      </c>
      <c r="AD48" s="8">
        <v>36</v>
      </c>
      <c r="AE48" s="8">
        <v>36</v>
      </c>
      <c r="AF48" s="8">
        <v>35</v>
      </c>
      <c r="AG48" s="8">
        <v>36</v>
      </c>
      <c r="AH48" s="8">
        <v>34</v>
      </c>
      <c r="AI48" s="8">
        <v>37</v>
      </c>
      <c r="AJ48" s="8">
        <v>41</v>
      </c>
      <c r="AK48" s="8">
        <v>41</v>
      </c>
      <c r="AL48" s="8">
        <v>53</v>
      </c>
      <c r="AM48" s="8">
        <v>54</v>
      </c>
      <c r="AN48" s="8">
        <v>55</v>
      </c>
      <c r="AO48" s="8">
        <v>52</v>
      </c>
      <c r="AP48" s="8">
        <v>52</v>
      </c>
      <c r="AQ48" s="8">
        <v>51</v>
      </c>
      <c r="AR48" s="8">
        <v>51</v>
      </c>
      <c r="AS48" s="8">
        <v>51</v>
      </c>
      <c r="AT48" s="8">
        <v>51</v>
      </c>
      <c r="AU48" s="8">
        <v>51</v>
      </c>
      <c r="AV48" s="8">
        <v>50</v>
      </c>
      <c r="AW48" s="8">
        <v>51</v>
      </c>
      <c r="AX48" s="8">
        <v>49</v>
      </c>
      <c r="AY48" s="8">
        <v>55</v>
      </c>
    </row>
    <row r="49" spans="1:51">
      <c r="A49" s="7" t="s">
        <v>91</v>
      </c>
      <c r="B49" s="7" t="s">
        <v>92</v>
      </c>
      <c r="C49" s="7">
        <v>21</v>
      </c>
      <c r="D49" s="7">
        <v>18</v>
      </c>
      <c r="E49" s="7">
        <v>17</v>
      </c>
      <c r="F49" s="7">
        <v>16</v>
      </c>
      <c r="G49" s="7">
        <v>16</v>
      </c>
      <c r="H49" s="7">
        <v>16</v>
      </c>
      <c r="I49" s="7">
        <v>16</v>
      </c>
      <c r="J49" s="7">
        <v>15</v>
      </c>
      <c r="K49" s="7">
        <v>15</v>
      </c>
      <c r="L49" s="7">
        <v>14</v>
      </c>
      <c r="M49" s="7">
        <v>14</v>
      </c>
      <c r="N49" s="7">
        <v>18</v>
      </c>
      <c r="O49" s="7">
        <v>19</v>
      </c>
      <c r="P49" s="7">
        <v>18</v>
      </c>
      <c r="Q49" s="7">
        <v>19</v>
      </c>
      <c r="R49" s="7">
        <v>21</v>
      </c>
      <c r="S49" s="7">
        <v>19</v>
      </c>
      <c r="T49" s="7">
        <v>21</v>
      </c>
      <c r="U49" s="7">
        <v>24</v>
      </c>
      <c r="V49" s="7">
        <v>26</v>
      </c>
      <c r="W49" s="7">
        <v>26</v>
      </c>
      <c r="X49" s="7">
        <v>27</v>
      </c>
      <c r="Y49" s="7">
        <v>26</v>
      </c>
      <c r="Z49" s="7">
        <v>27</v>
      </c>
      <c r="AA49" s="7">
        <v>25</v>
      </c>
      <c r="AB49" s="7">
        <v>22</v>
      </c>
      <c r="AC49" s="8">
        <v>23</v>
      </c>
      <c r="AD49" s="8">
        <v>23</v>
      </c>
      <c r="AE49" s="8">
        <v>24</v>
      </c>
      <c r="AF49" s="8">
        <v>23</v>
      </c>
      <c r="AG49" s="8">
        <v>24</v>
      </c>
      <c r="AH49" s="8">
        <v>24</v>
      </c>
      <c r="AI49" s="8">
        <v>24</v>
      </c>
      <c r="AJ49" s="8">
        <v>24</v>
      </c>
      <c r="AK49" s="8">
        <v>33</v>
      </c>
      <c r="AL49" s="8">
        <v>33</v>
      </c>
      <c r="AM49" s="8">
        <v>30</v>
      </c>
      <c r="AN49" s="8">
        <v>26</v>
      </c>
      <c r="AO49" s="8">
        <v>26</v>
      </c>
      <c r="AP49" s="8">
        <v>26</v>
      </c>
      <c r="AQ49" s="8">
        <v>26</v>
      </c>
      <c r="AR49" s="8">
        <v>26</v>
      </c>
      <c r="AS49" s="8">
        <v>26</v>
      </c>
      <c r="AT49" s="8">
        <v>27</v>
      </c>
      <c r="AU49" s="8">
        <v>27</v>
      </c>
      <c r="AV49" s="8">
        <v>27</v>
      </c>
      <c r="AW49" s="8">
        <v>27</v>
      </c>
      <c r="AX49" s="8">
        <v>27</v>
      </c>
      <c r="AY49" s="8">
        <v>27</v>
      </c>
    </row>
    <row r="50" spans="1:51">
      <c r="A50" s="7" t="s">
        <v>93</v>
      </c>
      <c r="B50" s="7" t="s">
        <v>94</v>
      </c>
      <c r="C50" s="7">
        <v>82</v>
      </c>
      <c r="D50" s="7">
        <v>76</v>
      </c>
      <c r="E50" s="7">
        <v>67</v>
      </c>
      <c r="F50" s="7">
        <v>71</v>
      </c>
      <c r="G50" s="7">
        <v>68</v>
      </c>
      <c r="H50" s="7">
        <v>62</v>
      </c>
      <c r="I50" s="7">
        <v>58</v>
      </c>
      <c r="J50" s="7">
        <v>62</v>
      </c>
      <c r="K50" s="7">
        <v>61</v>
      </c>
      <c r="L50" s="7">
        <v>60</v>
      </c>
      <c r="M50" s="7">
        <v>65</v>
      </c>
      <c r="N50" s="7">
        <v>65</v>
      </c>
      <c r="O50" s="7">
        <v>59</v>
      </c>
      <c r="P50" s="7">
        <v>60</v>
      </c>
      <c r="Q50" s="7">
        <v>57</v>
      </c>
      <c r="R50" s="7">
        <v>55</v>
      </c>
      <c r="S50" s="7">
        <v>58</v>
      </c>
      <c r="T50" s="7">
        <v>60</v>
      </c>
      <c r="U50" s="7">
        <v>67</v>
      </c>
      <c r="V50" s="7">
        <v>72</v>
      </c>
      <c r="W50" s="7">
        <v>71</v>
      </c>
      <c r="X50" s="7">
        <v>67</v>
      </c>
      <c r="Y50" s="7">
        <v>64</v>
      </c>
      <c r="Z50" s="7">
        <v>62</v>
      </c>
      <c r="AA50" s="7">
        <v>58</v>
      </c>
      <c r="AB50" s="7">
        <v>57</v>
      </c>
      <c r="AC50" s="8">
        <v>57</v>
      </c>
      <c r="AD50" s="8">
        <v>58</v>
      </c>
      <c r="AE50" s="8">
        <v>60</v>
      </c>
      <c r="AF50" s="8">
        <v>60</v>
      </c>
      <c r="AG50" s="8">
        <v>60</v>
      </c>
      <c r="AH50" s="8">
        <v>59</v>
      </c>
      <c r="AI50" s="8">
        <v>61</v>
      </c>
      <c r="AJ50" s="8">
        <v>62</v>
      </c>
      <c r="AK50" s="8">
        <v>62</v>
      </c>
      <c r="AL50" s="8">
        <v>65</v>
      </c>
      <c r="AM50" s="8">
        <v>66</v>
      </c>
      <c r="AN50" s="8">
        <v>66</v>
      </c>
      <c r="AO50" s="8">
        <v>60</v>
      </c>
      <c r="AP50" s="8">
        <v>61</v>
      </c>
      <c r="AQ50" s="8">
        <v>65</v>
      </c>
      <c r="AR50" s="8">
        <v>76</v>
      </c>
      <c r="AS50" s="8">
        <v>67</v>
      </c>
      <c r="AT50" s="8">
        <v>67</v>
      </c>
      <c r="AU50" s="8">
        <v>67</v>
      </c>
      <c r="AV50" s="8">
        <v>67</v>
      </c>
      <c r="AW50" s="8">
        <v>67</v>
      </c>
      <c r="AX50" s="8">
        <v>67</v>
      </c>
      <c r="AY50" s="8">
        <v>66</v>
      </c>
    </row>
    <row r="51" spans="1:51">
      <c r="A51" s="7" t="s">
        <v>95</v>
      </c>
      <c r="B51" s="7" t="s">
        <v>96</v>
      </c>
      <c r="C51" s="7">
        <v>20</v>
      </c>
      <c r="D51" s="7">
        <v>19</v>
      </c>
      <c r="E51" s="7">
        <v>19</v>
      </c>
      <c r="F51" s="7">
        <v>19</v>
      </c>
      <c r="G51" s="7">
        <v>18</v>
      </c>
      <c r="H51" s="7">
        <v>17</v>
      </c>
      <c r="I51" s="7">
        <v>17</v>
      </c>
      <c r="J51" s="7">
        <v>15</v>
      </c>
      <c r="K51" s="7">
        <v>15</v>
      </c>
      <c r="L51" s="7">
        <v>14</v>
      </c>
      <c r="M51" s="7">
        <v>14</v>
      </c>
      <c r="N51" s="7">
        <v>14</v>
      </c>
      <c r="O51" s="7">
        <v>13</v>
      </c>
      <c r="P51" s="7">
        <v>13</v>
      </c>
      <c r="Q51" s="7">
        <v>12</v>
      </c>
      <c r="R51" s="7">
        <v>16</v>
      </c>
      <c r="S51" s="7">
        <v>16</v>
      </c>
      <c r="T51" s="7">
        <v>17</v>
      </c>
      <c r="U51" s="7">
        <v>19</v>
      </c>
      <c r="V51" s="7">
        <v>21</v>
      </c>
      <c r="W51" s="7">
        <v>21</v>
      </c>
      <c r="X51" s="7">
        <v>19</v>
      </c>
      <c r="Y51" s="7">
        <v>18</v>
      </c>
      <c r="Z51" s="7">
        <v>18</v>
      </c>
      <c r="AA51" s="7">
        <v>17</v>
      </c>
      <c r="AB51" s="7">
        <v>17</v>
      </c>
      <c r="AC51" s="8">
        <v>16</v>
      </c>
      <c r="AD51" s="8">
        <v>16</v>
      </c>
      <c r="AE51" s="8">
        <v>16</v>
      </c>
      <c r="AF51" s="8">
        <v>16</v>
      </c>
      <c r="AG51" s="8">
        <v>16</v>
      </c>
      <c r="AH51" s="8">
        <v>16</v>
      </c>
      <c r="AI51" s="8">
        <v>16</v>
      </c>
      <c r="AJ51" s="8">
        <v>16</v>
      </c>
      <c r="AK51" s="8">
        <v>16</v>
      </c>
      <c r="AL51" s="8">
        <v>16</v>
      </c>
      <c r="AM51" s="8">
        <v>16</v>
      </c>
      <c r="AN51" s="8">
        <v>16</v>
      </c>
      <c r="AO51" s="8">
        <v>16</v>
      </c>
      <c r="AP51" s="8">
        <v>16</v>
      </c>
      <c r="AQ51" s="8">
        <v>16</v>
      </c>
      <c r="AR51" s="8">
        <v>16</v>
      </c>
      <c r="AS51" s="8">
        <v>16</v>
      </c>
      <c r="AT51" s="8">
        <v>18</v>
      </c>
      <c r="AU51" s="8">
        <v>18</v>
      </c>
      <c r="AV51" s="8">
        <v>19</v>
      </c>
      <c r="AW51" s="8">
        <v>19</v>
      </c>
      <c r="AX51" s="8">
        <v>19</v>
      </c>
      <c r="AY51" s="8">
        <v>19</v>
      </c>
    </row>
    <row r="52" spans="1:51">
      <c r="A52" s="7" t="s">
        <v>97</v>
      </c>
      <c r="B52" s="7" t="s">
        <v>98</v>
      </c>
      <c r="C52" s="7">
        <v>117</v>
      </c>
      <c r="D52" s="7">
        <v>123</v>
      </c>
      <c r="E52" s="7">
        <v>119</v>
      </c>
      <c r="F52" s="7">
        <v>111</v>
      </c>
      <c r="G52" s="7">
        <v>106</v>
      </c>
      <c r="H52" s="7">
        <v>96</v>
      </c>
      <c r="I52" s="7">
        <v>88</v>
      </c>
      <c r="J52" s="7">
        <v>82</v>
      </c>
      <c r="K52" s="7">
        <v>85</v>
      </c>
      <c r="L52" s="7">
        <v>83</v>
      </c>
      <c r="M52" s="7">
        <v>90</v>
      </c>
      <c r="N52" s="7">
        <v>99</v>
      </c>
      <c r="O52" s="7">
        <v>102</v>
      </c>
      <c r="P52" s="7">
        <v>103</v>
      </c>
      <c r="Q52" s="7">
        <v>101</v>
      </c>
      <c r="R52" s="7">
        <v>98</v>
      </c>
      <c r="S52" s="7">
        <v>99</v>
      </c>
      <c r="T52" s="7">
        <v>100</v>
      </c>
      <c r="U52" s="7">
        <v>97</v>
      </c>
      <c r="V52" s="7">
        <v>99</v>
      </c>
      <c r="W52" s="7">
        <v>96</v>
      </c>
      <c r="X52" s="7">
        <v>94</v>
      </c>
      <c r="Y52" s="7">
        <v>91</v>
      </c>
      <c r="Z52" s="7">
        <v>86</v>
      </c>
      <c r="AA52" s="7">
        <v>84</v>
      </c>
      <c r="AB52" s="7">
        <v>84</v>
      </c>
      <c r="AC52" s="8">
        <v>81</v>
      </c>
      <c r="AD52" s="8">
        <v>82</v>
      </c>
      <c r="AE52" s="8">
        <v>82</v>
      </c>
      <c r="AF52" s="8">
        <v>89</v>
      </c>
      <c r="AG52" s="8">
        <v>115</v>
      </c>
      <c r="AH52" s="8">
        <v>115</v>
      </c>
      <c r="AI52" s="8">
        <v>114</v>
      </c>
      <c r="AJ52" s="8">
        <v>112</v>
      </c>
      <c r="AK52" s="8">
        <v>122</v>
      </c>
      <c r="AL52" s="8">
        <v>122</v>
      </c>
      <c r="AM52" s="8">
        <v>119</v>
      </c>
      <c r="AN52" s="8">
        <v>125</v>
      </c>
      <c r="AO52" s="8">
        <v>118</v>
      </c>
      <c r="AP52" s="8">
        <v>117</v>
      </c>
      <c r="AQ52" s="8">
        <v>118</v>
      </c>
      <c r="AR52" s="8">
        <v>131</v>
      </c>
      <c r="AS52" s="8">
        <v>132</v>
      </c>
      <c r="AT52" s="8">
        <v>137</v>
      </c>
      <c r="AU52" s="8">
        <v>131</v>
      </c>
      <c r="AV52" s="8">
        <v>131</v>
      </c>
      <c r="AW52" s="8">
        <v>131</v>
      </c>
      <c r="AX52" s="8">
        <v>132</v>
      </c>
      <c r="AY52" s="8">
        <v>132</v>
      </c>
    </row>
    <row r="53" spans="1:51">
      <c r="A53" s="7" t="s">
        <v>99</v>
      </c>
      <c r="B53" s="7" t="s">
        <v>100</v>
      </c>
      <c r="C53" s="7">
        <v>29</v>
      </c>
      <c r="D53" s="7">
        <v>28</v>
      </c>
      <c r="E53" s="7">
        <v>28</v>
      </c>
      <c r="F53" s="7">
        <v>26</v>
      </c>
      <c r="G53" s="7">
        <v>24</v>
      </c>
      <c r="H53" s="7">
        <v>24</v>
      </c>
      <c r="I53" s="7">
        <v>24</v>
      </c>
      <c r="J53" s="7">
        <v>27</v>
      </c>
      <c r="K53" s="7">
        <v>27</v>
      </c>
      <c r="L53" s="7">
        <v>28</v>
      </c>
      <c r="M53" s="7">
        <v>27</v>
      </c>
      <c r="N53" s="7">
        <v>34</v>
      </c>
      <c r="O53" s="7">
        <v>39</v>
      </c>
      <c r="P53" s="7">
        <v>37</v>
      </c>
      <c r="Q53" s="7">
        <v>37</v>
      </c>
      <c r="R53" s="7">
        <v>33</v>
      </c>
      <c r="S53" s="7">
        <v>31</v>
      </c>
      <c r="T53" s="7">
        <v>37</v>
      </c>
      <c r="U53" s="7">
        <v>37</v>
      </c>
      <c r="V53" s="7">
        <v>38</v>
      </c>
      <c r="W53" s="7">
        <v>38</v>
      </c>
      <c r="X53" s="7">
        <v>35</v>
      </c>
      <c r="Y53" s="7">
        <v>38</v>
      </c>
      <c r="Z53" s="7">
        <v>38</v>
      </c>
      <c r="AA53" s="7">
        <v>37</v>
      </c>
      <c r="AB53" s="7">
        <v>37</v>
      </c>
      <c r="AC53" s="8">
        <v>29</v>
      </c>
      <c r="AD53" s="8">
        <v>29</v>
      </c>
      <c r="AE53" s="8">
        <v>28</v>
      </c>
      <c r="AF53" s="8">
        <v>30</v>
      </c>
      <c r="AG53" s="8">
        <v>29</v>
      </c>
      <c r="AH53" s="8">
        <v>29</v>
      </c>
      <c r="AI53" s="8">
        <v>28</v>
      </c>
      <c r="AJ53" s="8">
        <v>31</v>
      </c>
      <c r="AK53" s="8">
        <v>32</v>
      </c>
      <c r="AL53" s="8">
        <v>33</v>
      </c>
      <c r="AM53" s="8">
        <v>32</v>
      </c>
      <c r="AN53" s="8">
        <v>41</v>
      </c>
      <c r="AO53" s="8">
        <v>36</v>
      </c>
      <c r="AP53" s="8">
        <v>36</v>
      </c>
      <c r="AQ53" s="8">
        <v>36</v>
      </c>
      <c r="AR53" s="8">
        <v>35</v>
      </c>
      <c r="AS53" s="8">
        <v>49</v>
      </c>
      <c r="AT53" s="8">
        <v>44</v>
      </c>
      <c r="AU53" s="8">
        <v>44</v>
      </c>
      <c r="AV53" s="8">
        <v>44</v>
      </c>
      <c r="AW53" s="8">
        <v>44</v>
      </c>
      <c r="AX53" s="8">
        <v>47</v>
      </c>
      <c r="AY53" s="8">
        <v>47</v>
      </c>
    </row>
    <row r="54" spans="1:51">
      <c r="A54" s="7" t="s">
        <v>101</v>
      </c>
      <c r="B54" s="7" t="s">
        <v>102</v>
      </c>
      <c r="C54" s="7">
        <v>15</v>
      </c>
      <c r="D54" s="7">
        <v>14</v>
      </c>
      <c r="E54" s="7">
        <v>13</v>
      </c>
      <c r="F54" s="7">
        <v>13</v>
      </c>
      <c r="G54" s="7">
        <v>13</v>
      </c>
      <c r="H54" s="7">
        <v>13</v>
      </c>
      <c r="I54" s="7">
        <v>12</v>
      </c>
      <c r="J54" s="7">
        <v>12</v>
      </c>
      <c r="K54" s="7">
        <v>12</v>
      </c>
      <c r="L54" s="7">
        <v>13</v>
      </c>
      <c r="M54" s="7">
        <v>12</v>
      </c>
      <c r="N54" s="7">
        <v>13</v>
      </c>
      <c r="O54" s="7">
        <v>13</v>
      </c>
      <c r="P54" s="7">
        <v>13</v>
      </c>
      <c r="Q54" s="7">
        <v>15</v>
      </c>
      <c r="R54" s="7">
        <v>16</v>
      </c>
      <c r="S54" s="7">
        <v>15</v>
      </c>
      <c r="T54" s="7">
        <v>16</v>
      </c>
      <c r="U54" s="7">
        <v>18</v>
      </c>
      <c r="V54" s="7">
        <v>19</v>
      </c>
      <c r="W54" s="7">
        <v>19</v>
      </c>
      <c r="X54" s="7">
        <v>18</v>
      </c>
      <c r="Y54" s="7">
        <v>13</v>
      </c>
      <c r="Z54" s="7">
        <v>15</v>
      </c>
      <c r="AA54" s="7">
        <v>15</v>
      </c>
      <c r="AB54" s="7">
        <v>15</v>
      </c>
      <c r="AC54" s="8">
        <v>15</v>
      </c>
      <c r="AD54" s="8">
        <v>15</v>
      </c>
      <c r="AE54" s="8">
        <v>14</v>
      </c>
      <c r="AF54" s="8">
        <v>12</v>
      </c>
      <c r="AG54" s="8">
        <v>12</v>
      </c>
      <c r="AH54" s="8">
        <v>12</v>
      </c>
      <c r="AI54" s="8">
        <v>13</v>
      </c>
      <c r="AJ54" s="8">
        <v>15</v>
      </c>
      <c r="AK54" s="8">
        <v>17</v>
      </c>
      <c r="AL54" s="8">
        <v>17</v>
      </c>
      <c r="AM54" s="8">
        <v>17</v>
      </c>
      <c r="AN54" s="8">
        <v>17</v>
      </c>
      <c r="AO54" s="8">
        <v>17</v>
      </c>
      <c r="AP54" s="8">
        <v>17</v>
      </c>
      <c r="AQ54" s="8">
        <v>16</v>
      </c>
      <c r="AR54" s="8">
        <v>16</v>
      </c>
      <c r="AS54" s="8">
        <v>16</v>
      </c>
      <c r="AT54" s="8">
        <v>16</v>
      </c>
      <c r="AU54" s="8">
        <v>15</v>
      </c>
      <c r="AV54" s="8">
        <v>15</v>
      </c>
      <c r="AW54" s="8">
        <v>15</v>
      </c>
      <c r="AX54" s="8">
        <v>15</v>
      </c>
      <c r="AY54" s="8">
        <v>15</v>
      </c>
    </row>
    <row r="55" spans="1:51">
      <c r="A55" s="7" t="s">
        <v>103</v>
      </c>
      <c r="B55" s="7" t="s">
        <v>104</v>
      </c>
      <c r="C55" s="7">
        <v>42</v>
      </c>
      <c r="D55" s="7">
        <v>41</v>
      </c>
      <c r="E55" s="7">
        <v>40</v>
      </c>
      <c r="F55" s="7">
        <v>38</v>
      </c>
      <c r="G55" s="7">
        <v>36</v>
      </c>
      <c r="H55" s="7">
        <v>35</v>
      </c>
      <c r="I55" s="7">
        <v>30</v>
      </c>
      <c r="J55" s="7">
        <v>27</v>
      </c>
      <c r="K55" s="7">
        <v>26</v>
      </c>
      <c r="L55" s="7">
        <v>26</v>
      </c>
      <c r="M55" s="7">
        <v>28</v>
      </c>
      <c r="N55" s="7">
        <v>27</v>
      </c>
      <c r="O55" s="7">
        <v>25</v>
      </c>
      <c r="P55" s="7">
        <v>24</v>
      </c>
      <c r="Q55" s="7">
        <v>24</v>
      </c>
      <c r="R55" s="7">
        <v>23</v>
      </c>
      <c r="S55" s="7">
        <v>25</v>
      </c>
      <c r="T55" s="7">
        <v>24</v>
      </c>
      <c r="U55" s="7">
        <v>34</v>
      </c>
      <c r="V55" s="7">
        <v>37</v>
      </c>
      <c r="W55" s="7">
        <v>36</v>
      </c>
      <c r="X55" s="7">
        <v>37</v>
      </c>
      <c r="Y55" s="7">
        <v>31</v>
      </c>
      <c r="Z55" s="7">
        <v>28</v>
      </c>
      <c r="AA55" s="7">
        <v>27</v>
      </c>
      <c r="AB55" s="7">
        <v>28</v>
      </c>
      <c r="AC55" s="8">
        <v>24</v>
      </c>
      <c r="AD55" s="8">
        <v>25</v>
      </c>
      <c r="AE55" s="8">
        <v>25</v>
      </c>
      <c r="AF55" s="8">
        <v>24</v>
      </c>
      <c r="AG55" s="8">
        <v>24</v>
      </c>
      <c r="AH55" s="8">
        <v>25</v>
      </c>
      <c r="AI55" s="8">
        <v>24</v>
      </c>
      <c r="AJ55" s="8">
        <v>24</v>
      </c>
      <c r="AK55" s="8">
        <v>24</v>
      </c>
      <c r="AL55" s="8">
        <v>25</v>
      </c>
      <c r="AM55" s="8">
        <v>25</v>
      </c>
      <c r="AN55" s="8">
        <v>26</v>
      </c>
      <c r="AO55" s="8">
        <v>27</v>
      </c>
      <c r="AP55" s="8">
        <v>27</v>
      </c>
      <c r="AQ55" s="8">
        <v>27</v>
      </c>
      <c r="AR55" s="8">
        <v>25</v>
      </c>
      <c r="AS55" s="8">
        <v>25</v>
      </c>
      <c r="AT55" s="8">
        <v>25</v>
      </c>
      <c r="AU55" s="8">
        <v>27</v>
      </c>
      <c r="AV55" s="8">
        <v>27</v>
      </c>
      <c r="AW55" s="8">
        <v>27</v>
      </c>
      <c r="AX55" s="8">
        <v>30</v>
      </c>
      <c r="AY55" s="8">
        <v>30</v>
      </c>
    </row>
    <row r="56" spans="1:51">
      <c r="A56" s="7" t="s">
        <v>105</v>
      </c>
      <c r="B56" s="7" t="s">
        <v>106</v>
      </c>
      <c r="C56" s="7">
        <v>7</v>
      </c>
      <c r="D56" s="7">
        <v>7</v>
      </c>
      <c r="E56" s="7">
        <v>7</v>
      </c>
      <c r="F56" s="7">
        <v>7</v>
      </c>
      <c r="G56" s="7">
        <v>7</v>
      </c>
      <c r="H56" s="7">
        <v>6</v>
      </c>
      <c r="I56" s="7">
        <v>6</v>
      </c>
      <c r="J56" s="7">
        <v>6</v>
      </c>
      <c r="K56" s="7">
        <v>6</v>
      </c>
      <c r="L56" s="7">
        <v>5</v>
      </c>
      <c r="M56" s="7">
        <v>4</v>
      </c>
      <c r="N56" s="7">
        <v>4</v>
      </c>
      <c r="O56" s="7">
        <v>4</v>
      </c>
      <c r="P56" s="7">
        <v>4</v>
      </c>
      <c r="Q56" s="7">
        <v>4</v>
      </c>
      <c r="R56" s="7">
        <v>6</v>
      </c>
      <c r="S56" s="7">
        <v>5</v>
      </c>
      <c r="T56" s="7">
        <v>6</v>
      </c>
      <c r="U56" s="7">
        <v>6</v>
      </c>
      <c r="V56" s="7">
        <v>6</v>
      </c>
      <c r="W56" s="7">
        <v>7</v>
      </c>
      <c r="X56" s="7">
        <v>7</v>
      </c>
      <c r="Y56" s="7">
        <v>7</v>
      </c>
      <c r="Z56" s="7">
        <v>7</v>
      </c>
      <c r="AA56" s="7">
        <v>7</v>
      </c>
      <c r="AB56" s="7">
        <v>7</v>
      </c>
      <c r="AC56" s="8">
        <v>6</v>
      </c>
      <c r="AD56" s="8">
        <v>7</v>
      </c>
      <c r="AE56" s="8">
        <v>6</v>
      </c>
      <c r="AF56" s="8">
        <v>6</v>
      </c>
      <c r="AG56" s="8">
        <v>6</v>
      </c>
      <c r="AH56" s="8">
        <v>8</v>
      </c>
      <c r="AI56" s="8">
        <v>7</v>
      </c>
      <c r="AJ56" s="8">
        <v>7</v>
      </c>
      <c r="AK56" s="8">
        <v>8</v>
      </c>
      <c r="AL56" s="8">
        <v>8</v>
      </c>
      <c r="AM56" s="8">
        <v>8</v>
      </c>
      <c r="AN56" s="8">
        <v>8</v>
      </c>
      <c r="AO56" s="8">
        <v>8</v>
      </c>
      <c r="AP56" s="8">
        <v>8</v>
      </c>
      <c r="AQ56" s="8">
        <v>8</v>
      </c>
      <c r="AR56" s="8">
        <v>8</v>
      </c>
      <c r="AS56" s="8">
        <v>8</v>
      </c>
      <c r="AT56" s="8">
        <v>7</v>
      </c>
      <c r="AU56" s="8">
        <v>7</v>
      </c>
      <c r="AV56" s="8">
        <v>6</v>
      </c>
      <c r="AW56" s="8">
        <v>6</v>
      </c>
      <c r="AX56" s="8">
        <v>7</v>
      </c>
      <c r="AY56" s="8">
        <v>7</v>
      </c>
    </row>
    <row r="57" spans="1:51">
      <c r="A57" s="7" t="s">
        <v>107</v>
      </c>
      <c r="B57" s="7" t="s">
        <v>108</v>
      </c>
      <c r="C57" s="7">
        <v>65</v>
      </c>
      <c r="D57" s="7">
        <v>63</v>
      </c>
      <c r="E57" s="7">
        <v>61</v>
      </c>
      <c r="F57" s="7">
        <v>58</v>
      </c>
      <c r="G57" s="7">
        <v>48</v>
      </c>
      <c r="H57" s="7">
        <v>45</v>
      </c>
      <c r="I57" s="7">
        <v>47</v>
      </c>
      <c r="J57" s="7">
        <v>44</v>
      </c>
      <c r="K57" s="7">
        <v>44</v>
      </c>
      <c r="L57" s="7">
        <v>41</v>
      </c>
      <c r="M57" s="7">
        <v>48</v>
      </c>
      <c r="N57" s="7">
        <v>45</v>
      </c>
      <c r="O57" s="7">
        <v>42</v>
      </c>
      <c r="P57" s="7">
        <v>42</v>
      </c>
      <c r="Q57" s="7">
        <v>49</v>
      </c>
      <c r="R57" s="7">
        <v>47</v>
      </c>
      <c r="S57" s="7">
        <v>51</v>
      </c>
      <c r="T57" s="7">
        <v>50</v>
      </c>
      <c r="U57" s="7">
        <v>56</v>
      </c>
      <c r="V57" s="7">
        <v>59</v>
      </c>
      <c r="W57" s="7">
        <v>61</v>
      </c>
      <c r="X57" s="7">
        <v>59</v>
      </c>
      <c r="Y57" s="7">
        <v>56</v>
      </c>
      <c r="Z57" s="7">
        <v>58</v>
      </c>
      <c r="AA57" s="7">
        <v>58</v>
      </c>
      <c r="AB57" s="7">
        <v>55</v>
      </c>
      <c r="AC57" s="8">
        <v>53</v>
      </c>
      <c r="AD57" s="8">
        <v>53</v>
      </c>
      <c r="AE57" s="8">
        <v>52</v>
      </c>
      <c r="AF57" s="8">
        <v>53</v>
      </c>
      <c r="AG57" s="8">
        <v>52</v>
      </c>
      <c r="AH57" s="8">
        <v>54</v>
      </c>
      <c r="AI57" s="8">
        <v>54</v>
      </c>
      <c r="AJ57" s="8">
        <v>54</v>
      </c>
      <c r="AK57" s="8">
        <v>61</v>
      </c>
      <c r="AL57" s="8">
        <v>55</v>
      </c>
      <c r="AM57" s="8">
        <v>54</v>
      </c>
      <c r="AN57" s="8">
        <v>54</v>
      </c>
      <c r="AO57" s="8">
        <v>49</v>
      </c>
      <c r="AP57" s="8">
        <v>50</v>
      </c>
      <c r="AQ57" s="8">
        <v>53</v>
      </c>
      <c r="AR57" s="8">
        <v>52</v>
      </c>
      <c r="AS57" s="8">
        <v>53</v>
      </c>
      <c r="AT57" s="8">
        <v>62</v>
      </c>
      <c r="AU57" s="8">
        <v>62</v>
      </c>
      <c r="AV57" s="8">
        <v>62</v>
      </c>
      <c r="AW57" s="8">
        <v>58</v>
      </c>
      <c r="AX57" s="8">
        <v>58</v>
      </c>
      <c r="AY57" s="8">
        <v>53</v>
      </c>
    </row>
    <row r="58" spans="1:51">
      <c r="A58" s="7" t="s">
        <v>109</v>
      </c>
      <c r="B58" s="7" t="s">
        <v>110</v>
      </c>
      <c r="C58" s="7">
        <v>46</v>
      </c>
      <c r="D58" s="7">
        <v>45</v>
      </c>
      <c r="E58" s="7">
        <v>47</v>
      </c>
      <c r="F58" s="7">
        <v>44</v>
      </c>
      <c r="G58" s="7">
        <v>43</v>
      </c>
      <c r="H58" s="7">
        <v>42</v>
      </c>
      <c r="I58" s="7">
        <v>40</v>
      </c>
      <c r="J58" s="7">
        <v>41</v>
      </c>
      <c r="K58" s="7">
        <v>41</v>
      </c>
      <c r="L58" s="7">
        <v>42</v>
      </c>
      <c r="M58" s="7">
        <v>42</v>
      </c>
      <c r="N58" s="7">
        <v>43</v>
      </c>
      <c r="O58" s="7">
        <v>47</v>
      </c>
      <c r="P58" s="7">
        <v>46</v>
      </c>
      <c r="Q58" s="7">
        <v>43</v>
      </c>
      <c r="R58" s="7">
        <v>45</v>
      </c>
      <c r="S58" s="7">
        <v>44</v>
      </c>
      <c r="T58" s="7">
        <v>44</v>
      </c>
      <c r="U58" s="7">
        <v>50</v>
      </c>
      <c r="V58" s="7">
        <v>51</v>
      </c>
      <c r="W58" s="7">
        <v>49</v>
      </c>
      <c r="X58" s="7">
        <v>47</v>
      </c>
      <c r="Y58" s="7">
        <v>45</v>
      </c>
      <c r="Z58" s="7">
        <v>45</v>
      </c>
      <c r="AA58" s="7">
        <v>46</v>
      </c>
      <c r="AB58" s="7">
        <v>43</v>
      </c>
      <c r="AC58" s="8">
        <v>42</v>
      </c>
      <c r="AD58" s="8">
        <v>42</v>
      </c>
      <c r="AE58" s="8">
        <v>42</v>
      </c>
      <c r="AF58" s="8">
        <v>40</v>
      </c>
      <c r="AG58" s="8">
        <v>41</v>
      </c>
      <c r="AH58" s="8">
        <v>41</v>
      </c>
      <c r="AI58" s="8">
        <v>40</v>
      </c>
      <c r="AJ58" s="8">
        <v>39</v>
      </c>
      <c r="AK58" s="8">
        <v>41</v>
      </c>
      <c r="AL58" s="8">
        <v>41</v>
      </c>
      <c r="AM58" s="8">
        <v>41</v>
      </c>
      <c r="AN58" s="8">
        <v>52</v>
      </c>
      <c r="AO58" s="8">
        <v>53</v>
      </c>
      <c r="AP58" s="8">
        <v>47</v>
      </c>
      <c r="AQ58" s="8">
        <v>47</v>
      </c>
      <c r="AR58" s="8">
        <v>46</v>
      </c>
      <c r="AS58" s="8">
        <v>46</v>
      </c>
      <c r="AT58" s="8">
        <v>52</v>
      </c>
      <c r="AU58" s="8">
        <v>50</v>
      </c>
      <c r="AV58" s="8">
        <v>50</v>
      </c>
      <c r="AW58" s="8">
        <v>50</v>
      </c>
      <c r="AX58" s="8">
        <v>50</v>
      </c>
      <c r="AY58" s="8">
        <v>50</v>
      </c>
    </row>
    <row r="59" spans="1:51">
      <c r="A59" s="7" t="s">
        <v>111</v>
      </c>
      <c r="B59" s="7" t="s">
        <v>112</v>
      </c>
      <c r="C59" s="7">
        <v>38</v>
      </c>
      <c r="D59" s="7">
        <v>37</v>
      </c>
      <c r="E59" s="7">
        <v>33</v>
      </c>
      <c r="F59" s="7">
        <v>33</v>
      </c>
      <c r="G59" s="7">
        <v>30</v>
      </c>
      <c r="H59" s="7">
        <v>30</v>
      </c>
      <c r="I59" s="7">
        <v>31</v>
      </c>
      <c r="J59" s="7">
        <v>35</v>
      </c>
      <c r="K59" s="7">
        <v>34</v>
      </c>
      <c r="L59" s="7">
        <v>32</v>
      </c>
      <c r="M59" s="7">
        <v>32</v>
      </c>
      <c r="N59" s="7">
        <v>31</v>
      </c>
      <c r="O59" s="7">
        <v>31</v>
      </c>
      <c r="P59" s="7">
        <v>33</v>
      </c>
      <c r="Q59" s="7">
        <v>33</v>
      </c>
      <c r="R59" s="7">
        <v>36</v>
      </c>
      <c r="S59" s="7">
        <v>37</v>
      </c>
      <c r="T59" s="7">
        <v>38</v>
      </c>
      <c r="U59" s="7">
        <v>44</v>
      </c>
      <c r="V59" s="7">
        <v>44</v>
      </c>
      <c r="W59" s="7">
        <v>44</v>
      </c>
      <c r="X59" s="7">
        <v>43</v>
      </c>
      <c r="Y59" s="7">
        <v>42</v>
      </c>
      <c r="Z59" s="7">
        <v>40</v>
      </c>
      <c r="AA59" s="7">
        <v>39</v>
      </c>
      <c r="AB59" s="7">
        <v>40</v>
      </c>
      <c r="AC59" s="8">
        <v>37</v>
      </c>
      <c r="AD59" s="8">
        <v>30</v>
      </c>
      <c r="AE59" s="8">
        <v>30</v>
      </c>
      <c r="AF59" s="8">
        <v>30</v>
      </c>
      <c r="AG59" s="8">
        <v>30</v>
      </c>
      <c r="AH59" s="8">
        <v>30</v>
      </c>
      <c r="AI59" s="8">
        <v>31</v>
      </c>
      <c r="AJ59" s="8">
        <v>31</v>
      </c>
      <c r="AK59" s="8">
        <v>43</v>
      </c>
      <c r="AL59" s="8">
        <v>45</v>
      </c>
      <c r="AM59" s="8">
        <v>45</v>
      </c>
      <c r="AN59" s="8">
        <v>45</v>
      </c>
      <c r="AO59" s="8">
        <v>54</v>
      </c>
      <c r="AP59" s="8">
        <v>54</v>
      </c>
      <c r="AQ59" s="8">
        <v>53</v>
      </c>
      <c r="AR59" s="8">
        <v>53</v>
      </c>
      <c r="AS59" s="8">
        <v>49</v>
      </c>
      <c r="AT59" s="8">
        <v>49</v>
      </c>
      <c r="AU59" s="8">
        <v>49</v>
      </c>
      <c r="AV59" s="8">
        <v>48</v>
      </c>
      <c r="AW59" s="8">
        <v>48</v>
      </c>
      <c r="AX59" s="8">
        <v>47</v>
      </c>
      <c r="AY59" s="8">
        <v>47</v>
      </c>
    </row>
    <row r="60" spans="1:51">
      <c r="A60" s="7" t="s">
        <v>113</v>
      </c>
      <c r="B60" s="7" t="s">
        <v>114</v>
      </c>
      <c r="C60" s="7">
        <v>24</v>
      </c>
      <c r="D60" s="7">
        <v>24</v>
      </c>
      <c r="E60" s="7">
        <v>23</v>
      </c>
      <c r="F60" s="7">
        <v>22</v>
      </c>
      <c r="G60" s="7">
        <v>20</v>
      </c>
      <c r="H60" s="7">
        <v>18</v>
      </c>
      <c r="I60" s="7">
        <v>18</v>
      </c>
      <c r="J60" s="7">
        <v>18</v>
      </c>
      <c r="K60" s="7">
        <v>18</v>
      </c>
      <c r="L60" s="7">
        <v>18</v>
      </c>
      <c r="M60" s="7">
        <v>18</v>
      </c>
      <c r="N60" s="7">
        <v>22</v>
      </c>
      <c r="O60" s="7">
        <v>22</v>
      </c>
      <c r="P60" s="7">
        <v>26</v>
      </c>
      <c r="Q60" s="7">
        <v>26</v>
      </c>
      <c r="R60" s="7">
        <v>26</v>
      </c>
      <c r="S60" s="7">
        <v>25</v>
      </c>
      <c r="T60" s="7">
        <v>26</v>
      </c>
      <c r="U60" s="7">
        <v>26</v>
      </c>
      <c r="V60" s="7">
        <v>22</v>
      </c>
      <c r="W60" s="7">
        <v>21</v>
      </c>
      <c r="X60" s="7">
        <v>15</v>
      </c>
      <c r="Y60" s="7">
        <v>14</v>
      </c>
      <c r="Z60" s="7">
        <v>13</v>
      </c>
      <c r="AA60" s="7">
        <v>13</v>
      </c>
      <c r="AB60" s="7">
        <v>12</v>
      </c>
      <c r="AC60" s="8">
        <v>11</v>
      </c>
      <c r="AD60" s="8">
        <v>11</v>
      </c>
      <c r="AE60" s="8">
        <v>11</v>
      </c>
      <c r="AF60" s="8">
        <v>10</v>
      </c>
      <c r="AG60" s="8">
        <v>10</v>
      </c>
      <c r="AH60" s="8">
        <v>10</v>
      </c>
      <c r="AI60" s="8">
        <v>10</v>
      </c>
      <c r="AJ60" s="8">
        <v>10</v>
      </c>
      <c r="AK60" s="8">
        <v>10</v>
      </c>
      <c r="AL60" s="8">
        <v>10</v>
      </c>
      <c r="AM60" s="8">
        <v>10</v>
      </c>
      <c r="AN60" s="8">
        <v>10</v>
      </c>
      <c r="AO60" s="8">
        <v>10</v>
      </c>
      <c r="AP60" s="8">
        <v>10</v>
      </c>
      <c r="AQ60" s="8">
        <v>14</v>
      </c>
      <c r="AR60" s="8">
        <v>14</v>
      </c>
      <c r="AS60" s="8">
        <v>14</v>
      </c>
      <c r="AT60" s="8">
        <v>14</v>
      </c>
      <c r="AU60" s="8">
        <v>14</v>
      </c>
      <c r="AV60" s="8">
        <v>14</v>
      </c>
      <c r="AW60" s="8">
        <v>22</v>
      </c>
      <c r="AX60" s="8">
        <v>19</v>
      </c>
      <c r="AY60" s="8">
        <v>19</v>
      </c>
    </row>
    <row r="61" spans="1:51">
      <c r="A61" s="7" t="s">
        <v>115</v>
      </c>
      <c r="B61" s="7" t="s">
        <v>116</v>
      </c>
      <c r="C61" s="7">
        <v>32</v>
      </c>
      <c r="D61" s="7">
        <v>32</v>
      </c>
      <c r="E61" s="7">
        <v>31</v>
      </c>
      <c r="F61" s="7">
        <v>30</v>
      </c>
      <c r="G61" s="7">
        <v>26</v>
      </c>
      <c r="H61" s="7">
        <v>25</v>
      </c>
      <c r="I61" s="7">
        <v>25</v>
      </c>
      <c r="J61" s="7">
        <v>24</v>
      </c>
      <c r="K61" s="7">
        <v>24</v>
      </c>
      <c r="L61" s="7">
        <v>23</v>
      </c>
      <c r="M61" s="7">
        <v>22</v>
      </c>
      <c r="N61" s="7">
        <v>20</v>
      </c>
      <c r="O61" s="7">
        <v>19</v>
      </c>
      <c r="P61" s="7">
        <v>18</v>
      </c>
      <c r="Q61" s="7">
        <v>21</v>
      </c>
      <c r="R61" s="7">
        <v>22</v>
      </c>
      <c r="S61" s="7">
        <v>21</v>
      </c>
      <c r="T61" s="7">
        <v>23</v>
      </c>
      <c r="U61" s="7">
        <v>24</v>
      </c>
      <c r="V61" s="7">
        <v>24</v>
      </c>
      <c r="W61" s="7">
        <v>24</v>
      </c>
      <c r="X61" s="7">
        <v>24</v>
      </c>
      <c r="Y61" s="7">
        <v>24</v>
      </c>
      <c r="Z61" s="7">
        <v>21</v>
      </c>
      <c r="AA61" s="7">
        <v>21</v>
      </c>
      <c r="AB61" s="7">
        <v>21</v>
      </c>
      <c r="AC61" s="8">
        <v>22</v>
      </c>
      <c r="AD61" s="8">
        <v>22</v>
      </c>
      <c r="AE61" s="8">
        <v>22</v>
      </c>
      <c r="AF61" s="8">
        <v>21</v>
      </c>
      <c r="AG61" s="8">
        <v>21</v>
      </c>
      <c r="AH61" s="8">
        <v>21</v>
      </c>
      <c r="AI61" s="8">
        <v>20</v>
      </c>
      <c r="AJ61" s="8">
        <v>20</v>
      </c>
      <c r="AK61" s="8">
        <v>20</v>
      </c>
      <c r="AL61" s="8">
        <v>20</v>
      </c>
      <c r="AM61" s="8">
        <v>29</v>
      </c>
      <c r="AN61" s="8">
        <v>22</v>
      </c>
      <c r="AO61" s="8">
        <v>22</v>
      </c>
      <c r="AP61" s="8">
        <v>22</v>
      </c>
      <c r="AQ61" s="8">
        <v>22</v>
      </c>
      <c r="AR61" s="8">
        <v>22</v>
      </c>
      <c r="AS61" s="8">
        <v>22</v>
      </c>
      <c r="AT61" s="8">
        <v>23</v>
      </c>
      <c r="AU61" s="8">
        <v>23</v>
      </c>
      <c r="AV61" s="8">
        <v>23</v>
      </c>
      <c r="AW61" s="8">
        <v>24</v>
      </c>
      <c r="AX61" s="8">
        <v>23</v>
      </c>
      <c r="AY61" s="8">
        <v>23</v>
      </c>
    </row>
    <row r="62" spans="1:51">
      <c r="A62" s="7" t="s">
        <v>117</v>
      </c>
      <c r="B62" s="7" t="s">
        <v>118</v>
      </c>
      <c r="C62" s="7">
        <v>90</v>
      </c>
      <c r="D62" s="7">
        <v>89</v>
      </c>
      <c r="E62" s="7">
        <v>83</v>
      </c>
      <c r="F62" s="7">
        <v>80</v>
      </c>
      <c r="G62" s="7">
        <v>74</v>
      </c>
      <c r="H62" s="7">
        <v>64</v>
      </c>
      <c r="I62" s="7">
        <v>58</v>
      </c>
      <c r="J62" s="7">
        <v>57</v>
      </c>
      <c r="K62" s="7">
        <v>56</v>
      </c>
      <c r="L62" s="7">
        <v>58</v>
      </c>
      <c r="M62" s="7">
        <v>55</v>
      </c>
      <c r="N62" s="7">
        <v>55</v>
      </c>
      <c r="O62" s="7">
        <v>52</v>
      </c>
      <c r="P62" s="7">
        <v>51</v>
      </c>
      <c r="Q62" s="7">
        <v>52</v>
      </c>
      <c r="R62" s="7">
        <v>52</v>
      </c>
      <c r="S62" s="7">
        <v>57</v>
      </c>
      <c r="T62" s="7">
        <v>59</v>
      </c>
      <c r="U62" s="7">
        <v>63</v>
      </c>
      <c r="V62" s="7">
        <v>66</v>
      </c>
      <c r="W62" s="7">
        <v>65</v>
      </c>
      <c r="X62" s="7">
        <v>61</v>
      </c>
      <c r="Y62" s="7">
        <v>56</v>
      </c>
      <c r="Z62" s="7">
        <v>53</v>
      </c>
      <c r="AA62" s="7">
        <v>54</v>
      </c>
      <c r="AB62" s="7">
        <v>54</v>
      </c>
      <c r="AC62" s="8">
        <v>44</v>
      </c>
      <c r="AD62" s="8">
        <v>39</v>
      </c>
      <c r="AE62" s="8">
        <v>40</v>
      </c>
      <c r="AF62" s="8">
        <v>40</v>
      </c>
      <c r="AG62" s="8">
        <v>41</v>
      </c>
      <c r="AH62" s="8">
        <v>53</v>
      </c>
      <c r="AI62" s="8">
        <v>53</v>
      </c>
      <c r="AJ62" s="8">
        <v>53</v>
      </c>
      <c r="AK62" s="8">
        <v>52</v>
      </c>
      <c r="AL62" s="8">
        <v>58</v>
      </c>
      <c r="AM62" s="8">
        <v>56</v>
      </c>
      <c r="AN62" s="8">
        <v>55</v>
      </c>
      <c r="AO62" s="8">
        <v>55</v>
      </c>
      <c r="AP62" s="8">
        <v>64</v>
      </c>
      <c r="AQ62" s="8">
        <v>63</v>
      </c>
      <c r="AR62" s="8">
        <v>63</v>
      </c>
      <c r="AS62" s="8">
        <v>64</v>
      </c>
      <c r="AT62" s="8">
        <v>63</v>
      </c>
      <c r="AU62" s="8">
        <v>64</v>
      </c>
      <c r="AV62" s="8">
        <v>63</v>
      </c>
      <c r="AW62" s="8">
        <v>63</v>
      </c>
      <c r="AX62" s="8">
        <v>64</v>
      </c>
      <c r="AY62" s="8">
        <v>64</v>
      </c>
    </row>
    <row r="63" spans="1:51">
      <c r="A63" s="7" t="s">
        <v>119</v>
      </c>
      <c r="B63" s="7" t="s">
        <v>120</v>
      </c>
      <c r="C63" s="7">
        <v>22</v>
      </c>
      <c r="D63" s="7">
        <v>21</v>
      </c>
      <c r="E63" s="7">
        <v>19</v>
      </c>
      <c r="F63" s="7">
        <v>17</v>
      </c>
      <c r="G63" s="7">
        <v>14</v>
      </c>
      <c r="H63" s="7">
        <v>14</v>
      </c>
      <c r="I63" s="7">
        <v>13</v>
      </c>
      <c r="J63" s="7">
        <v>12</v>
      </c>
      <c r="K63" s="7">
        <v>12</v>
      </c>
      <c r="L63" s="7">
        <v>12</v>
      </c>
      <c r="M63" s="7">
        <v>16</v>
      </c>
      <c r="N63" s="7">
        <v>13</v>
      </c>
      <c r="O63" s="7">
        <v>12</v>
      </c>
      <c r="P63" s="7">
        <v>12</v>
      </c>
      <c r="Q63" s="7">
        <v>12</v>
      </c>
      <c r="R63" s="7">
        <v>14</v>
      </c>
      <c r="S63" s="7">
        <v>13</v>
      </c>
      <c r="T63" s="7">
        <v>13</v>
      </c>
      <c r="U63" s="7">
        <v>14</v>
      </c>
      <c r="V63" s="7">
        <v>16</v>
      </c>
      <c r="W63" s="7">
        <v>15</v>
      </c>
      <c r="X63" s="7">
        <v>15</v>
      </c>
      <c r="Y63" s="7">
        <v>16</v>
      </c>
      <c r="Z63" s="7">
        <v>16</v>
      </c>
      <c r="AA63" s="7">
        <v>16</v>
      </c>
      <c r="AB63" s="7">
        <v>13</v>
      </c>
      <c r="AC63" s="8">
        <v>13</v>
      </c>
      <c r="AD63" s="8">
        <v>12</v>
      </c>
      <c r="AE63" s="8">
        <v>12</v>
      </c>
      <c r="AF63" s="8">
        <v>13</v>
      </c>
      <c r="AG63" s="8">
        <v>12</v>
      </c>
      <c r="AH63" s="8">
        <v>12</v>
      </c>
      <c r="AI63" s="8">
        <v>12</v>
      </c>
      <c r="AJ63" s="8">
        <v>12</v>
      </c>
      <c r="AK63" s="8">
        <v>12</v>
      </c>
      <c r="AL63" s="8">
        <v>12</v>
      </c>
      <c r="AM63" s="8">
        <v>12</v>
      </c>
      <c r="AN63" s="8">
        <v>12</v>
      </c>
      <c r="AO63" s="8">
        <v>12</v>
      </c>
      <c r="AP63" s="8">
        <v>11</v>
      </c>
      <c r="AQ63" s="8">
        <v>11</v>
      </c>
      <c r="AR63" s="8">
        <v>11</v>
      </c>
      <c r="AS63" s="8">
        <v>11</v>
      </c>
      <c r="AT63" s="8">
        <v>11</v>
      </c>
      <c r="AU63" s="8">
        <v>11</v>
      </c>
      <c r="AV63" s="8">
        <v>11</v>
      </c>
      <c r="AW63" s="8">
        <v>11</v>
      </c>
      <c r="AX63" s="8">
        <v>11</v>
      </c>
      <c r="AY63" s="8">
        <v>11</v>
      </c>
    </row>
    <row r="64" spans="1:51">
      <c r="A64" s="7" t="s">
        <v>121</v>
      </c>
      <c r="B64" s="7" t="s">
        <v>122</v>
      </c>
      <c r="C64" s="7">
        <v>42</v>
      </c>
      <c r="D64" s="7">
        <v>43</v>
      </c>
      <c r="E64" s="7">
        <v>40</v>
      </c>
      <c r="F64" s="7">
        <v>39</v>
      </c>
      <c r="G64" s="7">
        <v>40</v>
      </c>
      <c r="H64" s="7">
        <v>36</v>
      </c>
      <c r="I64" s="7">
        <v>37</v>
      </c>
      <c r="J64" s="7">
        <v>37</v>
      </c>
      <c r="K64" s="7">
        <v>37</v>
      </c>
      <c r="L64" s="7">
        <v>38</v>
      </c>
      <c r="M64" s="7">
        <v>39</v>
      </c>
      <c r="N64" s="7">
        <v>39</v>
      </c>
      <c r="O64" s="7">
        <v>40</v>
      </c>
      <c r="P64" s="7">
        <v>43</v>
      </c>
      <c r="Q64" s="7">
        <v>43</v>
      </c>
      <c r="R64" s="7">
        <v>46</v>
      </c>
      <c r="S64" s="7">
        <v>51</v>
      </c>
      <c r="T64" s="7">
        <v>52</v>
      </c>
      <c r="U64" s="7">
        <v>55</v>
      </c>
      <c r="V64" s="7">
        <v>53</v>
      </c>
      <c r="W64" s="7">
        <v>53</v>
      </c>
      <c r="X64" s="7">
        <v>51</v>
      </c>
      <c r="Y64" s="7">
        <v>48</v>
      </c>
      <c r="Z64" s="7">
        <v>48</v>
      </c>
      <c r="AA64" s="7">
        <v>47</v>
      </c>
      <c r="AB64" s="7">
        <v>50</v>
      </c>
      <c r="AC64" s="8">
        <v>48</v>
      </c>
      <c r="AD64" s="8">
        <v>49</v>
      </c>
      <c r="AE64" s="8">
        <v>53</v>
      </c>
      <c r="AF64" s="8">
        <v>52</v>
      </c>
      <c r="AG64" s="8">
        <v>54</v>
      </c>
      <c r="AH64" s="8">
        <v>54</v>
      </c>
      <c r="AI64" s="8">
        <v>53</v>
      </c>
      <c r="AJ64" s="8">
        <v>77</v>
      </c>
      <c r="AK64" s="8">
        <v>71</v>
      </c>
      <c r="AL64" s="8">
        <v>70</v>
      </c>
      <c r="AM64" s="8">
        <v>62</v>
      </c>
      <c r="AN64" s="8">
        <v>64</v>
      </c>
      <c r="AO64" s="8">
        <v>60</v>
      </c>
      <c r="AP64" s="8">
        <v>67</v>
      </c>
      <c r="AQ64" s="8">
        <v>72</v>
      </c>
      <c r="AR64" s="8">
        <v>70</v>
      </c>
      <c r="AS64" s="8">
        <v>72</v>
      </c>
      <c r="AT64" s="8">
        <v>73</v>
      </c>
      <c r="AU64" s="8">
        <v>73</v>
      </c>
      <c r="AV64" s="8">
        <v>72</v>
      </c>
      <c r="AW64" s="8">
        <v>71</v>
      </c>
      <c r="AX64" s="8">
        <v>71</v>
      </c>
      <c r="AY64" s="8">
        <v>71</v>
      </c>
    </row>
    <row r="65" spans="1:51">
      <c r="A65" s="7" t="s">
        <v>123</v>
      </c>
      <c r="B65" s="7" t="s">
        <v>124</v>
      </c>
      <c r="C65" s="7">
        <v>109</v>
      </c>
      <c r="D65" s="7">
        <v>100</v>
      </c>
      <c r="E65" s="7">
        <v>94</v>
      </c>
      <c r="F65" s="7">
        <v>82</v>
      </c>
      <c r="G65" s="7">
        <v>71</v>
      </c>
      <c r="H65" s="7">
        <v>62</v>
      </c>
      <c r="I65" s="7">
        <v>61</v>
      </c>
      <c r="J65" s="7">
        <v>60</v>
      </c>
      <c r="K65" s="7">
        <v>57</v>
      </c>
      <c r="L65" s="7">
        <v>53</v>
      </c>
      <c r="M65" s="7">
        <v>56</v>
      </c>
      <c r="N65" s="7">
        <v>54</v>
      </c>
      <c r="O65" s="7">
        <v>55</v>
      </c>
      <c r="P65" s="7">
        <v>55</v>
      </c>
      <c r="Q65" s="7">
        <v>53</v>
      </c>
      <c r="R65" s="7">
        <v>58</v>
      </c>
      <c r="S65" s="7">
        <v>56</v>
      </c>
      <c r="T65" s="7">
        <v>63</v>
      </c>
      <c r="U65" s="7">
        <v>71</v>
      </c>
      <c r="V65" s="7">
        <v>75</v>
      </c>
      <c r="W65" s="7">
        <v>69</v>
      </c>
      <c r="X65" s="7">
        <v>66</v>
      </c>
      <c r="Y65" s="7">
        <v>64</v>
      </c>
      <c r="Z65" s="7">
        <v>70</v>
      </c>
      <c r="AA65" s="7">
        <v>63</v>
      </c>
      <c r="AB65" s="7">
        <v>62</v>
      </c>
      <c r="AC65" s="8">
        <v>60</v>
      </c>
      <c r="AD65" s="8">
        <v>58</v>
      </c>
      <c r="AE65" s="8">
        <v>57</v>
      </c>
      <c r="AF65" s="8">
        <v>72</v>
      </c>
      <c r="AG65" s="8">
        <v>72</v>
      </c>
      <c r="AH65" s="8">
        <v>72</v>
      </c>
      <c r="AI65" s="8">
        <v>73</v>
      </c>
      <c r="AJ65" s="8">
        <v>81</v>
      </c>
      <c r="AK65" s="8">
        <v>86</v>
      </c>
      <c r="AL65" s="8">
        <v>79</v>
      </c>
      <c r="AM65" s="8">
        <v>79</v>
      </c>
      <c r="AN65" s="8">
        <v>89</v>
      </c>
      <c r="AO65" s="8">
        <v>87</v>
      </c>
      <c r="AP65" s="8">
        <v>92</v>
      </c>
      <c r="AQ65" s="8">
        <v>87</v>
      </c>
      <c r="AR65" s="8">
        <v>85</v>
      </c>
      <c r="AS65" s="8">
        <v>85</v>
      </c>
      <c r="AT65" s="8">
        <v>84</v>
      </c>
      <c r="AU65" s="8">
        <v>84</v>
      </c>
      <c r="AV65" s="8">
        <v>84</v>
      </c>
      <c r="AW65" s="8">
        <v>84</v>
      </c>
      <c r="AX65" s="8">
        <v>85</v>
      </c>
      <c r="AY65" s="8">
        <v>85</v>
      </c>
    </row>
    <row r="66" spans="1:51">
      <c r="A66" s="7" t="s">
        <v>125</v>
      </c>
      <c r="B66" s="7" t="s">
        <v>126</v>
      </c>
      <c r="C66" s="7">
        <v>22</v>
      </c>
      <c r="D66" s="7">
        <v>22</v>
      </c>
      <c r="E66" s="7">
        <v>21</v>
      </c>
      <c r="F66" s="7">
        <v>17</v>
      </c>
      <c r="G66" s="7">
        <v>16</v>
      </c>
      <c r="H66" s="7">
        <v>16</v>
      </c>
      <c r="I66" s="7">
        <v>17</v>
      </c>
      <c r="J66" s="7">
        <v>19</v>
      </c>
      <c r="K66" s="7">
        <v>17</v>
      </c>
      <c r="L66" s="7">
        <v>16</v>
      </c>
      <c r="M66" s="7">
        <v>16</v>
      </c>
      <c r="N66" s="7">
        <v>15</v>
      </c>
      <c r="O66" s="7">
        <v>14</v>
      </c>
      <c r="P66" s="7">
        <v>14</v>
      </c>
      <c r="Q66" s="7">
        <v>13</v>
      </c>
      <c r="R66" s="7">
        <v>14</v>
      </c>
      <c r="S66" s="7">
        <v>16</v>
      </c>
      <c r="T66" s="7">
        <v>18</v>
      </c>
      <c r="U66" s="7">
        <v>20</v>
      </c>
      <c r="V66" s="7">
        <v>26</v>
      </c>
      <c r="W66" s="7">
        <v>24</v>
      </c>
      <c r="X66" s="7">
        <v>24</v>
      </c>
      <c r="Y66" s="7">
        <v>22</v>
      </c>
      <c r="Z66" s="7">
        <v>22</v>
      </c>
      <c r="AA66" s="7">
        <v>20</v>
      </c>
      <c r="AB66" s="7">
        <v>16</v>
      </c>
      <c r="AC66" s="8">
        <v>17</v>
      </c>
      <c r="AD66" s="8">
        <v>17</v>
      </c>
      <c r="AE66" s="8">
        <v>17</v>
      </c>
      <c r="AF66" s="8">
        <v>19</v>
      </c>
      <c r="AG66" s="8">
        <v>19</v>
      </c>
      <c r="AH66" s="8">
        <v>19</v>
      </c>
      <c r="AI66" s="8">
        <v>20</v>
      </c>
      <c r="AJ66" s="8">
        <v>20</v>
      </c>
      <c r="AK66" s="8">
        <v>21</v>
      </c>
      <c r="AL66" s="8">
        <v>21</v>
      </c>
      <c r="AM66" s="8">
        <v>21</v>
      </c>
      <c r="AN66" s="8">
        <v>21</v>
      </c>
      <c r="AO66" s="8">
        <v>20</v>
      </c>
      <c r="AP66" s="8">
        <v>21</v>
      </c>
      <c r="AQ66" s="8">
        <v>20</v>
      </c>
      <c r="AR66" s="8">
        <v>20</v>
      </c>
      <c r="AS66" s="8">
        <v>20</v>
      </c>
      <c r="AT66" s="8">
        <v>20</v>
      </c>
      <c r="AU66" s="8">
        <v>20</v>
      </c>
      <c r="AV66" s="8">
        <v>20</v>
      </c>
      <c r="AW66" s="8">
        <v>22</v>
      </c>
      <c r="AX66" s="8">
        <v>22</v>
      </c>
      <c r="AY66" s="8">
        <v>22</v>
      </c>
    </row>
    <row r="67" spans="1:51">
      <c r="A67" s="7" t="s">
        <v>127</v>
      </c>
      <c r="B67" s="7" t="s">
        <v>128</v>
      </c>
      <c r="C67" s="7">
        <v>258</v>
      </c>
      <c r="D67" s="7">
        <v>224</v>
      </c>
      <c r="E67" s="7">
        <v>197</v>
      </c>
      <c r="F67" s="7">
        <v>180</v>
      </c>
      <c r="G67" s="7">
        <v>167</v>
      </c>
      <c r="H67" s="7">
        <v>159</v>
      </c>
      <c r="I67" s="7">
        <v>162</v>
      </c>
      <c r="J67" s="7">
        <v>157</v>
      </c>
      <c r="K67" s="7">
        <v>151</v>
      </c>
      <c r="L67" s="7">
        <v>152</v>
      </c>
      <c r="M67" s="7">
        <v>161</v>
      </c>
      <c r="N67" s="7">
        <v>144</v>
      </c>
      <c r="O67" s="7">
        <v>145</v>
      </c>
      <c r="P67" s="7">
        <v>141</v>
      </c>
      <c r="Q67" s="7">
        <v>139</v>
      </c>
      <c r="R67" s="7">
        <v>136</v>
      </c>
      <c r="S67" s="7">
        <v>134</v>
      </c>
      <c r="T67" s="7">
        <v>131</v>
      </c>
      <c r="U67" s="7">
        <v>134</v>
      </c>
      <c r="V67" s="7">
        <v>142</v>
      </c>
      <c r="W67" s="7">
        <v>140</v>
      </c>
      <c r="X67" s="7">
        <v>153</v>
      </c>
      <c r="Y67" s="7">
        <v>142</v>
      </c>
      <c r="Z67" s="7">
        <v>142</v>
      </c>
      <c r="AA67" s="7">
        <v>127</v>
      </c>
      <c r="AB67" s="7">
        <v>126</v>
      </c>
      <c r="AC67" s="8">
        <v>128</v>
      </c>
      <c r="AD67" s="8">
        <v>125</v>
      </c>
      <c r="AE67" s="8">
        <v>130</v>
      </c>
      <c r="AF67" s="8">
        <v>129</v>
      </c>
      <c r="AG67" s="8">
        <v>167</v>
      </c>
      <c r="AH67" s="8">
        <v>164</v>
      </c>
      <c r="AI67" s="8">
        <v>153</v>
      </c>
      <c r="AJ67" s="8">
        <v>162</v>
      </c>
      <c r="AK67" s="8">
        <v>160</v>
      </c>
      <c r="AL67" s="8">
        <v>152</v>
      </c>
      <c r="AM67" s="8">
        <v>150</v>
      </c>
      <c r="AN67" s="8">
        <v>148</v>
      </c>
      <c r="AO67" s="8">
        <v>156</v>
      </c>
      <c r="AP67" s="8">
        <v>149</v>
      </c>
      <c r="AQ67" s="8">
        <v>154</v>
      </c>
      <c r="AR67" s="8">
        <v>153</v>
      </c>
      <c r="AS67" s="8">
        <v>150</v>
      </c>
      <c r="AT67" s="8">
        <v>162</v>
      </c>
      <c r="AU67" s="8">
        <v>160</v>
      </c>
      <c r="AV67" s="8">
        <v>165</v>
      </c>
      <c r="AW67" s="8">
        <v>165</v>
      </c>
      <c r="AX67" s="8">
        <v>171</v>
      </c>
      <c r="AY67" s="8">
        <v>178</v>
      </c>
    </row>
    <row r="68" spans="1:51">
      <c r="A68" s="7" t="s">
        <v>129</v>
      </c>
      <c r="B68" s="7" t="s">
        <v>130</v>
      </c>
      <c r="C68" s="7">
        <v>45</v>
      </c>
      <c r="D68" s="7">
        <v>43</v>
      </c>
      <c r="E68" s="7">
        <v>39</v>
      </c>
      <c r="F68" s="7">
        <v>36</v>
      </c>
      <c r="G68" s="7">
        <v>31</v>
      </c>
      <c r="H68" s="7">
        <v>29</v>
      </c>
      <c r="I68" s="7">
        <v>28</v>
      </c>
      <c r="J68" s="7">
        <v>28</v>
      </c>
      <c r="K68" s="7">
        <v>28</v>
      </c>
      <c r="L68" s="7">
        <v>31</v>
      </c>
      <c r="M68" s="7">
        <v>32</v>
      </c>
      <c r="N68" s="7">
        <v>34</v>
      </c>
      <c r="O68" s="7">
        <v>30</v>
      </c>
      <c r="P68" s="7">
        <v>30</v>
      </c>
      <c r="Q68" s="7">
        <v>28</v>
      </c>
      <c r="R68" s="7">
        <v>31</v>
      </c>
      <c r="S68" s="7">
        <v>30</v>
      </c>
      <c r="T68" s="7">
        <v>33</v>
      </c>
      <c r="U68" s="7">
        <v>37</v>
      </c>
      <c r="V68" s="7">
        <v>37</v>
      </c>
      <c r="W68" s="7">
        <v>40</v>
      </c>
      <c r="X68" s="7">
        <v>41</v>
      </c>
      <c r="Y68" s="7">
        <v>38</v>
      </c>
      <c r="Z68" s="7">
        <v>37</v>
      </c>
      <c r="AA68" s="7">
        <v>36</v>
      </c>
      <c r="AB68" s="7">
        <v>34</v>
      </c>
      <c r="AC68" s="8">
        <v>34</v>
      </c>
      <c r="AD68" s="8">
        <v>35</v>
      </c>
      <c r="AE68" s="8">
        <v>36</v>
      </c>
      <c r="AF68" s="8">
        <v>35</v>
      </c>
      <c r="AG68" s="8">
        <v>36</v>
      </c>
      <c r="AH68" s="8">
        <v>36</v>
      </c>
      <c r="AI68" s="8">
        <v>36</v>
      </c>
      <c r="AJ68" s="8">
        <v>36</v>
      </c>
      <c r="AK68" s="8">
        <v>36</v>
      </c>
      <c r="AL68" s="8">
        <v>57</v>
      </c>
      <c r="AM68" s="8">
        <v>67</v>
      </c>
      <c r="AN68" s="8">
        <v>63</v>
      </c>
      <c r="AO68" s="8">
        <v>58</v>
      </c>
      <c r="AP68" s="8">
        <v>58</v>
      </c>
      <c r="AQ68" s="8">
        <v>57</v>
      </c>
      <c r="AR68" s="8">
        <v>57</v>
      </c>
      <c r="AS68" s="8">
        <v>57</v>
      </c>
      <c r="AT68" s="8">
        <v>57</v>
      </c>
      <c r="AU68" s="8">
        <v>57</v>
      </c>
      <c r="AV68" s="8">
        <v>57</v>
      </c>
      <c r="AW68" s="8">
        <v>51</v>
      </c>
      <c r="AX68" s="8">
        <v>55</v>
      </c>
      <c r="AY68" s="8">
        <v>60</v>
      </c>
    </row>
    <row r="69" spans="1:51">
      <c r="A69" s="7" t="s">
        <v>131</v>
      </c>
      <c r="B69" s="7" t="s">
        <v>132</v>
      </c>
      <c r="C69" s="7">
        <v>33</v>
      </c>
      <c r="D69" s="7">
        <v>31</v>
      </c>
      <c r="E69" s="7">
        <v>30</v>
      </c>
      <c r="F69" s="7">
        <v>27</v>
      </c>
      <c r="G69" s="7">
        <v>26</v>
      </c>
      <c r="H69" s="7">
        <v>25</v>
      </c>
      <c r="I69" s="7">
        <v>25</v>
      </c>
      <c r="J69" s="7">
        <v>24</v>
      </c>
      <c r="K69" s="7">
        <v>22</v>
      </c>
      <c r="L69" s="7">
        <v>23</v>
      </c>
      <c r="M69" s="7">
        <v>24</v>
      </c>
      <c r="N69" s="7">
        <v>24</v>
      </c>
      <c r="O69" s="7">
        <v>24</v>
      </c>
      <c r="P69" s="7">
        <v>27</v>
      </c>
      <c r="Q69" s="7">
        <v>25</v>
      </c>
      <c r="R69" s="7">
        <v>23</v>
      </c>
      <c r="S69" s="7">
        <v>24</v>
      </c>
      <c r="T69" s="7">
        <v>27</v>
      </c>
      <c r="U69" s="7">
        <v>25</v>
      </c>
      <c r="V69" s="7">
        <v>24</v>
      </c>
      <c r="W69" s="7">
        <v>23</v>
      </c>
      <c r="X69" s="7">
        <v>22</v>
      </c>
      <c r="Y69" s="7">
        <v>21</v>
      </c>
      <c r="Z69" s="7">
        <v>21</v>
      </c>
      <c r="AA69" s="7">
        <v>19</v>
      </c>
      <c r="AB69" s="7">
        <v>18</v>
      </c>
      <c r="AC69" s="8">
        <v>16</v>
      </c>
      <c r="AD69" s="8">
        <v>16</v>
      </c>
      <c r="AE69" s="8">
        <v>17</v>
      </c>
      <c r="AF69" s="8">
        <v>17</v>
      </c>
      <c r="AG69" s="8">
        <v>16</v>
      </c>
      <c r="AH69" s="8">
        <v>18</v>
      </c>
      <c r="AI69" s="8">
        <v>18</v>
      </c>
      <c r="AJ69" s="8">
        <v>19</v>
      </c>
      <c r="AK69" s="8">
        <v>19</v>
      </c>
      <c r="AL69" s="8">
        <v>19</v>
      </c>
      <c r="AM69" s="8">
        <v>19</v>
      </c>
      <c r="AN69" s="8">
        <v>19</v>
      </c>
      <c r="AO69" s="8">
        <v>19</v>
      </c>
      <c r="AP69" s="8">
        <v>19</v>
      </c>
      <c r="AQ69" s="8">
        <v>19</v>
      </c>
      <c r="AR69" s="8">
        <v>19</v>
      </c>
      <c r="AS69" s="8">
        <v>19</v>
      </c>
      <c r="AT69" s="8">
        <v>19</v>
      </c>
      <c r="AU69" s="8">
        <v>19</v>
      </c>
      <c r="AV69" s="8">
        <v>19</v>
      </c>
      <c r="AW69" s="8">
        <v>19</v>
      </c>
      <c r="AX69" s="8">
        <v>19</v>
      </c>
      <c r="AY69" s="8">
        <v>19</v>
      </c>
    </row>
    <row r="70" spans="1:51">
      <c r="A70" s="7" t="s">
        <v>133</v>
      </c>
      <c r="B70" s="7" t="s">
        <v>134</v>
      </c>
      <c r="C70" s="7">
        <v>157</v>
      </c>
      <c r="D70" s="7">
        <v>137</v>
      </c>
      <c r="E70" s="7">
        <v>121</v>
      </c>
      <c r="F70" s="7">
        <v>112</v>
      </c>
      <c r="G70" s="7">
        <v>106</v>
      </c>
      <c r="H70" s="7">
        <v>96</v>
      </c>
      <c r="I70" s="7">
        <v>92</v>
      </c>
      <c r="J70" s="7">
        <v>93</v>
      </c>
      <c r="K70" s="7">
        <v>94</v>
      </c>
      <c r="L70" s="7">
        <v>92</v>
      </c>
      <c r="M70" s="7">
        <v>93</v>
      </c>
      <c r="N70" s="7">
        <v>89</v>
      </c>
      <c r="O70" s="7">
        <v>86</v>
      </c>
      <c r="P70" s="7">
        <v>91</v>
      </c>
      <c r="Q70" s="7">
        <v>88</v>
      </c>
      <c r="R70" s="7">
        <v>90</v>
      </c>
      <c r="S70" s="7">
        <v>87</v>
      </c>
      <c r="T70" s="7">
        <v>90</v>
      </c>
      <c r="U70" s="7">
        <v>98</v>
      </c>
      <c r="V70" s="7">
        <v>95</v>
      </c>
      <c r="W70" s="7">
        <v>98</v>
      </c>
      <c r="X70" s="7">
        <v>94</v>
      </c>
      <c r="Y70" s="7">
        <v>86</v>
      </c>
      <c r="Z70" s="7">
        <v>77</v>
      </c>
      <c r="AA70" s="7">
        <v>68</v>
      </c>
      <c r="AB70" s="7">
        <v>67</v>
      </c>
      <c r="AC70" s="8">
        <v>69</v>
      </c>
      <c r="AD70" s="8">
        <v>67</v>
      </c>
      <c r="AE70" s="8">
        <v>67</v>
      </c>
      <c r="AF70" s="8">
        <v>77</v>
      </c>
      <c r="AG70" s="8">
        <v>78</v>
      </c>
      <c r="AH70" s="8">
        <v>77</v>
      </c>
      <c r="AI70" s="8">
        <v>90</v>
      </c>
      <c r="AJ70" s="8">
        <v>111</v>
      </c>
      <c r="AK70" s="8">
        <v>123</v>
      </c>
      <c r="AL70" s="8">
        <v>116</v>
      </c>
      <c r="AM70" s="8">
        <v>111</v>
      </c>
      <c r="AN70" s="8">
        <v>110</v>
      </c>
      <c r="AO70" s="8">
        <v>108</v>
      </c>
      <c r="AP70" s="8">
        <v>105</v>
      </c>
      <c r="AQ70" s="8">
        <v>105</v>
      </c>
      <c r="AR70" s="8">
        <v>103</v>
      </c>
      <c r="AS70" s="8">
        <v>104</v>
      </c>
      <c r="AT70" s="8">
        <v>101</v>
      </c>
      <c r="AU70" s="8">
        <v>98</v>
      </c>
      <c r="AV70" s="8">
        <v>98</v>
      </c>
      <c r="AW70" s="8">
        <v>98</v>
      </c>
      <c r="AX70" s="8">
        <v>98</v>
      </c>
      <c r="AY70" s="8">
        <v>99</v>
      </c>
    </row>
    <row r="71" spans="1:51">
      <c r="A71" s="7" t="s">
        <v>135</v>
      </c>
      <c r="B71" s="7" t="s">
        <v>136</v>
      </c>
      <c r="C71" s="7">
        <v>40</v>
      </c>
      <c r="D71" s="7">
        <v>38</v>
      </c>
      <c r="E71" s="7">
        <v>38</v>
      </c>
      <c r="F71" s="7">
        <v>35</v>
      </c>
      <c r="G71" s="7">
        <v>33</v>
      </c>
      <c r="H71" s="7">
        <v>34</v>
      </c>
      <c r="I71" s="7">
        <v>34</v>
      </c>
      <c r="J71" s="7">
        <v>38</v>
      </c>
      <c r="K71" s="7">
        <v>38</v>
      </c>
      <c r="L71" s="7">
        <v>40</v>
      </c>
      <c r="M71" s="7">
        <v>42</v>
      </c>
      <c r="N71" s="7">
        <v>42</v>
      </c>
      <c r="O71" s="7">
        <v>46</v>
      </c>
      <c r="P71" s="7">
        <v>47</v>
      </c>
      <c r="Q71" s="7">
        <v>57</v>
      </c>
      <c r="R71" s="7">
        <v>62</v>
      </c>
      <c r="S71" s="7">
        <v>67</v>
      </c>
      <c r="T71" s="7">
        <v>65</v>
      </c>
      <c r="U71" s="7">
        <v>65</v>
      </c>
      <c r="V71" s="7">
        <v>62</v>
      </c>
      <c r="W71" s="7">
        <v>62</v>
      </c>
      <c r="X71" s="7">
        <v>51</v>
      </c>
      <c r="Y71" s="7">
        <v>50</v>
      </c>
      <c r="Z71" s="7">
        <v>49</v>
      </c>
      <c r="AA71" s="7">
        <v>42</v>
      </c>
      <c r="AB71" s="7">
        <v>42</v>
      </c>
      <c r="AC71" s="8">
        <v>40</v>
      </c>
      <c r="AD71" s="8">
        <v>37</v>
      </c>
      <c r="AE71" s="8">
        <v>37</v>
      </c>
      <c r="AF71" s="8">
        <v>38</v>
      </c>
      <c r="AG71" s="8">
        <v>38</v>
      </c>
      <c r="AH71" s="8">
        <v>38</v>
      </c>
      <c r="AI71" s="8">
        <v>38</v>
      </c>
      <c r="AJ71" s="8">
        <v>39</v>
      </c>
      <c r="AK71" s="8">
        <v>49</v>
      </c>
      <c r="AL71" s="8">
        <v>48</v>
      </c>
      <c r="AM71" s="8">
        <v>48</v>
      </c>
      <c r="AN71" s="8">
        <v>48</v>
      </c>
      <c r="AO71" s="8">
        <v>48</v>
      </c>
      <c r="AP71" s="8">
        <v>48</v>
      </c>
      <c r="AQ71" s="8">
        <v>49</v>
      </c>
      <c r="AR71" s="8">
        <v>50</v>
      </c>
      <c r="AS71" s="8">
        <v>48</v>
      </c>
      <c r="AT71" s="8">
        <v>48</v>
      </c>
      <c r="AU71" s="8">
        <v>48</v>
      </c>
      <c r="AV71" s="8">
        <v>48</v>
      </c>
      <c r="AW71" s="8">
        <v>48</v>
      </c>
      <c r="AX71" s="8">
        <v>56</v>
      </c>
      <c r="AY71" s="8">
        <v>56</v>
      </c>
    </row>
    <row r="72" spans="1:51">
      <c r="A72" s="7" t="s">
        <v>137</v>
      </c>
      <c r="B72" s="7" t="s">
        <v>138</v>
      </c>
      <c r="C72" s="7">
        <v>47</v>
      </c>
      <c r="D72" s="7">
        <v>46</v>
      </c>
      <c r="E72" s="7">
        <v>42</v>
      </c>
      <c r="F72" s="7">
        <v>42</v>
      </c>
      <c r="G72" s="7">
        <v>44</v>
      </c>
      <c r="H72" s="7">
        <v>43</v>
      </c>
      <c r="I72" s="7">
        <v>44</v>
      </c>
      <c r="J72" s="7">
        <v>44</v>
      </c>
      <c r="K72" s="7">
        <v>43</v>
      </c>
      <c r="L72" s="7">
        <v>44</v>
      </c>
      <c r="M72" s="7">
        <v>46</v>
      </c>
      <c r="N72" s="7">
        <v>46</v>
      </c>
      <c r="O72" s="7">
        <v>47</v>
      </c>
      <c r="P72" s="7">
        <v>48</v>
      </c>
      <c r="Q72" s="7">
        <v>49</v>
      </c>
      <c r="R72" s="7">
        <v>54</v>
      </c>
      <c r="S72" s="7">
        <v>71</v>
      </c>
      <c r="T72" s="7">
        <v>76</v>
      </c>
      <c r="U72" s="7">
        <v>76</v>
      </c>
      <c r="V72" s="7">
        <v>72</v>
      </c>
      <c r="W72" s="7">
        <v>69</v>
      </c>
      <c r="X72" s="7">
        <v>64</v>
      </c>
      <c r="Y72" s="7">
        <v>61</v>
      </c>
      <c r="Z72" s="7">
        <v>60</v>
      </c>
      <c r="AA72" s="7">
        <v>60</v>
      </c>
      <c r="AB72" s="7">
        <v>61</v>
      </c>
      <c r="AC72" s="8">
        <v>57</v>
      </c>
      <c r="AD72" s="8">
        <v>54</v>
      </c>
      <c r="AE72" s="8">
        <v>54</v>
      </c>
      <c r="AF72" s="8">
        <v>55</v>
      </c>
      <c r="AG72" s="8">
        <v>65</v>
      </c>
      <c r="AH72" s="8">
        <v>66</v>
      </c>
      <c r="AI72" s="8">
        <v>63</v>
      </c>
      <c r="AJ72" s="8">
        <v>63</v>
      </c>
      <c r="AK72" s="8">
        <v>64</v>
      </c>
      <c r="AL72" s="8">
        <v>64</v>
      </c>
      <c r="AM72" s="8">
        <v>55</v>
      </c>
      <c r="AN72" s="8">
        <v>57</v>
      </c>
      <c r="AO72" s="8">
        <v>58</v>
      </c>
      <c r="AP72" s="8">
        <v>65</v>
      </c>
      <c r="AQ72" s="8">
        <v>64</v>
      </c>
      <c r="AR72" s="8">
        <v>65</v>
      </c>
      <c r="AS72" s="8">
        <v>65</v>
      </c>
      <c r="AT72" s="8">
        <v>69</v>
      </c>
      <c r="AU72" s="8">
        <v>68</v>
      </c>
      <c r="AV72" s="8">
        <v>67</v>
      </c>
      <c r="AW72" s="8">
        <v>65</v>
      </c>
      <c r="AX72" s="8">
        <v>65</v>
      </c>
      <c r="AY72" s="8">
        <v>66</v>
      </c>
    </row>
    <row r="73" spans="1:51">
      <c r="A73" s="7" t="s">
        <v>139</v>
      </c>
      <c r="B73" s="7" t="s">
        <v>140</v>
      </c>
      <c r="C73" s="7">
        <v>21</v>
      </c>
      <c r="D73" s="7">
        <v>18</v>
      </c>
      <c r="E73" s="7">
        <v>18</v>
      </c>
      <c r="F73" s="7">
        <v>18</v>
      </c>
      <c r="G73" s="7">
        <v>17</v>
      </c>
      <c r="H73" s="7">
        <v>18</v>
      </c>
      <c r="I73" s="7">
        <v>18</v>
      </c>
      <c r="J73" s="7">
        <v>19</v>
      </c>
      <c r="K73" s="7">
        <v>19</v>
      </c>
      <c r="L73" s="7">
        <v>19</v>
      </c>
      <c r="M73" s="7">
        <v>23</v>
      </c>
      <c r="N73" s="7">
        <v>23</v>
      </c>
      <c r="O73" s="7">
        <v>22</v>
      </c>
      <c r="P73" s="7">
        <v>25</v>
      </c>
      <c r="Q73" s="7">
        <v>23</v>
      </c>
      <c r="R73" s="7">
        <v>24</v>
      </c>
      <c r="S73" s="7">
        <v>21</v>
      </c>
      <c r="T73" s="7">
        <v>27</v>
      </c>
      <c r="U73" s="7">
        <v>27</v>
      </c>
      <c r="V73" s="7">
        <v>30</v>
      </c>
      <c r="W73" s="7">
        <v>30</v>
      </c>
      <c r="X73" s="7">
        <v>32</v>
      </c>
      <c r="Y73" s="7">
        <v>29</v>
      </c>
      <c r="Z73" s="7">
        <v>31</v>
      </c>
      <c r="AA73" s="7">
        <v>31</v>
      </c>
      <c r="AB73" s="7">
        <v>31</v>
      </c>
      <c r="AC73" s="8">
        <v>30</v>
      </c>
      <c r="AD73" s="8">
        <v>28</v>
      </c>
      <c r="AE73" s="8">
        <v>28</v>
      </c>
      <c r="AF73" s="8">
        <v>30</v>
      </c>
      <c r="AG73" s="8">
        <v>30</v>
      </c>
      <c r="AH73" s="8">
        <v>30</v>
      </c>
      <c r="AI73" s="8">
        <v>31</v>
      </c>
      <c r="AJ73" s="8">
        <v>33</v>
      </c>
      <c r="AK73" s="8">
        <v>29</v>
      </c>
      <c r="AL73" s="8">
        <v>27</v>
      </c>
      <c r="AM73" s="8">
        <v>28</v>
      </c>
      <c r="AN73" s="8">
        <v>28</v>
      </c>
      <c r="AO73" s="8">
        <v>26</v>
      </c>
      <c r="AP73" s="8">
        <v>25</v>
      </c>
      <c r="AQ73" s="8">
        <v>25</v>
      </c>
      <c r="AR73" s="8">
        <v>27</v>
      </c>
      <c r="AS73" s="8">
        <v>27</v>
      </c>
      <c r="AT73" s="8">
        <v>27</v>
      </c>
      <c r="AU73" s="8">
        <v>30</v>
      </c>
      <c r="AV73" s="8">
        <v>30</v>
      </c>
      <c r="AW73" s="8">
        <v>32</v>
      </c>
      <c r="AX73" s="8">
        <v>32</v>
      </c>
      <c r="AY73" s="8">
        <v>32</v>
      </c>
    </row>
    <row r="74" spans="1:51">
      <c r="A74" s="7" t="s">
        <v>141</v>
      </c>
      <c r="B74" s="7" t="s">
        <v>142</v>
      </c>
      <c r="C74" s="7">
        <v>92</v>
      </c>
      <c r="D74" s="7">
        <v>93</v>
      </c>
      <c r="E74" s="7">
        <v>87</v>
      </c>
      <c r="F74" s="7">
        <v>85</v>
      </c>
      <c r="G74" s="7">
        <v>78</v>
      </c>
      <c r="H74" s="7">
        <v>78</v>
      </c>
      <c r="I74" s="7">
        <v>79</v>
      </c>
      <c r="J74" s="7">
        <v>79</v>
      </c>
      <c r="K74" s="7">
        <v>77</v>
      </c>
      <c r="L74" s="7">
        <v>77</v>
      </c>
      <c r="M74" s="7">
        <v>75</v>
      </c>
      <c r="N74" s="7">
        <v>77</v>
      </c>
      <c r="O74" s="7">
        <v>75</v>
      </c>
      <c r="P74" s="7">
        <v>69</v>
      </c>
      <c r="Q74" s="7">
        <v>63</v>
      </c>
      <c r="R74" s="7">
        <v>69</v>
      </c>
      <c r="S74" s="7">
        <v>69</v>
      </c>
      <c r="T74" s="7">
        <v>71</v>
      </c>
      <c r="U74" s="7">
        <v>73</v>
      </c>
      <c r="V74" s="7">
        <v>78</v>
      </c>
      <c r="W74" s="7">
        <v>77</v>
      </c>
      <c r="X74" s="7">
        <v>65</v>
      </c>
      <c r="Y74" s="7">
        <v>61</v>
      </c>
      <c r="Z74" s="7">
        <v>54</v>
      </c>
      <c r="AA74" s="7">
        <v>54</v>
      </c>
      <c r="AB74" s="7">
        <v>56</v>
      </c>
      <c r="AC74" s="8">
        <v>43</v>
      </c>
      <c r="AD74" s="8">
        <v>41</v>
      </c>
      <c r="AE74" s="8">
        <v>40</v>
      </c>
      <c r="AF74" s="8">
        <v>40</v>
      </c>
      <c r="AG74" s="8">
        <v>41</v>
      </c>
      <c r="AH74" s="8">
        <v>46</v>
      </c>
      <c r="AI74" s="8">
        <v>44</v>
      </c>
      <c r="AJ74" s="8">
        <v>52</v>
      </c>
      <c r="AK74" s="8">
        <v>49</v>
      </c>
      <c r="AL74" s="8">
        <v>51</v>
      </c>
      <c r="AM74" s="8">
        <v>49</v>
      </c>
      <c r="AN74" s="8">
        <v>57</v>
      </c>
      <c r="AO74" s="8">
        <v>51</v>
      </c>
      <c r="AP74" s="8">
        <v>52</v>
      </c>
      <c r="AQ74" s="8">
        <v>56</v>
      </c>
      <c r="AR74" s="8">
        <v>48</v>
      </c>
      <c r="AS74" s="8">
        <v>55</v>
      </c>
      <c r="AT74" s="8">
        <v>58</v>
      </c>
      <c r="AU74" s="8">
        <v>58</v>
      </c>
      <c r="AV74" s="8">
        <v>52</v>
      </c>
      <c r="AW74" s="8">
        <v>54</v>
      </c>
      <c r="AX74" s="8">
        <v>52</v>
      </c>
      <c r="AY74" s="8">
        <v>50</v>
      </c>
    </row>
    <row r="75" spans="1:51">
      <c r="A75" s="7" t="s">
        <v>143</v>
      </c>
      <c r="B75" s="7" t="s">
        <v>144</v>
      </c>
      <c r="C75" s="7">
        <v>101</v>
      </c>
      <c r="D75" s="7">
        <v>97</v>
      </c>
      <c r="E75" s="7">
        <v>91</v>
      </c>
      <c r="F75" s="7">
        <v>89</v>
      </c>
      <c r="G75" s="7">
        <v>75</v>
      </c>
      <c r="H75" s="7">
        <v>69</v>
      </c>
      <c r="I75" s="7">
        <v>63</v>
      </c>
      <c r="J75" s="7">
        <v>69</v>
      </c>
      <c r="K75" s="7">
        <v>66</v>
      </c>
      <c r="L75" s="7">
        <v>62</v>
      </c>
      <c r="M75" s="7">
        <v>64</v>
      </c>
      <c r="N75" s="7">
        <v>58</v>
      </c>
      <c r="O75" s="7">
        <v>58</v>
      </c>
      <c r="P75" s="7">
        <v>58</v>
      </c>
      <c r="Q75" s="7">
        <v>56</v>
      </c>
      <c r="R75" s="7">
        <v>56</v>
      </c>
      <c r="S75" s="7">
        <v>53</v>
      </c>
      <c r="T75" s="7">
        <v>57</v>
      </c>
      <c r="U75" s="7">
        <v>61</v>
      </c>
      <c r="V75" s="7">
        <v>66</v>
      </c>
      <c r="W75" s="7">
        <v>65</v>
      </c>
      <c r="X75" s="7">
        <v>58</v>
      </c>
      <c r="Y75" s="7">
        <v>56</v>
      </c>
      <c r="Z75" s="7">
        <v>53</v>
      </c>
      <c r="AA75" s="7">
        <v>49</v>
      </c>
      <c r="AB75" s="7">
        <v>47</v>
      </c>
      <c r="AC75" s="8">
        <v>50</v>
      </c>
      <c r="AD75" s="8">
        <v>50</v>
      </c>
      <c r="AE75" s="8">
        <v>49</v>
      </c>
      <c r="AF75" s="8">
        <v>51</v>
      </c>
      <c r="AG75" s="8">
        <v>51</v>
      </c>
      <c r="AH75" s="8">
        <v>51</v>
      </c>
      <c r="AI75" s="8">
        <v>49</v>
      </c>
      <c r="AJ75" s="8">
        <v>67</v>
      </c>
      <c r="AK75" s="8">
        <v>85</v>
      </c>
      <c r="AL75" s="8">
        <v>78</v>
      </c>
      <c r="AM75" s="8">
        <v>78</v>
      </c>
      <c r="AN75" s="8">
        <v>79</v>
      </c>
      <c r="AO75" s="8">
        <v>72</v>
      </c>
      <c r="AP75" s="8">
        <v>72</v>
      </c>
      <c r="AQ75" s="8">
        <v>72</v>
      </c>
      <c r="AR75" s="8">
        <v>73</v>
      </c>
      <c r="AS75" s="8">
        <v>73</v>
      </c>
      <c r="AT75" s="8">
        <v>75</v>
      </c>
      <c r="AU75" s="8">
        <v>74</v>
      </c>
      <c r="AV75" s="8">
        <v>83</v>
      </c>
      <c r="AW75" s="8">
        <v>82</v>
      </c>
      <c r="AX75" s="8">
        <v>83</v>
      </c>
      <c r="AY75" s="8">
        <v>85</v>
      </c>
    </row>
    <row r="76" spans="1:51">
      <c r="A76" s="7" t="s">
        <v>145</v>
      </c>
      <c r="B76" s="7" t="s">
        <v>146</v>
      </c>
      <c r="C76" s="7">
        <v>60</v>
      </c>
      <c r="D76" s="7">
        <v>55</v>
      </c>
      <c r="E76" s="7">
        <v>51</v>
      </c>
      <c r="F76" s="7">
        <v>49</v>
      </c>
      <c r="G76" s="7">
        <v>44</v>
      </c>
      <c r="H76" s="7">
        <v>40</v>
      </c>
      <c r="I76" s="7">
        <v>36</v>
      </c>
      <c r="J76" s="7">
        <v>37</v>
      </c>
      <c r="K76" s="7">
        <v>37</v>
      </c>
      <c r="L76" s="7">
        <v>40</v>
      </c>
      <c r="M76" s="7">
        <v>41</v>
      </c>
      <c r="N76" s="7">
        <v>38</v>
      </c>
      <c r="O76" s="7">
        <v>39</v>
      </c>
      <c r="P76" s="7">
        <v>38</v>
      </c>
      <c r="Q76" s="7">
        <v>37</v>
      </c>
      <c r="R76" s="7">
        <v>37</v>
      </c>
      <c r="S76" s="7">
        <v>35</v>
      </c>
      <c r="T76" s="7">
        <v>35</v>
      </c>
      <c r="U76" s="7">
        <v>39</v>
      </c>
      <c r="V76" s="7">
        <v>38</v>
      </c>
      <c r="W76" s="7">
        <v>40</v>
      </c>
      <c r="X76" s="7">
        <v>38</v>
      </c>
      <c r="Y76" s="7">
        <v>37</v>
      </c>
      <c r="Z76" s="7">
        <v>37</v>
      </c>
      <c r="AA76" s="7">
        <v>37</v>
      </c>
      <c r="AB76" s="7">
        <v>35</v>
      </c>
      <c r="AC76" s="8">
        <v>35</v>
      </c>
      <c r="AD76" s="8">
        <v>30</v>
      </c>
      <c r="AE76" s="8">
        <v>35</v>
      </c>
      <c r="AF76" s="8">
        <v>37</v>
      </c>
      <c r="AG76" s="8">
        <v>37</v>
      </c>
      <c r="AH76" s="8">
        <v>37</v>
      </c>
      <c r="AI76" s="8">
        <v>35</v>
      </c>
      <c r="AJ76" s="8">
        <v>50</v>
      </c>
      <c r="AK76" s="8">
        <v>49</v>
      </c>
      <c r="AL76" s="8">
        <v>49</v>
      </c>
      <c r="AM76" s="8">
        <v>49</v>
      </c>
      <c r="AN76" s="8">
        <v>40</v>
      </c>
      <c r="AO76" s="8">
        <v>40</v>
      </c>
      <c r="AP76" s="8">
        <v>40</v>
      </c>
      <c r="AQ76" s="8">
        <v>52</v>
      </c>
      <c r="AR76" s="8">
        <v>58</v>
      </c>
      <c r="AS76" s="8">
        <v>58</v>
      </c>
      <c r="AT76" s="8">
        <v>58</v>
      </c>
      <c r="AU76" s="8">
        <v>57</v>
      </c>
      <c r="AV76" s="8">
        <v>57</v>
      </c>
      <c r="AW76" s="8">
        <v>57</v>
      </c>
      <c r="AX76" s="8">
        <v>60</v>
      </c>
      <c r="AY76" s="8">
        <v>60</v>
      </c>
    </row>
    <row r="77" spans="1:51">
      <c r="A77" s="7" t="s">
        <v>147</v>
      </c>
      <c r="B77" s="7" t="s">
        <v>148</v>
      </c>
      <c r="C77" s="7">
        <v>127</v>
      </c>
      <c r="D77" s="7">
        <v>119</v>
      </c>
      <c r="E77" s="7">
        <v>117</v>
      </c>
      <c r="F77" s="7">
        <v>113</v>
      </c>
      <c r="G77" s="7">
        <v>104</v>
      </c>
      <c r="H77" s="7">
        <v>93</v>
      </c>
      <c r="I77" s="7">
        <v>90</v>
      </c>
      <c r="J77" s="7">
        <v>102</v>
      </c>
      <c r="K77" s="7">
        <v>102</v>
      </c>
      <c r="L77" s="7">
        <v>112</v>
      </c>
      <c r="M77" s="7">
        <v>108</v>
      </c>
      <c r="N77" s="7">
        <v>109</v>
      </c>
      <c r="O77" s="7">
        <v>108</v>
      </c>
      <c r="P77" s="7">
        <v>108</v>
      </c>
      <c r="Q77" s="7">
        <v>116</v>
      </c>
      <c r="R77" s="7">
        <v>126</v>
      </c>
      <c r="S77" s="7">
        <v>132</v>
      </c>
      <c r="T77" s="7">
        <v>136</v>
      </c>
      <c r="U77" s="7">
        <v>141</v>
      </c>
      <c r="V77" s="7">
        <v>134</v>
      </c>
      <c r="W77" s="7">
        <v>133</v>
      </c>
      <c r="X77" s="7">
        <v>133</v>
      </c>
      <c r="Y77" s="7">
        <v>129</v>
      </c>
      <c r="Z77" s="7">
        <v>128</v>
      </c>
      <c r="AA77" s="7">
        <v>125</v>
      </c>
      <c r="AB77" s="7">
        <v>118</v>
      </c>
      <c r="AC77" s="8">
        <v>111</v>
      </c>
      <c r="AD77" s="8">
        <v>111</v>
      </c>
      <c r="AE77" s="8">
        <v>111</v>
      </c>
      <c r="AF77" s="8">
        <v>110</v>
      </c>
      <c r="AG77" s="8">
        <v>113</v>
      </c>
      <c r="AH77" s="8">
        <v>127</v>
      </c>
      <c r="AI77" s="8">
        <v>128</v>
      </c>
      <c r="AJ77" s="8">
        <v>131</v>
      </c>
      <c r="AK77" s="8">
        <v>145</v>
      </c>
      <c r="AL77" s="8">
        <v>145</v>
      </c>
      <c r="AM77" s="8">
        <v>144</v>
      </c>
      <c r="AN77" s="8">
        <v>144</v>
      </c>
      <c r="AO77" s="8">
        <v>136</v>
      </c>
      <c r="AP77" s="8">
        <v>136</v>
      </c>
      <c r="AQ77" s="8">
        <v>140</v>
      </c>
      <c r="AR77" s="8">
        <v>136</v>
      </c>
      <c r="AS77" s="8">
        <v>151</v>
      </c>
      <c r="AT77" s="8">
        <v>168</v>
      </c>
      <c r="AU77" s="8">
        <v>166</v>
      </c>
      <c r="AV77" s="8">
        <v>166</v>
      </c>
      <c r="AW77" s="8">
        <v>182</v>
      </c>
      <c r="AX77" s="8">
        <v>177</v>
      </c>
      <c r="AY77" s="8">
        <v>179</v>
      </c>
    </row>
    <row r="78" spans="1:51">
      <c r="A78" s="7" t="s">
        <v>149</v>
      </c>
      <c r="B78" s="7" t="s">
        <v>150</v>
      </c>
      <c r="C78" s="7">
        <v>26</v>
      </c>
      <c r="D78" s="7">
        <v>25</v>
      </c>
      <c r="E78" s="7">
        <v>22</v>
      </c>
      <c r="F78" s="7">
        <v>21</v>
      </c>
      <c r="G78" s="7">
        <v>20</v>
      </c>
      <c r="H78" s="7">
        <v>19</v>
      </c>
      <c r="I78" s="7">
        <v>20</v>
      </c>
      <c r="J78" s="7">
        <v>20</v>
      </c>
      <c r="K78" s="7">
        <v>18</v>
      </c>
      <c r="L78" s="7">
        <v>18</v>
      </c>
      <c r="M78" s="7">
        <v>16</v>
      </c>
      <c r="N78" s="7">
        <v>17</v>
      </c>
      <c r="O78" s="7">
        <v>16</v>
      </c>
      <c r="P78" s="7">
        <v>16</v>
      </c>
      <c r="Q78" s="7">
        <v>16</v>
      </c>
      <c r="R78" s="7">
        <v>16</v>
      </c>
      <c r="S78" s="7">
        <v>15</v>
      </c>
      <c r="T78" s="7">
        <v>20</v>
      </c>
      <c r="U78" s="7">
        <v>22</v>
      </c>
      <c r="V78" s="7">
        <v>24</v>
      </c>
      <c r="W78" s="7">
        <v>24</v>
      </c>
      <c r="X78" s="7">
        <v>23</v>
      </c>
      <c r="Y78" s="7">
        <v>21</v>
      </c>
      <c r="Z78" s="7">
        <v>24</v>
      </c>
      <c r="AA78" s="7">
        <v>22</v>
      </c>
      <c r="AB78" s="7">
        <v>21</v>
      </c>
      <c r="AC78" s="8">
        <v>16</v>
      </c>
      <c r="AD78" s="8">
        <v>16</v>
      </c>
      <c r="AE78" s="8">
        <v>14</v>
      </c>
      <c r="AF78" s="8">
        <v>14</v>
      </c>
      <c r="AG78" s="8">
        <v>14</v>
      </c>
      <c r="AH78" s="8">
        <v>14</v>
      </c>
      <c r="AI78" s="8">
        <v>15</v>
      </c>
      <c r="AJ78" s="8">
        <v>15</v>
      </c>
      <c r="AK78" s="8">
        <v>15</v>
      </c>
      <c r="AL78" s="8">
        <v>16</v>
      </c>
      <c r="AM78" s="8">
        <v>16</v>
      </c>
      <c r="AN78" s="8">
        <v>16</v>
      </c>
      <c r="AO78" s="8">
        <v>18</v>
      </c>
      <c r="AP78" s="8">
        <v>20</v>
      </c>
      <c r="AQ78" s="8">
        <v>20</v>
      </c>
      <c r="AR78" s="8">
        <v>20</v>
      </c>
      <c r="AS78" s="8">
        <v>20</v>
      </c>
      <c r="AT78" s="8">
        <v>20</v>
      </c>
      <c r="AU78" s="8">
        <v>19</v>
      </c>
      <c r="AV78" s="8">
        <v>21</v>
      </c>
      <c r="AW78" s="8">
        <v>21</v>
      </c>
      <c r="AX78" s="8">
        <v>21</v>
      </c>
      <c r="AY78" s="8">
        <v>20</v>
      </c>
    </row>
    <row r="79" spans="1:51">
      <c r="A79" s="7" t="s">
        <v>151</v>
      </c>
      <c r="B79" s="7" t="s">
        <v>152</v>
      </c>
      <c r="C79" s="7">
        <v>53</v>
      </c>
      <c r="D79" s="7">
        <v>52</v>
      </c>
      <c r="E79" s="7">
        <v>50</v>
      </c>
      <c r="F79" s="7">
        <v>48</v>
      </c>
      <c r="G79" s="7">
        <v>48</v>
      </c>
      <c r="H79" s="7">
        <v>47</v>
      </c>
      <c r="I79" s="7">
        <v>47</v>
      </c>
      <c r="J79" s="7">
        <v>44</v>
      </c>
      <c r="K79" s="7">
        <v>44</v>
      </c>
      <c r="L79" s="7">
        <v>44</v>
      </c>
      <c r="M79" s="7">
        <v>44</v>
      </c>
      <c r="N79" s="7">
        <v>40</v>
      </c>
      <c r="O79" s="7">
        <v>39</v>
      </c>
      <c r="P79" s="7">
        <v>38</v>
      </c>
      <c r="Q79" s="7">
        <v>40</v>
      </c>
      <c r="R79" s="7">
        <v>52</v>
      </c>
      <c r="S79" s="7">
        <v>52</v>
      </c>
      <c r="T79" s="7">
        <v>51</v>
      </c>
      <c r="U79" s="7">
        <v>51</v>
      </c>
      <c r="V79" s="7">
        <v>48</v>
      </c>
      <c r="W79" s="7">
        <v>50</v>
      </c>
      <c r="X79" s="7">
        <v>49</v>
      </c>
      <c r="Y79" s="7">
        <v>48</v>
      </c>
      <c r="Z79" s="7">
        <v>48</v>
      </c>
      <c r="AA79" s="7">
        <v>48</v>
      </c>
      <c r="AB79" s="7">
        <v>46</v>
      </c>
      <c r="AC79" s="8">
        <v>46</v>
      </c>
      <c r="AD79" s="8">
        <v>47</v>
      </c>
      <c r="AE79" s="8">
        <v>47</v>
      </c>
      <c r="AF79" s="8">
        <v>50</v>
      </c>
      <c r="AG79" s="8">
        <v>49</v>
      </c>
      <c r="AH79" s="8">
        <v>50</v>
      </c>
      <c r="AI79" s="8">
        <v>50</v>
      </c>
      <c r="AJ79" s="8">
        <v>51</v>
      </c>
      <c r="AK79" s="8">
        <v>51</v>
      </c>
      <c r="AL79" s="8">
        <v>50</v>
      </c>
      <c r="AM79" s="8">
        <v>50</v>
      </c>
      <c r="AN79" s="8">
        <v>48</v>
      </c>
      <c r="AO79" s="8">
        <v>49</v>
      </c>
      <c r="AP79" s="8">
        <v>49</v>
      </c>
      <c r="AQ79" s="8">
        <v>48</v>
      </c>
      <c r="AR79" s="8">
        <v>49</v>
      </c>
      <c r="AS79" s="8">
        <v>49</v>
      </c>
      <c r="AT79" s="8">
        <v>49</v>
      </c>
      <c r="AU79" s="8">
        <v>48</v>
      </c>
      <c r="AV79" s="8">
        <v>49</v>
      </c>
      <c r="AW79" s="8">
        <v>49</v>
      </c>
      <c r="AX79" s="8">
        <v>55</v>
      </c>
      <c r="AY79" s="8">
        <v>48</v>
      </c>
    </row>
    <row r="80" spans="1:51">
      <c r="A80" s="7" t="s">
        <v>153</v>
      </c>
      <c r="B80" s="7" t="s">
        <v>154</v>
      </c>
      <c r="C80" s="7">
        <v>38</v>
      </c>
      <c r="D80" s="7">
        <v>35</v>
      </c>
      <c r="E80" s="7">
        <v>34</v>
      </c>
      <c r="F80" s="7">
        <v>33</v>
      </c>
      <c r="G80" s="7">
        <v>32</v>
      </c>
      <c r="H80" s="7">
        <v>31</v>
      </c>
      <c r="I80" s="7">
        <v>30</v>
      </c>
      <c r="J80" s="7">
        <v>27</v>
      </c>
      <c r="K80" s="7">
        <v>27</v>
      </c>
      <c r="L80" s="7">
        <v>28</v>
      </c>
      <c r="M80" s="7">
        <v>26</v>
      </c>
      <c r="N80" s="7">
        <v>27</v>
      </c>
      <c r="O80" s="7">
        <v>26</v>
      </c>
      <c r="P80" s="7">
        <v>28</v>
      </c>
      <c r="Q80" s="7">
        <v>28</v>
      </c>
      <c r="R80" s="7">
        <v>27</v>
      </c>
      <c r="S80" s="7">
        <v>27</v>
      </c>
      <c r="T80" s="7">
        <v>29</v>
      </c>
      <c r="U80" s="7">
        <v>39</v>
      </c>
      <c r="V80" s="7">
        <v>39</v>
      </c>
      <c r="W80" s="7">
        <v>36</v>
      </c>
      <c r="X80" s="7">
        <v>37</v>
      </c>
      <c r="Y80" s="7">
        <v>35</v>
      </c>
      <c r="Z80" s="7">
        <v>37</v>
      </c>
      <c r="AA80" s="7">
        <v>35</v>
      </c>
      <c r="AB80" s="7">
        <v>35</v>
      </c>
      <c r="AC80" s="8">
        <v>32</v>
      </c>
      <c r="AD80" s="8">
        <v>29</v>
      </c>
      <c r="AE80" s="8">
        <v>30</v>
      </c>
      <c r="AF80" s="8">
        <v>29</v>
      </c>
      <c r="AG80" s="8">
        <v>31</v>
      </c>
      <c r="AH80" s="8">
        <v>31</v>
      </c>
      <c r="AI80" s="8">
        <v>31</v>
      </c>
      <c r="AJ80" s="8">
        <v>43</v>
      </c>
      <c r="AK80" s="8">
        <v>43</v>
      </c>
      <c r="AL80" s="8">
        <v>43</v>
      </c>
      <c r="AM80" s="8">
        <v>39</v>
      </c>
      <c r="AN80" s="8">
        <v>40</v>
      </c>
      <c r="AO80" s="8">
        <v>39</v>
      </c>
      <c r="AP80" s="8">
        <v>39</v>
      </c>
      <c r="AQ80" s="8">
        <v>39</v>
      </c>
      <c r="AR80" s="8">
        <v>37</v>
      </c>
      <c r="AS80" s="8">
        <v>38</v>
      </c>
      <c r="AT80" s="8">
        <v>38</v>
      </c>
      <c r="AU80" s="8">
        <v>40</v>
      </c>
      <c r="AV80" s="8">
        <v>40</v>
      </c>
      <c r="AW80" s="8">
        <v>40</v>
      </c>
      <c r="AX80" s="8">
        <v>40</v>
      </c>
      <c r="AY80" s="8">
        <v>51</v>
      </c>
    </row>
    <row r="81" spans="1:51">
      <c r="A81" s="7" t="s">
        <v>155</v>
      </c>
      <c r="B81" s="7" t="s">
        <v>156</v>
      </c>
      <c r="C81" s="7">
        <v>37</v>
      </c>
      <c r="D81" s="7">
        <v>38</v>
      </c>
      <c r="E81" s="7">
        <v>37</v>
      </c>
      <c r="F81" s="7">
        <v>36</v>
      </c>
      <c r="G81" s="7">
        <v>37</v>
      </c>
      <c r="H81" s="7">
        <v>38</v>
      </c>
      <c r="I81" s="7">
        <v>41</v>
      </c>
      <c r="J81" s="7">
        <v>42</v>
      </c>
      <c r="K81" s="7">
        <v>45</v>
      </c>
      <c r="L81" s="7">
        <v>50</v>
      </c>
      <c r="M81" s="7">
        <v>50</v>
      </c>
      <c r="N81" s="7">
        <v>52</v>
      </c>
      <c r="O81" s="7">
        <v>54</v>
      </c>
      <c r="P81" s="7">
        <v>57</v>
      </c>
      <c r="Q81" s="7">
        <v>59</v>
      </c>
      <c r="R81" s="7">
        <v>60</v>
      </c>
      <c r="S81" s="7">
        <v>62</v>
      </c>
      <c r="T81" s="7">
        <v>69</v>
      </c>
      <c r="U81" s="7">
        <v>68</v>
      </c>
      <c r="V81" s="7">
        <v>68</v>
      </c>
      <c r="W81" s="7">
        <v>73</v>
      </c>
      <c r="X81" s="7">
        <v>78</v>
      </c>
      <c r="Y81" s="7">
        <v>74</v>
      </c>
      <c r="Z81" s="7">
        <v>74</v>
      </c>
      <c r="AA81" s="7">
        <v>72</v>
      </c>
      <c r="AB81" s="7">
        <v>74</v>
      </c>
      <c r="AC81" s="8">
        <v>76</v>
      </c>
      <c r="AD81" s="8">
        <v>76</v>
      </c>
      <c r="AE81" s="8">
        <v>76</v>
      </c>
      <c r="AF81" s="8">
        <v>77</v>
      </c>
      <c r="AG81" s="8">
        <v>77</v>
      </c>
      <c r="AH81" s="8">
        <v>77</v>
      </c>
      <c r="AI81" s="8">
        <v>77</v>
      </c>
      <c r="AJ81" s="8">
        <v>81</v>
      </c>
      <c r="AK81" s="8">
        <v>88</v>
      </c>
      <c r="AL81" s="8">
        <v>88</v>
      </c>
      <c r="AM81" s="8">
        <v>89</v>
      </c>
      <c r="AN81" s="8">
        <v>88</v>
      </c>
      <c r="AO81" s="8">
        <v>85</v>
      </c>
      <c r="AP81" s="8">
        <v>83</v>
      </c>
      <c r="AQ81" s="8">
        <v>91</v>
      </c>
      <c r="AR81" s="8">
        <v>90</v>
      </c>
      <c r="AS81" s="8">
        <v>90</v>
      </c>
      <c r="AT81" s="8">
        <v>91</v>
      </c>
      <c r="AU81" s="8">
        <v>90</v>
      </c>
      <c r="AV81" s="8">
        <v>90</v>
      </c>
      <c r="AW81" s="8">
        <v>93</v>
      </c>
      <c r="AX81" s="8">
        <v>84</v>
      </c>
      <c r="AY81" s="8">
        <v>81</v>
      </c>
    </row>
    <row r="82" spans="1:51">
      <c r="A82" s="7" t="s">
        <v>157</v>
      </c>
      <c r="B82" s="7" t="s">
        <v>158</v>
      </c>
      <c r="C82" s="7">
        <v>49</v>
      </c>
      <c r="D82" s="7">
        <v>50</v>
      </c>
      <c r="E82" s="7">
        <v>51</v>
      </c>
      <c r="F82" s="7">
        <v>50</v>
      </c>
      <c r="G82" s="7">
        <v>48</v>
      </c>
      <c r="H82" s="7">
        <v>50</v>
      </c>
      <c r="I82" s="7">
        <v>51</v>
      </c>
      <c r="J82" s="7">
        <v>55</v>
      </c>
      <c r="K82" s="7">
        <v>57</v>
      </c>
      <c r="L82" s="7">
        <v>60</v>
      </c>
      <c r="M82" s="7">
        <v>60</v>
      </c>
      <c r="N82" s="7">
        <v>62</v>
      </c>
      <c r="O82" s="7">
        <v>66</v>
      </c>
      <c r="P82" s="7">
        <v>64</v>
      </c>
      <c r="Q82" s="7">
        <v>65</v>
      </c>
      <c r="R82" s="7">
        <v>69</v>
      </c>
      <c r="S82" s="7">
        <v>69</v>
      </c>
      <c r="T82" s="7">
        <v>73</v>
      </c>
      <c r="U82" s="7">
        <v>80</v>
      </c>
      <c r="V82" s="7">
        <v>81</v>
      </c>
      <c r="W82" s="7">
        <v>81</v>
      </c>
      <c r="X82" s="7">
        <v>81</v>
      </c>
      <c r="Y82" s="7">
        <v>80</v>
      </c>
      <c r="Z82" s="7">
        <v>81</v>
      </c>
      <c r="AA82" s="7">
        <v>80</v>
      </c>
      <c r="AB82" s="7">
        <v>80</v>
      </c>
      <c r="AC82" s="8">
        <v>78</v>
      </c>
      <c r="AD82" s="8">
        <v>79</v>
      </c>
      <c r="AE82" s="8">
        <v>78</v>
      </c>
      <c r="AF82" s="8">
        <v>77</v>
      </c>
      <c r="AG82" s="8">
        <v>77</v>
      </c>
      <c r="AH82" s="8">
        <v>88</v>
      </c>
      <c r="AI82" s="8">
        <v>92</v>
      </c>
      <c r="AJ82" s="8">
        <v>92</v>
      </c>
      <c r="AK82" s="8">
        <v>89</v>
      </c>
      <c r="AL82" s="8">
        <v>96</v>
      </c>
      <c r="AM82" s="8">
        <v>97</v>
      </c>
      <c r="AN82" s="8">
        <v>93</v>
      </c>
      <c r="AO82" s="8">
        <v>90</v>
      </c>
      <c r="AP82" s="8">
        <v>90</v>
      </c>
      <c r="AQ82" s="8">
        <v>91</v>
      </c>
      <c r="AR82" s="8">
        <v>88</v>
      </c>
      <c r="AS82" s="8">
        <v>88</v>
      </c>
      <c r="AT82" s="8">
        <v>87</v>
      </c>
      <c r="AU82" s="8">
        <v>85</v>
      </c>
      <c r="AV82" s="8">
        <v>93</v>
      </c>
      <c r="AW82" s="8">
        <v>89</v>
      </c>
      <c r="AX82" s="8">
        <v>85</v>
      </c>
      <c r="AY82" s="8">
        <v>84</v>
      </c>
    </row>
    <row r="83" spans="1:51">
      <c r="A83" s="7" t="s">
        <v>159</v>
      </c>
      <c r="B83" s="7" t="s">
        <v>160</v>
      </c>
      <c r="C83" s="7">
        <v>298</v>
      </c>
      <c r="D83" s="7">
        <v>287</v>
      </c>
      <c r="E83" s="7">
        <v>287</v>
      </c>
      <c r="F83" s="7">
        <v>279</v>
      </c>
      <c r="G83" s="7">
        <v>287</v>
      </c>
      <c r="H83" s="7">
        <v>300</v>
      </c>
      <c r="I83" s="7">
        <v>331</v>
      </c>
      <c r="J83" s="7">
        <v>372</v>
      </c>
      <c r="K83" s="7">
        <v>379</v>
      </c>
      <c r="L83" s="7">
        <v>403</v>
      </c>
      <c r="M83" s="7">
        <v>435</v>
      </c>
      <c r="N83" s="7">
        <v>465</v>
      </c>
      <c r="O83" s="7">
        <v>475</v>
      </c>
      <c r="P83" s="7">
        <v>499</v>
      </c>
      <c r="Q83" s="7">
        <v>501</v>
      </c>
      <c r="R83" s="7">
        <v>515</v>
      </c>
      <c r="S83" s="7">
        <v>503</v>
      </c>
      <c r="T83" s="7">
        <v>509</v>
      </c>
      <c r="U83" s="7">
        <v>516</v>
      </c>
      <c r="V83" s="7">
        <v>497</v>
      </c>
      <c r="W83" s="7">
        <v>467</v>
      </c>
      <c r="X83" s="7">
        <v>444</v>
      </c>
      <c r="Y83" s="7">
        <v>417</v>
      </c>
      <c r="Z83" s="7">
        <v>383</v>
      </c>
      <c r="AA83" s="7">
        <v>366</v>
      </c>
      <c r="AB83" s="7">
        <v>349</v>
      </c>
      <c r="AC83" s="8">
        <v>344</v>
      </c>
      <c r="AD83" s="8">
        <v>340</v>
      </c>
      <c r="AE83" s="8">
        <v>344</v>
      </c>
      <c r="AF83" s="8">
        <v>342</v>
      </c>
      <c r="AG83" s="8">
        <v>344</v>
      </c>
      <c r="AH83" s="8">
        <v>351</v>
      </c>
      <c r="AI83" s="8">
        <v>382</v>
      </c>
      <c r="AJ83" s="8">
        <v>373</v>
      </c>
      <c r="AK83" s="8">
        <v>372</v>
      </c>
      <c r="AL83" s="8">
        <v>373</v>
      </c>
      <c r="AM83" s="8">
        <v>368</v>
      </c>
      <c r="AN83" s="8">
        <v>381</v>
      </c>
      <c r="AO83" s="8">
        <v>378</v>
      </c>
      <c r="AP83" s="8">
        <v>383</v>
      </c>
      <c r="AQ83" s="8">
        <v>379</v>
      </c>
      <c r="AR83" s="8">
        <v>376</v>
      </c>
      <c r="AS83" s="8">
        <v>362</v>
      </c>
      <c r="AT83" s="8">
        <v>362</v>
      </c>
      <c r="AU83" s="8">
        <v>363</v>
      </c>
      <c r="AV83" s="8">
        <v>364</v>
      </c>
      <c r="AW83" s="8">
        <v>373</v>
      </c>
      <c r="AX83" s="8">
        <v>401</v>
      </c>
      <c r="AY83" s="8">
        <v>404</v>
      </c>
    </row>
    <row r="84" spans="1:51">
      <c r="A84" s="7" t="s">
        <v>161</v>
      </c>
      <c r="B84" s="7" t="s">
        <v>162</v>
      </c>
      <c r="C84" s="7">
        <v>92</v>
      </c>
      <c r="D84" s="7">
        <v>92</v>
      </c>
      <c r="E84" s="7">
        <v>93</v>
      </c>
      <c r="F84" s="7">
        <v>87</v>
      </c>
      <c r="G84" s="7">
        <v>78</v>
      </c>
      <c r="H84" s="7">
        <v>79</v>
      </c>
      <c r="I84" s="7">
        <v>80</v>
      </c>
      <c r="J84" s="7">
        <v>75</v>
      </c>
      <c r="K84" s="7">
        <v>74</v>
      </c>
      <c r="L84" s="7">
        <v>76</v>
      </c>
      <c r="M84" s="7">
        <v>77</v>
      </c>
      <c r="N84" s="7">
        <v>87</v>
      </c>
      <c r="O84" s="7">
        <v>83</v>
      </c>
      <c r="P84" s="7">
        <v>90</v>
      </c>
      <c r="Q84" s="7">
        <v>84</v>
      </c>
      <c r="R84" s="7">
        <v>79</v>
      </c>
      <c r="S84" s="7">
        <v>80</v>
      </c>
      <c r="T84" s="7">
        <v>83</v>
      </c>
      <c r="U84" s="7">
        <v>91</v>
      </c>
      <c r="V84" s="7">
        <v>92</v>
      </c>
      <c r="W84" s="7">
        <v>93</v>
      </c>
      <c r="X84" s="7">
        <v>93</v>
      </c>
      <c r="Y84" s="7">
        <v>84</v>
      </c>
      <c r="Z84" s="7">
        <v>75</v>
      </c>
      <c r="AA84" s="7">
        <v>78</v>
      </c>
      <c r="AB84" s="7">
        <v>76</v>
      </c>
      <c r="AC84" s="8">
        <v>76</v>
      </c>
      <c r="AD84" s="8">
        <v>75</v>
      </c>
      <c r="AE84" s="8">
        <v>73</v>
      </c>
      <c r="AF84" s="8">
        <v>76</v>
      </c>
      <c r="AG84" s="8">
        <v>76</v>
      </c>
      <c r="AH84" s="8">
        <v>74</v>
      </c>
      <c r="AI84" s="8">
        <v>76</v>
      </c>
      <c r="AJ84" s="8">
        <v>103</v>
      </c>
      <c r="AK84" s="8">
        <v>112</v>
      </c>
      <c r="AL84" s="8">
        <v>109</v>
      </c>
      <c r="AM84" s="8">
        <v>108</v>
      </c>
      <c r="AN84" s="8">
        <v>100</v>
      </c>
      <c r="AO84" s="8">
        <v>100</v>
      </c>
      <c r="AP84" s="8">
        <v>100</v>
      </c>
      <c r="AQ84" s="8">
        <v>100</v>
      </c>
      <c r="AR84" s="8">
        <v>100</v>
      </c>
      <c r="AS84" s="8">
        <v>100</v>
      </c>
      <c r="AT84" s="8">
        <v>127</v>
      </c>
      <c r="AU84" s="8">
        <v>116</v>
      </c>
      <c r="AV84" s="8">
        <v>117</v>
      </c>
      <c r="AW84" s="8">
        <v>113</v>
      </c>
      <c r="AX84" s="8">
        <v>111</v>
      </c>
      <c r="AY84" s="8">
        <v>111</v>
      </c>
    </row>
    <row r="85" spans="1:51">
      <c r="A85" s="7" t="s">
        <v>163</v>
      </c>
      <c r="B85" s="7" t="s">
        <v>164</v>
      </c>
      <c r="C85" s="7">
        <v>43</v>
      </c>
      <c r="D85" s="7">
        <v>45</v>
      </c>
      <c r="E85" s="7">
        <v>45</v>
      </c>
      <c r="F85" s="7">
        <v>45</v>
      </c>
      <c r="G85" s="7">
        <v>44</v>
      </c>
      <c r="H85" s="7">
        <v>45</v>
      </c>
      <c r="I85" s="7">
        <v>45</v>
      </c>
      <c r="J85" s="7">
        <v>45</v>
      </c>
      <c r="K85" s="7">
        <v>43</v>
      </c>
      <c r="L85" s="7">
        <v>44</v>
      </c>
      <c r="M85" s="7">
        <v>44</v>
      </c>
      <c r="N85" s="7">
        <v>42</v>
      </c>
      <c r="O85" s="7">
        <v>41</v>
      </c>
      <c r="P85" s="7">
        <v>43</v>
      </c>
      <c r="Q85" s="7">
        <v>43</v>
      </c>
      <c r="R85" s="7">
        <v>39</v>
      </c>
      <c r="S85" s="7">
        <v>43</v>
      </c>
      <c r="T85" s="7">
        <v>45</v>
      </c>
      <c r="U85" s="7">
        <v>45</v>
      </c>
      <c r="V85" s="7">
        <v>47</v>
      </c>
      <c r="W85" s="7">
        <v>49</v>
      </c>
      <c r="X85" s="7">
        <v>51</v>
      </c>
      <c r="Y85" s="7">
        <v>54</v>
      </c>
      <c r="Z85" s="7">
        <v>47</v>
      </c>
      <c r="AA85" s="7">
        <v>47</v>
      </c>
      <c r="AB85" s="7">
        <v>51</v>
      </c>
      <c r="AC85" s="8">
        <v>51</v>
      </c>
      <c r="AD85" s="8">
        <v>53</v>
      </c>
      <c r="AE85" s="8">
        <v>53</v>
      </c>
      <c r="AF85" s="8">
        <v>55</v>
      </c>
      <c r="AG85" s="8">
        <v>54</v>
      </c>
      <c r="AH85" s="8">
        <v>62</v>
      </c>
      <c r="AI85" s="8">
        <v>63</v>
      </c>
      <c r="AJ85" s="8">
        <v>72</v>
      </c>
      <c r="AK85" s="8">
        <v>72</v>
      </c>
      <c r="AL85" s="8">
        <v>71</v>
      </c>
      <c r="AM85" s="8">
        <v>89</v>
      </c>
      <c r="AN85" s="8">
        <v>89</v>
      </c>
      <c r="AO85" s="8">
        <v>99</v>
      </c>
      <c r="AP85" s="8">
        <v>98</v>
      </c>
      <c r="AQ85" s="8">
        <v>96</v>
      </c>
      <c r="AR85" s="8">
        <v>95</v>
      </c>
      <c r="AS85" s="8">
        <v>102</v>
      </c>
      <c r="AT85" s="8">
        <v>112</v>
      </c>
      <c r="AU85" s="8">
        <v>114</v>
      </c>
      <c r="AV85" s="8">
        <v>114</v>
      </c>
      <c r="AW85" s="8">
        <v>113</v>
      </c>
      <c r="AX85" s="8">
        <v>116</v>
      </c>
      <c r="AY85" s="8">
        <v>115</v>
      </c>
    </row>
    <row r="86" spans="1:51">
      <c r="A86" s="7" t="s">
        <v>165</v>
      </c>
      <c r="B86" s="7" t="s">
        <v>166</v>
      </c>
      <c r="C86" s="7">
        <v>47</v>
      </c>
      <c r="D86" s="7">
        <v>46</v>
      </c>
      <c r="E86" s="7">
        <v>44</v>
      </c>
      <c r="F86" s="7">
        <v>47</v>
      </c>
      <c r="G86" s="7">
        <v>47</v>
      </c>
      <c r="H86" s="7">
        <v>52</v>
      </c>
      <c r="I86" s="7">
        <v>59</v>
      </c>
      <c r="J86" s="7">
        <v>58</v>
      </c>
      <c r="K86" s="7">
        <v>59</v>
      </c>
      <c r="L86" s="7">
        <v>63</v>
      </c>
      <c r="M86" s="7">
        <v>65</v>
      </c>
      <c r="N86" s="7">
        <v>62</v>
      </c>
      <c r="O86" s="7">
        <v>57</v>
      </c>
      <c r="P86" s="7">
        <v>57</v>
      </c>
      <c r="Q86" s="7">
        <v>53</v>
      </c>
      <c r="R86" s="7">
        <v>60</v>
      </c>
      <c r="S86" s="7">
        <v>59</v>
      </c>
      <c r="T86" s="7">
        <v>66</v>
      </c>
      <c r="U86" s="7">
        <v>75</v>
      </c>
      <c r="V86" s="7">
        <v>75</v>
      </c>
      <c r="W86" s="7">
        <v>76</v>
      </c>
      <c r="X86" s="7">
        <v>74</v>
      </c>
      <c r="Y86" s="7">
        <v>77</v>
      </c>
      <c r="Z86" s="7">
        <v>77</v>
      </c>
      <c r="AA86" s="7">
        <v>76</v>
      </c>
      <c r="AB86" s="7">
        <v>75</v>
      </c>
      <c r="AC86" s="8">
        <v>73</v>
      </c>
      <c r="AD86" s="8">
        <v>75</v>
      </c>
      <c r="AE86" s="8">
        <v>80</v>
      </c>
      <c r="AF86" s="8">
        <v>79</v>
      </c>
      <c r="AG86" s="8">
        <v>80</v>
      </c>
      <c r="AH86" s="8">
        <v>78</v>
      </c>
      <c r="AI86" s="8">
        <v>79</v>
      </c>
      <c r="AJ86" s="8">
        <v>88</v>
      </c>
      <c r="AK86" s="8">
        <v>83</v>
      </c>
      <c r="AL86" s="8">
        <v>93</v>
      </c>
      <c r="AM86" s="8">
        <v>94</v>
      </c>
      <c r="AN86" s="8">
        <v>94</v>
      </c>
      <c r="AO86" s="8">
        <v>110</v>
      </c>
      <c r="AP86" s="8">
        <v>104</v>
      </c>
      <c r="AQ86" s="8">
        <v>104</v>
      </c>
      <c r="AR86" s="8">
        <v>104</v>
      </c>
      <c r="AS86" s="8">
        <v>107</v>
      </c>
      <c r="AT86" s="8">
        <v>108</v>
      </c>
      <c r="AU86" s="8">
        <v>108</v>
      </c>
      <c r="AV86" s="8">
        <v>106</v>
      </c>
      <c r="AW86" s="8">
        <v>105</v>
      </c>
      <c r="AX86" s="8">
        <v>107</v>
      </c>
      <c r="AY86" s="8">
        <v>110</v>
      </c>
    </row>
    <row r="87" spans="1:51">
      <c r="A87" s="7" t="s">
        <v>167</v>
      </c>
      <c r="B87" s="7" t="s">
        <v>168</v>
      </c>
      <c r="C87" s="7">
        <v>31</v>
      </c>
      <c r="D87" s="7">
        <v>32</v>
      </c>
      <c r="E87" s="7">
        <v>32</v>
      </c>
      <c r="F87" s="7">
        <v>32</v>
      </c>
      <c r="G87" s="7">
        <v>29</v>
      </c>
      <c r="H87" s="7">
        <v>29</v>
      </c>
      <c r="I87" s="7">
        <v>26</v>
      </c>
      <c r="J87" s="7">
        <v>27</v>
      </c>
      <c r="K87" s="7">
        <v>27</v>
      </c>
      <c r="L87" s="7">
        <v>29</v>
      </c>
      <c r="M87" s="7">
        <v>29</v>
      </c>
      <c r="N87" s="7">
        <v>27</v>
      </c>
      <c r="O87" s="7">
        <v>26</v>
      </c>
      <c r="P87" s="7">
        <v>25</v>
      </c>
      <c r="Q87" s="7">
        <v>32</v>
      </c>
      <c r="R87" s="7">
        <v>35</v>
      </c>
      <c r="S87" s="7">
        <v>35</v>
      </c>
      <c r="T87" s="7">
        <v>35</v>
      </c>
      <c r="U87" s="7">
        <v>35</v>
      </c>
      <c r="V87" s="7">
        <v>34</v>
      </c>
      <c r="W87" s="7">
        <v>32</v>
      </c>
      <c r="X87" s="7">
        <v>34</v>
      </c>
      <c r="Y87" s="7">
        <v>33</v>
      </c>
      <c r="Z87" s="7">
        <v>32</v>
      </c>
      <c r="AA87" s="7">
        <v>31</v>
      </c>
      <c r="AB87" s="7">
        <v>31</v>
      </c>
      <c r="AC87" s="8">
        <v>31</v>
      </c>
      <c r="AD87" s="8">
        <v>31</v>
      </c>
      <c r="AE87" s="8">
        <v>30</v>
      </c>
      <c r="AF87" s="8">
        <v>30</v>
      </c>
      <c r="AG87" s="8">
        <v>25</v>
      </c>
      <c r="AH87" s="8">
        <v>25</v>
      </c>
      <c r="AI87" s="8">
        <v>25</v>
      </c>
      <c r="AJ87" s="8">
        <v>25</v>
      </c>
      <c r="AK87" s="8">
        <v>25</v>
      </c>
      <c r="AL87" s="8">
        <v>25</v>
      </c>
      <c r="AM87" s="8">
        <v>25</v>
      </c>
      <c r="AN87" s="8">
        <v>25</v>
      </c>
      <c r="AO87" s="8">
        <v>25</v>
      </c>
      <c r="AP87" s="8">
        <v>25</v>
      </c>
      <c r="AQ87" s="8">
        <v>25</v>
      </c>
      <c r="AR87" s="8">
        <v>34</v>
      </c>
      <c r="AS87" s="8">
        <v>28</v>
      </c>
      <c r="AT87" s="8">
        <v>28</v>
      </c>
      <c r="AU87" s="8">
        <v>28</v>
      </c>
      <c r="AV87" s="8">
        <v>28</v>
      </c>
      <c r="AW87" s="8">
        <v>28</v>
      </c>
      <c r="AX87" s="8">
        <v>31</v>
      </c>
      <c r="AY87" s="8">
        <v>31</v>
      </c>
    </row>
    <row r="88" spans="1:51">
      <c r="A88" s="7" t="s">
        <v>169</v>
      </c>
      <c r="B88" s="7" t="s">
        <v>170</v>
      </c>
      <c r="C88" s="7">
        <v>51</v>
      </c>
      <c r="D88" s="7">
        <v>46</v>
      </c>
      <c r="E88" s="7">
        <v>39</v>
      </c>
      <c r="F88" s="7">
        <v>36</v>
      </c>
      <c r="G88" s="7">
        <v>32</v>
      </c>
      <c r="H88" s="7">
        <v>33</v>
      </c>
      <c r="I88" s="7">
        <v>31</v>
      </c>
      <c r="J88" s="7">
        <v>34</v>
      </c>
      <c r="K88" s="7">
        <v>35</v>
      </c>
      <c r="L88" s="7">
        <v>35</v>
      </c>
      <c r="M88" s="7">
        <v>35</v>
      </c>
      <c r="N88" s="7">
        <v>36</v>
      </c>
      <c r="O88" s="7">
        <v>35</v>
      </c>
      <c r="P88" s="7">
        <v>38</v>
      </c>
      <c r="Q88" s="7">
        <v>39</v>
      </c>
      <c r="R88" s="7">
        <v>36</v>
      </c>
      <c r="S88" s="7">
        <v>37</v>
      </c>
      <c r="T88" s="7">
        <v>36</v>
      </c>
      <c r="U88" s="7">
        <v>41</v>
      </c>
      <c r="V88" s="7">
        <v>42</v>
      </c>
      <c r="W88" s="7">
        <v>39</v>
      </c>
      <c r="X88" s="7">
        <v>37</v>
      </c>
      <c r="Y88" s="7">
        <v>34</v>
      </c>
      <c r="Z88" s="7">
        <v>32</v>
      </c>
      <c r="AA88" s="7">
        <v>32</v>
      </c>
      <c r="AB88" s="7">
        <v>33</v>
      </c>
      <c r="AC88" s="8">
        <v>33</v>
      </c>
      <c r="AD88" s="8">
        <v>33</v>
      </c>
      <c r="AE88" s="8">
        <v>35</v>
      </c>
      <c r="AF88" s="8">
        <v>33</v>
      </c>
      <c r="AG88" s="8">
        <v>32</v>
      </c>
      <c r="AH88" s="8">
        <v>33</v>
      </c>
      <c r="AI88" s="8">
        <v>34</v>
      </c>
      <c r="AJ88" s="8">
        <v>34</v>
      </c>
      <c r="AK88" s="8">
        <v>34</v>
      </c>
      <c r="AL88" s="8">
        <v>32</v>
      </c>
      <c r="AM88" s="8">
        <v>32</v>
      </c>
      <c r="AN88" s="8">
        <v>32</v>
      </c>
      <c r="AO88" s="8">
        <v>32</v>
      </c>
      <c r="AP88" s="8">
        <v>32</v>
      </c>
      <c r="AQ88" s="8">
        <v>32</v>
      </c>
      <c r="AR88" s="8">
        <v>32</v>
      </c>
      <c r="AS88" s="8">
        <v>32</v>
      </c>
      <c r="AT88" s="8">
        <v>32</v>
      </c>
      <c r="AU88" s="8">
        <v>30</v>
      </c>
      <c r="AV88" s="8">
        <v>30</v>
      </c>
      <c r="AW88" s="8">
        <v>31</v>
      </c>
      <c r="AX88" s="8">
        <v>31</v>
      </c>
      <c r="AY88" s="8">
        <v>31</v>
      </c>
    </row>
    <row r="89" spans="1:51">
      <c r="A89" s="7" t="s">
        <v>171</v>
      </c>
      <c r="B89" s="7" t="s">
        <v>172</v>
      </c>
      <c r="C89" s="7">
        <v>37</v>
      </c>
      <c r="D89" s="7">
        <v>34</v>
      </c>
      <c r="E89" s="7">
        <v>32</v>
      </c>
      <c r="F89" s="7">
        <v>33</v>
      </c>
      <c r="G89" s="7">
        <v>31</v>
      </c>
      <c r="H89" s="7">
        <v>31</v>
      </c>
      <c r="I89" s="7">
        <v>27</v>
      </c>
      <c r="J89" s="7">
        <v>26</v>
      </c>
      <c r="K89" s="7">
        <v>23</v>
      </c>
      <c r="L89" s="7">
        <v>24</v>
      </c>
      <c r="M89" s="7">
        <v>27</v>
      </c>
      <c r="N89" s="7">
        <v>27</v>
      </c>
      <c r="O89" s="7">
        <v>26</v>
      </c>
      <c r="P89" s="7">
        <v>29</v>
      </c>
      <c r="Q89" s="7">
        <v>30</v>
      </c>
      <c r="R89" s="7">
        <v>31</v>
      </c>
      <c r="S89" s="7">
        <v>39</v>
      </c>
      <c r="T89" s="7">
        <v>38</v>
      </c>
      <c r="U89" s="7">
        <v>40</v>
      </c>
      <c r="V89" s="7">
        <v>40</v>
      </c>
      <c r="W89" s="7">
        <v>39</v>
      </c>
      <c r="X89" s="7">
        <v>40</v>
      </c>
      <c r="Y89" s="7">
        <v>34</v>
      </c>
      <c r="Z89" s="7">
        <v>33</v>
      </c>
      <c r="AA89" s="7">
        <v>30</v>
      </c>
      <c r="AB89" s="7">
        <v>30</v>
      </c>
      <c r="AC89" s="8">
        <v>28</v>
      </c>
      <c r="AD89" s="8">
        <v>27</v>
      </c>
      <c r="AE89" s="8">
        <v>31</v>
      </c>
      <c r="AF89" s="8">
        <v>26</v>
      </c>
      <c r="AG89" s="8">
        <v>25</v>
      </c>
      <c r="AH89" s="8">
        <v>25</v>
      </c>
      <c r="AI89" s="8">
        <v>25</v>
      </c>
      <c r="AJ89" s="8">
        <v>26</v>
      </c>
      <c r="AK89" s="8">
        <v>26</v>
      </c>
      <c r="AL89" s="8">
        <v>26</v>
      </c>
      <c r="AM89" s="8">
        <v>27</v>
      </c>
      <c r="AN89" s="8">
        <v>27</v>
      </c>
      <c r="AO89" s="8">
        <v>27</v>
      </c>
      <c r="AP89" s="8">
        <v>26</v>
      </c>
      <c r="AQ89" s="8">
        <v>26</v>
      </c>
      <c r="AR89" s="8">
        <v>26</v>
      </c>
      <c r="AS89" s="8">
        <v>28</v>
      </c>
      <c r="AT89" s="8">
        <v>28</v>
      </c>
      <c r="AU89" s="8">
        <v>28</v>
      </c>
      <c r="AV89" s="8">
        <v>28</v>
      </c>
      <c r="AW89" s="8">
        <v>29</v>
      </c>
      <c r="AX89" s="8">
        <v>34</v>
      </c>
      <c r="AY89" s="8">
        <v>35</v>
      </c>
    </row>
    <row r="90" spans="1:51">
      <c r="A90" s="7" t="s">
        <v>173</v>
      </c>
      <c r="B90" s="7" t="s">
        <v>174</v>
      </c>
      <c r="C90" s="7">
        <v>25</v>
      </c>
      <c r="D90" s="7">
        <v>21</v>
      </c>
      <c r="E90" s="7">
        <v>17</v>
      </c>
      <c r="F90" s="7">
        <v>15</v>
      </c>
      <c r="G90" s="7">
        <v>13</v>
      </c>
      <c r="H90" s="7">
        <v>13</v>
      </c>
      <c r="I90" s="7">
        <v>12</v>
      </c>
      <c r="J90" s="7">
        <v>12</v>
      </c>
      <c r="K90" s="7">
        <v>12</v>
      </c>
      <c r="L90" s="7">
        <v>12</v>
      </c>
      <c r="M90" s="7">
        <v>12</v>
      </c>
      <c r="N90" s="7">
        <v>12</v>
      </c>
      <c r="O90" s="7">
        <v>11</v>
      </c>
      <c r="P90" s="7">
        <v>11</v>
      </c>
      <c r="Q90" s="7">
        <v>9</v>
      </c>
      <c r="R90" s="7">
        <v>8</v>
      </c>
      <c r="S90" s="7">
        <v>10</v>
      </c>
      <c r="T90" s="7">
        <v>9</v>
      </c>
      <c r="U90" s="7">
        <v>18</v>
      </c>
      <c r="V90" s="7">
        <v>17</v>
      </c>
      <c r="W90" s="7">
        <v>18</v>
      </c>
      <c r="X90" s="7">
        <v>17</v>
      </c>
      <c r="Y90" s="7">
        <v>17</v>
      </c>
      <c r="Z90" s="7">
        <v>14</v>
      </c>
      <c r="AA90" s="7">
        <v>15</v>
      </c>
      <c r="AB90" s="7">
        <v>15</v>
      </c>
      <c r="AC90" s="8">
        <v>18</v>
      </c>
      <c r="AD90" s="8">
        <v>18</v>
      </c>
      <c r="AE90" s="8">
        <v>18</v>
      </c>
      <c r="AF90" s="8">
        <v>18</v>
      </c>
      <c r="AG90" s="8">
        <v>18</v>
      </c>
      <c r="AH90" s="8">
        <v>18</v>
      </c>
      <c r="AI90" s="8">
        <v>18</v>
      </c>
      <c r="AJ90" s="8">
        <v>18</v>
      </c>
      <c r="AK90" s="8">
        <v>18</v>
      </c>
      <c r="AL90" s="8">
        <v>19</v>
      </c>
      <c r="AM90" s="8">
        <v>19</v>
      </c>
      <c r="AN90" s="8">
        <v>19</v>
      </c>
      <c r="AO90" s="8">
        <v>19</v>
      </c>
      <c r="AP90" s="8">
        <v>19</v>
      </c>
      <c r="AQ90" s="8">
        <v>19</v>
      </c>
      <c r="AR90" s="8">
        <v>29</v>
      </c>
      <c r="AS90" s="8">
        <v>29</v>
      </c>
      <c r="AT90" s="8">
        <v>24</v>
      </c>
      <c r="AU90" s="8">
        <v>25</v>
      </c>
      <c r="AV90" s="8">
        <v>26</v>
      </c>
      <c r="AW90" s="8">
        <v>26</v>
      </c>
      <c r="AX90" s="8">
        <v>27</v>
      </c>
      <c r="AY90" s="8">
        <v>27</v>
      </c>
    </row>
    <row r="91" spans="1:51">
      <c r="A91" s="7" t="s">
        <v>175</v>
      </c>
      <c r="B91" s="7" t="s">
        <v>176</v>
      </c>
      <c r="C91" s="7">
        <v>84</v>
      </c>
      <c r="D91" s="7">
        <v>78</v>
      </c>
      <c r="E91" s="7">
        <v>75</v>
      </c>
      <c r="F91" s="7">
        <v>74</v>
      </c>
      <c r="G91" s="7">
        <v>71</v>
      </c>
      <c r="H91" s="7">
        <v>66</v>
      </c>
      <c r="I91" s="7">
        <v>80</v>
      </c>
      <c r="J91" s="7">
        <v>84</v>
      </c>
      <c r="K91" s="7">
        <v>89</v>
      </c>
      <c r="L91" s="7">
        <v>99</v>
      </c>
      <c r="M91" s="7">
        <v>100</v>
      </c>
      <c r="N91" s="7">
        <v>98</v>
      </c>
      <c r="O91" s="7">
        <v>99</v>
      </c>
      <c r="P91" s="7">
        <v>96</v>
      </c>
      <c r="Q91" s="7">
        <v>97</v>
      </c>
      <c r="R91" s="7">
        <v>105</v>
      </c>
      <c r="S91" s="7">
        <v>105</v>
      </c>
      <c r="T91" s="7">
        <v>106</v>
      </c>
      <c r="U91" s="7">
        <v>112</v>
      </c>
      <c r="V91" s="7">
        <v>113</v>
      </c>
      <c r="W91" s="7">
        <v>107</v>
      </c>
      <c r="X91" s="7">
        <v>100</v>
      </c>
      <c r="Y91" s="7">
        <v>97</v>
      </c>
      <c r="Z91" s="7">
        <v>90</v>
      </c>
      <c r="AA91" s="7">
        <v>88</v>
      </c>
      <c r="AB91" s="7">
        <v>82</v>
      </c>
      <c r="AC91" s="8">
        <v>71</v>
      </c>
      <c r="AD91" s="8">
        <v>81</v>
      </c>
      <c r="AE91" s="8">
        <v>76</v>
      </c>
      <c r="AF91" s="8">
        <v>77</v>
      </c>
      <c r="AG91" s="8">
        <v>80</v>
      </c>
      <c r="AH91" s="8">
        <v>81</v>
      </c>
      <c r="AI91" s="8">
        <v>82</v>
      </c>
      <c r="AJ91" s="8">
        <v>81</v>
      </c>
      <c r="AK91" s="8">
        <v>83</v>
      </c>
      <c r="AL91" s="8">
        <v>83</v>
      </c>
      <c r="AM91" s="8">
        <v>81</v>
      </c>
      <c r="AN91" s="8">
        <v>91</v>
      </c>
      <c r="AO91" s="8">
        <v>84</v>
      </c>
      <c r="AP91" s="8">
        <v>81</v>
      </c>
      <c r="AQ91" s="8">
        <v>82</v>
      </c>
      <c r="AR91" s="8">
        <v>81</v>
      </c>
      <c r="AS91" s="8">
        <v>85</v>
      </c>
      <c r="AT91" s="8">
        <v>87</v>
      </c>
      <c r="AU91" s="8">
        <v>90</v>
      </c>
      <c r="AV91" s="8">
        <v>81</v>
      </c>
      <c r="AW91" s="8">
        <v>84</v>
      </c>
      <c r="AX91" s="8">
        <v>85</v>
      </c>
      <c r="AY91" s="8">
        <v>95</v>
      </c>
    </row>
    <row r="92" spans="1:51">
      <c r="A92" s="7" t="s">
        <v>177</v>
      </c>
      <c r="B92" s="7" t="s">
        <v>178</v>
      </c>
      <c r="C92" s="7">
        <v>68</v>
      </c>
      <c r="D92" s="7">
        <v>68</v>
      </c>
      <c r="E92" s="7">
        <v>62</v>
      </c>
      <c r="F92" s="7">
        <v>58</v>
      </c>
      <c r="G92" s="7">
        <v>55</v>
      </c>
      <c r="H92" s="7">
        <v>54</v>
      </c>
      <c r="I92" s="7">
        <v>49</v>
      </c>
      <c r="J92" s="7">
        <v>51</v>
      </c>
      <c r="K92" s="7">
        <v>49</v>
      </c>
      <c r="L92" s="7">
        <v>49</v>
      </c>
      <c r="M92" s="7">
        <v>54</v>
      </c>
      <c r="N92" s="7">
        <v>52</v>
      </c>
      <c r="O92" s="7">
        <v>51</v>
      </c>
      <c r="P92" s="7">
        <v>51</v>
      </c>
      <c r="Q92" s="7">
        <v>52</v>
      </c>
      <c r="R92" s="7">
        <v>55</v>
      </c>
      <c r="S92" s="7">
        <v>56</v>
      </c>
      <c r="T92" s="7">
        <v>60</v>
      </c>
      <c r="U92" s="7">
        <v>64</v>
      </c>
      <c r="V92" s="7">
        <v>64</v>
      </c>
      <c r="W92" s="7">
        <v>60</v>
      </c>
      <c r="X92" s="7">
        <v>62</v>
      </c>
      <c r="Y92" s="7">
        <v>58</v>
      </c>
      <c r="Z92" s="7">
        <v>49</v>
      </c>
      <c r="AA92" s="7">
        <v>49</v>
      </c>
      <c r="AB92" s="7">
        <v>48</v>
      </c>
      <c r="AC92" s="8">
        <v>43</v>
      </c>
      <c r="AD92" s="8">
        <v>42</v>
      </c>
      <c r="AE92" s="8">
        <v>43</v>
      </c>
      <c r="AF92" s="8">
        <v>53</v>
      </c>
      <c r="AG92" s="8">
        <v>54</v>
      </c>
      <c r="AH92" s="8">
        <v>51</v>
      </c>
      <c r="AI92" s="8">
        <v>51</v>
      </c>
      <c r="AJ92" s="8">
        <v>51</v>
      </c>
      <c r="AK92" s="8">
        <v>52</v>
      </c>
      <c r="AL92" s="8">
        <v>52</v>
      </c>
      <c r="AM92" s="8">
        <v>53</v>
      </c>
      <c r="AN92" s="8">
        <v>52</v>
      </c>
      <c r="AO92" s="8">
        <v>53</v>
      </c>
      <c r="AP92" s="8">
        <v>52</v>
      </c>
      <c r="AQ92" s="8">
        <v>52</v>
      </c>
      <c r="AR92" s="8">
        <v>47</v>
      </c>
      <c r="AS92" s="8">
        <v>48</v>
      </c>
      <c r="AT92" s="8">
        <v>56</v>
      </c>
      <c r="AU92" s="8">
        <v>56</v>
      </c>
      <c r="AV92" s="8">
        <v>54</v>
      </c>
      <c r="AW92" s="8">
        <v>56</v>
      </c>
      <c r="AX92" s="8">
        <v>63</v>
      </c>
      <c r="AY92" s="8">
        <v>60</v>
      </c>
    </row>
    <row r="93" spans="1:51">
      <c r="A93" s="7" t="s">
        <v>179</v>
      </c>
      <c r="B93" s="7" t="s">
        <v>180</v>
      </c>
      <c r="C93" s="7">
        <v>55</v>
      </c>
      <c r="D93" s="7">
        <v>54</v>
      </c>
      <c r="E93" s="7">
        <v>54</v>
      </c>
      <c r="F93" s="7">
        <v>52</v>
      </c>
      <c r="G93" s="7">
        <v>49</v>
      </c>
      <c r="H93" s="7">
        <v>47</v>
      </c>
      <c r="I93" s="7">
        <v>45</v>
      </c>
      <c r="J93" s="7">
        <v>45</v>
      </c>
      <c r="K93" s="7">
        <v>46</v>
      </c>
      <c r="L93" s="7">
        <v>43</v>
      </c>
      <c r="M93" s="7">
        <v>49</v>
      </c>
      <c r="N93" s="7">
        <v>48</v>
      </c>
      <c r="O93" s="7">
        <v>51</v>
      </c>
      <c r="P93" s="7">
        <v>48</v>
      </c>
      <c r="Q93" s="7">
        <v>47</v>
      </c>
      <c r="R93" s="7">
        <v>49</v>
      </c>
      <c r="S93" s="7">
        <v>49</v>
      </c>
      <c r="T93" s="7">
        <v>53</v>
      </c>
      <c r="U93" s="7">
        <v>53</v>
      </c>
      <c r="V93" s="7">
        <v>51</v>
      </c>
      <c r="W93" s="7">
        <v>52</v>
      </c>
      <c r="X93" s="7">
        <v>52</v>
      </c>
      <c r="Y93" s="7">
        <v>49</v>
      </c>
      <c r="Z93" s="7">
        <v>49</v>
      </c>
      <c r="AA93" s="7">
        <v>46</v>
      </c>
      <c r="AB93" s="7">
        <v>45</v>
      </c>
      <c r="AC93" s="8">
        <v>46</v>
      </c>
      <c r="AD93" s="8">
        <v>45</v>
      </c>
      <c r="AE93" s="8">
        <v>45</v>
      </c>
      <c r="AF93" s="8">
        <v>45</v>
      </c>
      <c r="AG93" s="8">
        <v>46</v>
      </c>
      <c r="AH93" s="8">
        <v>45</v>
      </c>
      <c r="AI93" s="8">
        <v>45</v>
      </c>
      <c r="AJ93" s="8">
        <v>45</v>
      </c>
      <c r="AK93" s="8">
        <v>45</v>
      </c>
      <c r="AL93" s="8">
        <v>53</v>
      </c>
      <c r="AM93" s="8">
        <v>54</v>
      </c>
      <c r="AN93" s="8">
        <v>62</v>
      </c>
      <c r="AO93" s="8">
        <v>56</v>
      </c>
      <c r="AP93" s="8">
        <v>54</v>
      </c>
      <c r="AQ93" s="8">
        <v>52</v>
      </c>
      <c r="AR93" s="8">
        <v>51</v>
      </c>
      <c r="AS93" s="8">
        <v>54</v>
      </c>
      <c r="AT93" s="8">
        <v>54</v>
      </c>
      <c r="AU93" s="8">
        <v>54</v>
      </c>
      <c r="AV93" s="8">
        <v>54</v>
      </c>
      <c r="AW93" s="8">
        <v>55</v>
      </c>
      <c r="AX93" s="8">
        <v>55</v>
      </c>
      <c r="AY93" s="8">
        <v>55</v>
      </c>
    </row>
    <row r="94" spans="1:51">
      <c r="A94" s="7" t="s">
        <v>181</v>
      </c>
      <c r="B94" s="7" t="s">
        <v>182</v>
      </c>
      <c r="C94" s="7">
        <v>24</v>
      </c>
      <c r="D94" s="7">
        <v>24</v>
      </c>
      <c r="E94" s="7">
        <v>22</v>
      </c>
      <c r="F94" s="7">
        <v>24</v>
      </c>
      <c r="G94" s="7">
        <v>24</v>
      </c>
      <c r="H94" s="7">
        <v>24</v>
      </c>
      <c r="I94" s="7">
        <v>24</v>
      </c>
      <c r="J94" s="7">
        <v>26</v>
      </c>
      <c r="K94" s="7">
        <v>26</v>
      </c>
      <c r="L94" s="7">
        <v>26</v>
      </c>
      <c r="M94" s="7">
        <v>25</v>
      </c>
      <c r="N94" s="7">
        <v>32</v>
      </c>
      <c r="O94" s="7">
        <v>30</v>
      </c>
      <c r="P94" s="7">
        <v>29</v>
      </c>
      <c r="Q94" s="7">
        <v>29</v>
      </c>
      <c r="R94" s="7">
        <v>33</v>
      </c>
      <c r="S94" s="7">
        <v>29</v>
      </c>
      <c r="T94" s="7">
        <v>35</v>
      </c>
      <c r="U94" s="7">
        <v>37</v>
      </c>
      <c r="V94" s="7">
        <v>37</v>
      </c>
      <c r="W94" s="7">
        <v>36</v>
      </c>
      <c r="X94" s="7">
        <v>40</v>
      </c>
      <c r="Y94" s="7">
        <v>37</v>
      </c>
      <c r="Z94" s="7">
        <v>36</v>
      </c>
      <c r="AA94" s="7">
        <v>35</v>
      </c>
      <c r="AB94" s="7">
        <v>35</v>
      </c>
      <c r="AC94" s="8">
        <v>34</v>
      </c>
      <c r="AD94" s="8">
        <v>34</v>
      </c>
      <c r="AE94" s="8">
        <v>34</v>
      </c>
      <c r="AF94" s="8">
        <v>34</v>
      </c>
      <c r="AG94" s="8">
        <v>34</v>
      </c>
      <c r="AH94" s="8">
        <v>35</v>
      </c>
      <c r="AI94" s="8">
        <v>46</v>
      </c>
      <c r="AJ94" s="8">
        <v>47</v>
      </c>
      <c r="AK94" s="8">
        <v>47</v>
      </c>
      <c r="AL94" s="8">
        <v>46</v>
      </c>
      <c r="AM94" s="8">
        <v>47</v>
      </c>
      <c r="AN94" s="8">
        <v>47</v>
      </c>
      <c r="AO94" s="8">
        <v>39</v>
      </c>
      <c r="AP94" s="8">
        <v>39</v>
      </c>
      <c r="AQ94" s="8">
        <v>39</v>
      </c>
      <c r="AR94" s="8">
        <v>39</v>
      </c>
      <c r="AS94" s="8">
        <v>39</v>
      </c>
      <c r="AT94" s="8">
        <v>39</v>
      </c>
      <c r="AU94" s="8">
        <v>39</v>
      </c>
      <c r="AV94" s="8">
        <v>38</v>
      </c>
      <c r="AW94" s="8">
        <v>48</v>
      </c>
      <c r="AX94" s="8">
        <v>48</v>
      </c>
      <c r="AY94" s="8">
        <v>48</v>
      </c>
    </row>
    <row r="95" spans="1:51">
      <c r="A95" s="7" t="s">
        <v>183</v>
      </c>
      <c r="B95" s="7" t="s">
        <v>184</v>
      </c>
      <c r="C95" s="7">
        <v>22</v>
      </c>
      <c r="D95" s="7">
        <v>20</v>
      </c>
      <c r="E95" s="7">
        <v>18</v>
      </c>
      <c r="F95" s="7">
        <v>16</v>
      </c>
      <c r="G95" s="7">
        <v>14</v>
      </c>
      <c r="H95" s="7">
        <v>13</v>
      </c>
      <c r="I95" s="7">
        <v>14</v>
      </c>
      <c r="J95" s="7">
        <v>17</v>
      </c>
      <c r="K95" s="7">
        <v>17</v>
      </c>
      <c r="L95" s="7">
        <v>16</v>
      </c>
      <c r="M95" s="7">
        <v>16</v>
      </c>
      <c r="N95" s="7">
        <v>18</v>
      </c>
      <c r="O95" s="7">
        <v>23</v>
      </c>
      <c r="P95" s="7">
        <v>23</v>
      </c>
      <c r="Q95" s="7">
        <v>25</v>
      </c>
      <c r="R95" s="7">
        <v>26</v>
      </c>
      <c r="S95" s="7">
        <v>26</v>
      </c>
      <c r="T95" s="7">
        <v>26</v>
      </c>
      <c r="U95" s="7">
        <v>29</v>
      </c>
      <c r="V95" s="7">
        <v>32</v>
      </c>
      <c r="W95" s="7">
        <v>38</v>
      </c>
      <c r="X95" s="7">
        <v>39</v>
      </c>
      <c r="Y95" s="7">
        <v>37</v>
      </c>
      <c r="Z95" s="7">
        <v>37</v>
      </c>
      <c r="AA95" s="7">
        <v>32</v>
      </c>
      <c r="AB95" s="7">
        <v>31</v>
      </c>
      <c r="AC95" s="8">
        <v>26</v>
      </c>
      <c r="AD95" s="8">
        <v>26</v>
      </c>
      <c r="AE95" s="8">
        <v>26</v>
      </c>
      <c r="AF95" s="8">
        <v>26</v>
      </c>
      <c r="AG95" s="8">
        <v>29</v>
      </c>
      <c r="AH95" s="8">
        <v>29</v>
      </c>
      <c r="AI95" s="8">
        <v>29</v>
      </c>
      <c r="AJ95" s="8">
        <v>29</v>
      </c>
      <c r="AK95" s="8">
        <v>32</v>
      </c>
      <c r="AL95" s="8">
        <v>32</v>
      </c>
      <c r="AM95" s="8">
        <v>33</v>
      </c>
      <c r="AN95" s="8">
        <v>27</v>
      </c>
      <c r="AO95" s="8">
        <v>27</v>
      </c>
      <c r="AP95" s="8">
        <v>27</v>
      </c>
      <c r="AQ95" s="8">
        <v>27</v>
      </c>
      <c r="AR95" s="8">
        <v>27</v>
      </c>
      <c r="AS95" s="8">
        <v>37</v>
      </c>
      <c r="AT95" s="8">
        <v>37</v>
      </c>
      <c r="AU95" s="8">
        <v>37</v>
      </c>
      <c r="AV95" s="8">
        <v>37</v>
      </c>
      <c r="AW95" s="8">
        <v>37</v>
      </c>
      <c r="AX95" s="8">
        <v>37</v>
      </c>
      <c r="AY95" s="8">
        <v>37</v>
      </c>
    </row>
    <row r="96" spans="1:51">
      <c r="A96" s="7" t="s">
        <v>185</v>
      </c>
      <c r="B96" s="7" t="s">
        <v>186</v>
      </c>
      <c r="C96" s="7">
        <v>57</v>
      </c>
      <c r="D96" s="7">
        <v>51</v>
      </c>
      <c r="E96" s="7">
        <v>49</v>
      </c>
      <c r="F96" s="7">
        <v>42</v>
      </c>
      <c r="G96" s="7">
        <v>43</v>
      </c>
      <c r="H96" s="7">
        <v>43</v>
      </c>
      <c r="I96" s="7">
        <v>42</v>
      </c>
      <c r="J96" s="7">
        <v>43</v>
      </c>
      <c r="K96" s="7">
        <v>42</v>
      </c>
      <c r="L96" s="7">
        <v>44</v>
      </c>
      <c r="M96" s="7">
        <v>41</v>
      </c>
      <c r="N96" s="7">
        <v>40</v>
      </c>
      <c r="O96" s="7">
        <v>40</v>
      </c>
      <c r="P96" s="7">
        <v>37</v>
      </c>
      <c r="Q96" s="7">
        <v>37</v>
      </c>
      <c r="R96" s="7">
        <v>42</v>
      </c>
      <c r="S96" s="7">
        <v>43</v>
      </c>
      <c r="T96" s="7">
        <v>41</v>
      </c>
      <c r="U96" s="7">
        <v>44</v>
      </c>
      <c r="V96" s="7">
        <v>44</v>
      </c>
      <c r="W96" s="7">
        <v>44</v>
      </c>
      <c r="X96" s="7">
        <v>40</v>
      </c>
      <c r="Y96" s="7">
        <v>35</v>
      </c>
      <c r="Z96" s="7">
        <v>33</v>
      </c>
      <c r="AA96" s="7">
        <v>28</v>
      </c>
      <c r="AB96" s="7">
        <v>29</v>
      </c>
      <c r="AC96" s="8">
        <v>29</v>
      </c>
      <c r="AD96" s="8">
        <v>28</v>
      </c>
      <c r="AE96" s="8">
        <v>28</v>
      </c>
      <c r="AF96" s="8">
        <v>27</v>
      </c>
      <c r="AG96" s="8">
        <v>28</v>
      </c>
      <c r="AH96" s="8">
        <v>27</v>
      </c>
      <c r="AI96" s="8">
        <v>27</v>
      </c>
      <c r="AJ96" s="8">
        <v>27</v>
      </c>
      <c r="AK96" s="8">
        <v>27</v>
      </c>
      <c r="AL96" s="8">
        <v>27</v>
      </c>
      <c r="AM96" s="8">
        <v>26</v>
      </c>
      <c r="AN96" s="8">
        <v>27</v>
      </c>
      <c r="AO96" s="8">
        <v>27</v>
      </c>
      <c r="AP96" s="8">
        <v>26</v>
      </c>
      <c r="AQ96" s="8">
        <v>26</v>
      </c>
      <c r="AR96" s="8">
        <v>26</v>
      </c>
      <c r="AS96" s="8">
        <v>26</v>
      </c>
      <c r="AT96" s="8">
        <v>26</v>
      </c>
      <c r="AU96" s="8">
        <v>26</v>
      </c>
      <c r="AV96" s="8">
        <v>28</v>
      </c>
      <c r="AW96" s="8">
        <v>28</v>
      </c>
      <c r="AX96" s="8">
        <v>27</v>
      </c>
      <c r="AY96" s="8">
        <v>28</v>
      </c>
    </row>
    <row r="97" spans="1:51">
      <c r="A97" s="7" t="s">
        <v>187</v>
      </c>
      <c r="B97" s="7" t="s">
        <v>188</v>
      </c>
      <c r="C97" s="7">
        <v>25</v>
      </c>
      <c r="D97" s="7">
        <v>26</v>
      </c>
      <c r="E97" s="7">
        <v>26</v>
      </c>
      <c r="F97" s="7">
        <v>25</v>
      </c>
      <c r="G97" s="7">
        <v>25</v>
      </c>
      <c r="H97" s="7">
        <v>26</v>
      </c>
      <c r="I97" s="7">
        <v>27</v>
      </c>
      <c r="J97" s="7">
        <v>27</v>
      </c>
      <c r="K97" s="7">
        <v>27</v>
      </c>
      <c r="L97" s="7">
        <v>30</v>
      </c>
      <c r="M97" s="7">
        <v>29</v>
      </c>
      <c r="N97" s="7">
        <v>26</v>
      </c>
      <c r="O97" s="7">
        <v>28</v>
      </c>
      <c r="P97" s="7">
        <v>29</v>
      </c>
      <c r="Q97" s="7">
        <v>30</v>
      </c>
      <c r="R97" s="7">
        <v>31</v>
      </c>
      <c r="S97" s="7">
        <v>31</v>
      </c>
      <c r="T97" s="7">
        <v>31</v>
      </c>
      <c r="U97" s="7">
        <v>32</v>
      </c>
      <c r="V97" s="7">
        <v>32</v>
      </c>
      <c r="W97" s="7">
        <v>28</v>
      </c>
      <c r="X97" s="7">
        <v>28</v>
      </c>
      <c r="Y97" s="7">
        <v>23</v>
      </c>
      <c r="Z97" s="7">
        <v>19</v>
      </c>
      <c r="AA97" s="7">
        <v>19</v>
      </c>
      <c r="AB97" s="7">
        <v>19</v>
      </c>
      <c r="AC97" s="8">
        <v>19</v>
      </c>
      <c r="AD97" s="8">
        <v>16</v>
      </c>
      <c r="AE97" s="8">
        <v>16</v>
      </c>
      <c r="AF97" s="8">
        <v>18</v>
      </c>
      <c r="AG97" s="8">
        <v>19</v>
      </c>
      <c r="AH97" s="8">
        <v>20</v>
      </c>
      <c r="AI97" s="8">
        <v>20</v>
      </c>
      <c r="AJ97" s="8">
        <v>24</v>
      </c>
      <c r="AK97" s="8">
        <v>22</v>
      </c>
      <c r="AL97" s="8">
        <v>22</v>
      </c>
      <c r="AM97" s="8">
        <v>22</v>
      </c>
      <c r="AN97" s="8">
        <v>20</v>
      </c>
      <c r="AO97" s="8">
        <v>19</v>
      </c>
      <c r="AP97" s="8">
        <v>19</v>
      </c>
      <c r="AQ97" s="8">
        <v>19</v>
      </c>
      <c r="AR97" s="8">
        <v>19</v>
      </c>
      <c r="AS97" s="8">
        <v>19</v>
      </c>
      <c r="AT97" s="8">
        <v>19</v>
      </c>
      <c r="AU97" s="8">
        <v>19</v>
      </c>
      <c r="AV97" s="8">
        <v>19</v>
      </c>
      <c r="AW97" s="8">
        <v>18</v>
      </c>
      <c r="AX97" s="8">
        <v>18</v>
      </c>
      <c r="AY97" s="8">
        <v>18</v>
      </c>
    </row>
    <row r="98" spans="1:51">
      <c r="A98" s="7" t="s">
        <v>189</v>
      </c>
      <c r="B98" s="7" t="s">
        <v>190</v>
      </c>
      <c r="C98" s="7">
        <v>12</v>
      </c>
      <c r="D98" s="7">
        <v>11</v>
      </c>
      <c r="E98" s="7">
        <v>10</v>
      </c>
      <c r="F98" s="7">
        <v>10</v>
      </c>
      <c r="G98" s="7">
        <v>10</v>
      </c>
      <c r="H98" s="7">
        <v>9</v>
      </c>
      <c r="I98" s="7">
        <v>8</v>
      </c>
      <c r="J98" s="7">
        <v>6</v>
      </c>
      <c r="K98" s="7">
        <v>6</v>
      </c>
      <c r="L98" s="7">
        <v>6</v>
      </c>
      <c r="M98" s="7">
        <v>10</v>
      </c>
      <c r="N98" s="7">
        <v>10</v>
      </c>
      <c r="O98" s="7">
        <v>9</v>
      </c>
      <c r="P98" s="7">
        <v>8</v>
      </c>
      <c r="Q98" s="7">
        <v>10</v>
      </c>
      <c r="R98" s="7">
        <v>13</v>
      </c>
      <c r="S98" s="7">
        <v>13</v>
      </c>
      <c r="T98" s="7">
        <v>13</v>
      </c>
      <c r="U98" s="7">
        <v>14</v>
      </c>
      <c r="V98" s="7">
        <v>14</v>
      </c>
      <c r="W98" s="7">
        <v>13</v>
      </c>
      <c r="X98" s="7">
        <v>12</v>
      </c>
      <c r="Y98" s="7">
        <v>12</v>
      </c>
      <c r="Z98" s="7">
        <v>12</v>
      </c>
      <c r="AA98" s="7">
        <v>11</v>
      </c>
      <c r="AB98" s="7">
        <v>11</v>
      </c>
      <c r="AC98" s="8">
        <v>12</v>
      </c>
      <c r="AD98" s="8">
        <v>12</v>
      </c>
      <c r="AE98" s="8">
        <v>12</v>
      </c>
      <c r="AF98" s="8">
        <v>12</v>
      </c>
      <c r="AG98" s="8">
        <v>12</v>
      </c>
      <c r="AH98" s="8">
        <v>12</v>
      </c>
      <c r="AI98" s="8">
        <v>12</v>
      </c>
      <c r="AJ98" s="8">
        <v>12</v>
      </c>
      <c r="AK98" s="8">
        <v>12</v>
      </c>
      <c r="AL98" s="8">
        <v>12</v>
      </c>
      <c r="AM98" s="8">
        <v>26</v>
      </c>
      <c r="AN98" s="8">
        <v>16</v>
      </c>
      <c r="AO98" s="8">
        <v>16</v>
      </c>
      <c r="AP98" s="8">
        <v>16</v>
      </c>
      <c r="AQ98" s="8">
        <v>16</v>
      </c>
      <c r="AR98" s="8">
        <v>16</v>
      </c>
      <c r="AS98" s="8">
        <v>16</v>
      </c>
      <c r="AT98" s="8">
        <v>16</v>
      </c>
      <c r="AU98" s="8">
        <v>16</v>
      </c>
      <c r="AV98" s="8">
        <v>16</v>
      </c>
      <c r="AW98" s="8">
        <v>16</v>
      </c>
      <c r="AX98" s="8">
        <v>16</v>
      </c>
      <c r="AY98" s="8">
        <v>16</v>
      </c>
    </row>
    <row r="99" spans="1:51">
      <c r="A99" s="7" t="s">
        <v>191</v>
      </c>
      <c r="B99" s="7" t="s">
        <v>192</v>
      </c>
      <c r="C99" s="7">
        <v>47</v>
      </c>
      <c r="D99" s="7">
        <v>44</v>
      </c>
      <c r="E99" s="7">
        <v>41</v>
      </c>
      <c r="F99" s="7">
        <v>40</v>
      </c>
      <c r="G99" s="7">
        <v>39</v>
      </c>
      <c r="H99" s="7">
        <v>39</v>
      </c>
      <c r="I99" s="7">
        <v>43</v>
      </c>
      <c r="J99" s="7">
        <v>45</v>
      </c>
      <c r="K99" s="7">
        <v>52</v>
      </c>
      <c r="L99" s="7">
        <v>55</v>
      </c>
      <c r="M99" s="7">
        <v>56</v>
      </c>
      <c r="N99" s="7">
        <v>56</v>
      </c>
      <c r="O99" s="7">
        <v>61</v>
      </c>
      <c r="P99" s="7">
        <v>60</v>
      </c>
      <c r="Q99" s="7">
        <v>61</v>
      </c>
      <c r="R99" s="7">
        <v>58</v>
      </c>
      <c r="S99" s="7">
        <v>64</v>
      </c>
      <c r="T99" s="7">
        <v>67</v>
      </c>
      <c r="U99" s="7">
        <v>61</v>
      </c>
      <c r="V99" s="7">
        <v>61</v>
      </c>
      <c r="W99" s="7">
        <v>63</v>
      </c>
      <c r="X99" s="7">
        <v>66</v>
      </c>
      <c r="Y99" s="7">
        <v>66</v>
      </c>
      <c r="Z99" s="7">
        <v>64</v>
      </c>
      <c r="AA99" s="7">
        <v>62</v>
      </c>
      <c r="AB99" s="7">
        <v>61</v>
      </c>
      <c r="AC99" s="8">
        <v>67</v>
      </c>
      <c r="AD99" s="8">
        <v>69</v>
      </c>
      <c r="AE99" s="8">
        <v>69</v>
      </c>
      <c r="AF99" s="8">
        <v>72</v>
      </c>
      <c r="AG99" s="8">
        <v>73</v>
      </c>
      <c r="AH99" s="8">
        <v>73</v>
      </c>
      <c r="AI99" s="8">
        <v>69</v>
      </c>
      <c r="AJ99" s="8">
        <v>69</v>
      </c>
      <c r="AK99" s="8">
        <v>69</v>
      </c>
      <c r="AL99" s="8">
        <v>77</v>
      </c>
      <c r="AM99" s="8">
        <v>77</v>
      </c>
      <c r="AN99" s="8">
        <v>77</v>
      </c>
      <c r="AO99" s="8">
        <v>77</v>
      </c>
      <c r="AP99" s="8">
        <v>76</v>
      </c>
      <c r="AQ99" s="8">
        <v>74</v>
      </c>
      <c r="AR99" s="8">
        <v>74</v>
      </c>
      <c r="AS99" s="8">
        <v>78</v>
      </c>
      <c r="AT99" s="8">
        <v>75</v>
      </c>
      <c r="AU99" s="8">
        <v>73</v>
      </c>
      <c r="AV99" s="8">
        <v>74</v>
      </c>
      <c r="AW99" s="8">
        <v>75</v>
      </c>
      <c r="AX99" s="8">
        <v>75</v>
      </c>
      <c r="AY99" s="8">
        <v>74</v>
      </c>
    </row>
    <row r="100" spans="1:51">
      <c r="A100" s="7" t="s">
        <v>193</v>
      </c>
      <c r="B100" s="7" t="s">
        <v>194</v>
      </c>
      <c r="C100" s="7">
        <v>70</v>
      </c>
      <c r="D100" s="7">
        <v>67</v>
      </c>
      <c r="E100" s="7">
        <v>67</v>
      </c>
      <c r="F100" s="7">
        <v>64</v>
      </c>
      <c r="G100" s="7">
        <v>63</v>
      </c>
      <c r="H100" s="7">
        <v>59</v>
      </c>
      <c r="I100" s="7">
        <v>54</v>
      </c>
      <c r="J100" s="7">
        <v>51</v>
      </c>
      <c r="K100" s="7">
        <v>48</v>
      </c>
      <c r="L100" s="7">
        <v>48</v>
      </c>
      <c r="M100" s="7">
        <v>43</v>
      </c>
      <c r="N100" s="7">
        <v>34</v>
      </c>
      <c r="O100" s="7">
        <v>38</v>
      </c>
      <c r="P100" s="7">
        <v>43</v>
      </c>
      <c r="Q100" s="7">
        <v>41</v>
      </c>
      <c r="R100" s="7">
        <v>59</v>
      </c>
      <c r="S100" s="7">
        <v>57</v>
      </c>
      <c r="T100" s="7">
        <v>57</v>
      </c>
      <c r="U100" s="7">
        <v>58</v>
      </c>
      <c r="V100" s="7">
        <v>59</v>
      </c>
      <c r="W100" s="7">
        <v>58</v>
      </c>
      <c r="X100" s="7">
        <v>60</v>
      </c>
      <c r="Y100" s="7">
        <v>59</v>
      </c>
      <c r="Z100" s="7">
        <v>56</v>
      </c>
      <c r="AA100" s="7">
        <v>58</v>
      </c>
      <c r="AB100" s="7">
        <v>57</v>
      </c>
      <c r="AC100" s="8">
        <v>57</v>
      </c>
      <c r="AD100" s="8">
        <v>57</v>
      </c>
      <c r="AE100" s="8">
        <v>57</v>
      </c>
      <c r="AF100" s="8">
        <v>57</v>
      </c>
      <c r="AG100" s="8">
        <v>75</v>
      </c>
      <c r="AH100" s="8">
        <v>76</v>
      </c>
      <c r="AI100" s="8">
        <v>78</v>
      </c>
      <c r="AJ100" s="8">
        <v>80</v>
      </c>
      <c r="AK100" s="8">
        <v>82</v>
      </c>
      <c r="AL100" s="8">
        <v>88</v>
      </c>
      <c r="AM100" s="8">
        <v>89</v>
      </c>
      <c r="AN100" s="8">
        <v>89</v>
      </c>
      <c r="AO100" s="8">
        <v>89</v>
      </c>
      <c r="AP100" s="8">
        <v>89</v>
      </c>
      <c r="AQ100" s="8">
        <v>95</v>
      </c>
      <c r="AR100" s="8">
        <v>95</v>
      </c>
      <c r="AS100" s="8">
        <v>99</v>
      </c>
      <c r="AT100" s="8">
        <v>100</v>
      </c>
      <c r="AU100" s="8">
        <v>99</v>
      </c>
      <c r="AV100" s="8">
        <v>100</v>
      </c>
      <c r="AW100" s="8">
        <v>100</v>
      </c>
      <c r="AX100" s="8">
        <v>98</v>
      </c>
      <c r="AY100" s="8">
        <v>105</v>
      </c>
    </row>
    <row r="101" spans="1:51">
      <c r="A101" s="7" t="s">
        <v>195</v>
      </c>
      <c r="B101" s="7" t="s">
        <v>196</v>
      </c>
      <c r="C101" s="7">
        <v>64</v>
      </c>
      <c r="D101" s="7">
        <v>58</v>
      </c>
      <c r="E101" s="7">
        <v>53</v>
      </c>
      <c r="F101" s="7">
        <v>50</v>
      </c>
      <c r="G101" s="7">
        <v>46</v>
      </c>
      <c r="H101" s="7">
        <v>46</v>
      </c>
      <c r="I101" s="7">
        <v>56</v>
      </c>
      <c r="J101" s="7">
        <v>56</v>
      </c>
      <c r="K101" s="7">
        <v>57</v>
      </c>
      <c r="L101" s="7">
        <v>54</v>
      </c>
      <c r="M101" s="7">
        <v>50</v>
      </c>
      <c r="N101" s="7">
        <v>50</v>
      </c>
      <c r="O101" s="7">
        <v>49</v>
      </c>
      <c r="P101" s="7">
        <v>49</v>
      </c>
      <c r="Q101" s="7">
        <v>46</v>
      </c>
      <c r="R101" s="7">
        <v>53</v>
      </c>
      <c r="S101" s="7">
        <v>54</v>
      </c>
      <c r="T101" s="7">
        <v>56</v>
      </c>
      <c r="U101" s="7">
        <v>56</v>
      </c>
      <c r="V101" s="7">
        <v>56</v>
      </c>
      <c r="W101" s="7">
        <v>65</v>
      </c>
      <c r="X101" s="7">
        <v>62</v>
      </c>
      <c r="Y101" s="7">
        <v>61</v>
      </c>
      <c r="Z101" s="7">
        <v>64</v>
      </c>
      <c r="AA101" s="7">
        <v>61</v>
      </c>
      <c r="AB101" s="7">
        <v>62</v>
      </c>
      <c r="AC101" s="8">
        <v>60</v>
      </c>
      <c r="AD101" s="8">
        <v>61</v>
      </c>
      <c r="AE101" s="8">
        <v>60</v>
      </c>
      <c r="AF101" s="8">
        <v>63</v>
      </c>
      <c r="AG101" s="8">
        <v>66</v>
      </c>
      <c r="AH101" s="8">
        <v>77</v>
      </c>
      <c r="AI101" s="8">
        <v>85</v>
      </c>
      <c r="AJ101" s="8">
        <v>87</v>
      </c>
      <c r="AK101" s="8">
        <v>86</v>
      </c>
      <c r="AL101" s="8">
        <v>85</v>
      </c>
      <c r="AM101" s="8">
        <v>97</v>
      </c>
      <c r="AN101" s="8">
        <v>96</v>
      </c>
      <c r="AO101" s="8">
        <v>96</v>
      </c>
      <c r="AP101" s="8">
        <v>96</v>
      </c>
      <c r="AQ101" s="8">
        <v>97</v>
      </c>
      <c r="AR101" s="8">
        <v>96</v>
      </c>
      <c r="AS101" s="8">
        <v>99</v>
      </c>
      <c r="AT101" s="8">
        <v>96</v>
      </c>
      <c r="AU101" s="8">
        <v>94</v>
      </c>
      <c r="AV101" s="8">
        <v>94</v>
      </c>
      <c r="AW101" s="8">
        <v>89</v>
      </c>
      <c r="AX101" s="8">
        <v>98</v>
      </c>
      <c r="AY101" s="8">
        <v>111</v>
      </c>
    </row>
    <row r="102" spans="1:51">
      <c r="A102" s="7" t="s">
        <v>197</v>
      </c>
      <c r="B102" s="7" t="s">
        <v>198</v>
      </c>
      <c r="C102" s="7">
        <v>57</v>
      </c>
      <c r="D102" s="7">
        <v>52</v>
      </c>
      <c r="E102" s="7">
        <v>52</v>
      </c>
      <c r="F102" s="7">
        <v>52</v>
      </c>
      <c r="G102" s="7">
        <v>51</v>
      </c>
      <c r="H102" s="7">
        <v>57</v>
      </c>
      <c r="I102" s="7">
        <v>56</v>
      </c>
      <c r="J102" s="7">
        <v>58</v>
      </c>
      <c r="K102" s="7">
        <v>61</v>
      </c>
      <c r="L102" s="7">
        <v>61</v>
      </c>
      <c r="M102" s="7">
        <v>62</v>
      </c>
      <c r="N102" s="7">
        <v>59</v>
      </c>
      <c r="O102" s="7">
        <v>57</v>
      </c>
      <c r="P102" s="7">
        <v>58</v>
      </c>
      <c r="Q102" s="7">
        <v>59</v>
      </c>
      <c r="R102" s="7">
        <v>58</v>
      </c>
      <c r="S102" s="7">
        <v>63</v>
      </c>
      <c r="T102" s="7">
        <v>63</v>
      </c>
      <c r="U102" s="7">
        <v>62</v>
      </c>
      <c r="V102" s="7">
        <v>67</v>
      </c>
      <c r="W102" s="7">
        <v>65</v>
      </c>
      <c r="X102" s="7">
        <v>68</v>
      </c>
      <c r="Y102" s="7">
        <v>67</v>
      </c>
      <c r="Z102" s="7">
        <v>67</v>
      </c>
      <c r="AA102" s="7">
        <v>60</v>
      </c>
      <c r="AB102" s="7">
        <v>61</v>
      </c>
      <c r="AC102" s="8">
        <v>62</v>
      </c>
      <c r="AD102" s="8">
        <v>65</v>
      </c>
      <c r="AE102" s="8">
        <v>66</v>
      </c>
      <c r="AF102" s="8">
        <v>66</v>
      </c>
      <c r="AG102" s="8">
        <v>67</v>
      </c>
      <c r="AH102" s="8">
        <v>69</v>
      </c>
      <c r="AI102" s="8">
        <v>68</v>
      </c>
      <c r="AJ102" s="8">
        <v>71</v>
      </c>
      <c r="AK102" s="8">
        <v>73</v>
      </c>
      <c r="AL102" s="8">
        <v>76</v>
      </c>
      <c r="AM102" s="8">
        <v>89</v>
      </c>
      <c r="AN102" s="8">
        <v>90</v>
      </c>
      <c r="AO102" s="8">
        <v>94</v>
      </c>
      <c r="AP102" s="8">
        <v>94</v>
      </c>
      <c r="AQ102" s="8">
        <v>93</v>
      </c>
      <c r="AR102" s="8">
        <v>93</v>
      </c>
      <c r="AS102" s="8">
        <v>93</v>
      </c>
      <c r="AT102" s="8">
        <v>93</v>
      </c>
      <c r="AU102" s="8">
        <v>94</v>
      </c>
      <c r="AV102" s="8">
        <v>94</v>
      </c>
      <c r="AW102" s="8">
        <v>103</v>
      </c>
      <c r="AX102" s="8">
        <v>102</v>
      </c>
      <c r="AY102" s="8">
        <v>100</v>
      </c>
    </row>
    <row r="103" spans="1:51">
      <c r="A103" s="7" t="s">
        <v>199</v>
      </c>
      <c r="B103" s="7" t="s">
        <v>200</v>
      </c>
      <c r="C103" s="7">
        <v>43</v>
      </c>
      <c r="D103" s="7">
        <v>42</v>
      </c>
      <c r="E103" s="7">
        <v>38</v>
      </c>
      <c r="F103" s="7">
        <v>35</v>
      </c>
      <c r="G103" s="7">
        <v>36</v>
      </c>
      <c r="H103" s="7">
        <v>40</v>
      </c>
      <c r="I103" s="7">
        <v>39</v>
      </c>
      <c r="J103" s="7">
        <v>47</v>
      </c>
      <c r="K103" s="7">
        <v>48</v>
      </c>
      <c r="L103" s="7">
        <v>53</v>
      </c>
      <c r="M103" s="7">
        <v>53</v>
      </c>
      <c r="N103" s="7">
        <v>47</v>
      </c>
      <c r="O103" s="7">
        <v>49</v>
      </c>
      <c r="P103" s="7">
        <v>47</v>
      </c>
      <c r="Q103" s="7">
        <v>47</v>
      </c>
      <c r="R103" s="7">
        <v>46</v>
      </c>
      <c r="S103" s="7">
        <v>49</v>
      </c>
      <c r="T103" s="7">
        <v>50</v>
      </c>
      <c r="U103" s="7">
        <v>50</v>
      </c>
      <c r="V103" s="7">
        <v>49</v>
      </c>
      <c r="W103" s="7">
        <v>52</v>
      </c>
      <c r="X103" s="7">
        <v>52</v>
      </c>
      <c r="Y103" s="7">
        <v>56</v>
      </c>
      <c r="Z103" s="7">
        <v>57</v>
      </c>
      <c r="AA103" s="7">
        <v>57</v>
      </c>
      <c r="AB103" s="7">
        <v>57</v>
      </c>
      <c r="AC103" s="8">
        <v>51</v>
      </c>
      <c r="AD103" s="8">
        <v>52</v>
      </c>
      <c r="AE103" s="8">
        <v>45</v>
      </c>
      <c r="AF103" s="8">
        <v>52</v>
      </c>
      <c r="AG103" s="8">
        <v>52</v>
      </c>
      <c r="AH103" s="8">
        <v>49</v>
      </c>
      <c r="AI103" s="8">
        <v>51</v>
      </c>
      <c r="AJ103" s="8">
        <v>49</v>
      </c>
      <c r="AK103" s="8">
        <v>48</v>
      </c>
      <c r="AL103" s="8">
        <v>58</v>
      </c>
      <c r="AM103" s="8">
        <v>56</v>
      </c>
      <c r="AN103" s="8">
        <v>56</v>
      </c>
      <c r="AO103" s="8">
        <v>56</v>
      </c>
      <c r="AP103" s="8">
        <v>55</v>
      </c>
      <c r="AQ103" s="8">
        <v>53</v>
      </c>
      <c r="AR103" s="8">
        <v>55</v>
      </c>
      <c r="AS103" s="8">
        <v>56</v>
      </c>
      <c r="AT103" s="8">
        <v>59</v>
      </c>
      <c r="AU103" s="8">
        <v>59</v>
      </c>
      <c r="AV103" s="8">
        <v>59</v>
      </c>
      <c r="AW103" s="8">
        <v>57</v>
      </c>
      <c r="AX103" s="8">
        <v>57</v>
      </c>
      <c r="AY103" s="8">
        <v>57</v>
      </c>
    </row>
    <row r="104" spans="1:51" s="2" customFormat="1">
      <c r="A104" s="9"/>
      <c r="B104" s="9" t="s">
        <v>201</v>
      </c>
      <c r="C104" s="10">
        <f t="shared" ref="C104:AV104" si="0">SUM(C8:C103)</f>
        <v>5157</v>
      </c>
      <c r="D104" s="10">
        <f t="shared" si="0"/>
        <v>4916</v>
      </c>
      <c r="E104" s="10">
        <f t="shared" si="0"/>
        <v>4678</v>
      </c>
      <c r="F104" s="10">
        <f t="shared" si="0"/>
        <v>4475</v>
      </c>
      <c r="G104" s="10">
        <f t="shared" si="0"/>
        <v>4274</v>
      </c>
      <c r="H104" s="10">
        <f t="shared" si="0"/>
        <v>4168</v>
      </c>
      <c r="I104" s="10">
        <f t="shared" si="0"/>
        <v>4147</v>
      </c>
      <c r="J104" s="10">
        <f t="shared" si="0"/>
        <v>4228</v>
      </c>
      <c r="K104" s="10">
        <f t="shared" si="0"/>
        <v>4218</v>
      </c>
      <c r="L104" s="10">
        <f t="shared" si="0"/>
        <v>4269</v>
      </c>
      <c r="M104" s="10">
        <f t="shared" si="0"/>
        <v>4379</v>
      </c>
      <c r="N104" s="10">
        <f t="shared" si="0"/>
        <v>4410</v>
      </c>
      <c r="O104" s="10">
        <f t="shared" si="0"/>
        <v>4426</v>
      </c>
      <c r="P104" s="10">
        <f t="shared" si="0"/>
        <v>4484</v>
      </c>
      <c r="Q104" s="10">
        <f t="shared" si="0"/>
        <v>4500</v>
      </c>
      <c r="R104" s="10">
        <f t="shared" si="0"/>
        <v>4695</v>
      </c>
      <c r="S104" s="10">
        <f t="shared" si="0"/>
        <v>4835</v>
      </c>
      <c r="T104" s="10">
        <f t="shared" si="0"/>
        <v>5050</v>
      </c>
      <c r="U104" s="10">
        <f t="shared" si="0"/>
        <v>5320</v>
      </c>
      <c r="V104" s="10">
        <f t="shared" si="0"/>
        <v>5369</v>
      </c>
      <c r="W104" s="10">
        <f t="shared" si="0"/>
        <v>5337</v>
      </c>
      <c r="X104" s="10">
        <f t="shared" si="0"/>
        <v>5201</v>
      </c>
      <c r="Y104" s="10">
        <f t="shared" si="0"/>
        <v>4966</v>
      </c>
      <c r="Z104" s="10">
        <f t="shared" si="0"/>
        <v>4761</v>
      </c>
      <c r="AA104" s="10">
        <f t="shared" si="0"/>
        <v>4590</v>
      </c>
      <c r="AB104" s="10">
        <f t="shared" si="0"/>
        <v>4490</v>
      </c>
      <c r="AC104" s="10">
        <f t="shared" si="0"/>
        <v>4297</v>
      </c>
      <c r="AD104" s="10">
        <f t="shared" si="0"/>
        <v>4272</v>
      </c>
      <c r="AE104" s="10">
        <f t="shared" si="0"/>
        <v>4291</v>
      </c>
      <c r="AF104" s="10">
        <f t="shared" si="0"/>
        <v>4377</v>
      </c>
      <c r="AG104" s="10">
        <f t="shared" si="0"/>
        <v>4526</v>
      </c>
      <c r="AH104" s="10">
        <f t="shared" si="0"/>
        <v>4659</v>
      </c>
      <c r="AI104" s="10">
        <f t="shared" si="0"/>
        <v>4774</v>
      </c>
      <c r="AJ104" s="10">
        <f t="shared" si="0"/>
        <v>4988</v>
      </c>
      <c r="AK104" s="10">
        <f t="shared" si="0"/>
        <v>5117</v>
      </c>
      <c r="AL104" s="10">
        <f t="shared" si="0"/>
        <v>5207</v>
      </c>
      <c r="AM104" s="10">
        <f t="shared" si="0"/>
        <v>5254</v>
      </c>
      <c r="AN104" s="10">
        <f t="shared" si="0"/>
        <v>5282</v>
      </c>
      <c r="AO104" s="10">
        <f t="shared" si="0"/>
        <v>5269</v>
      </c>
      <c r="AP104" s="10">
        <f t="shared" si="0"/>
        <v>5269</v>
      </c>
      <c r="AQ104" s="10">
        <f t="shared" si="0"/>
        <v>5281</v>
      </c>
      <c r="AR104" s="10">
        <f t="shared" si="0"/>
        <v>5316</v>
      </c>
      <c r="AS104" s="10">
        <f t="shared" si="0"/>
        <v>5390</v>
      </c>
      <c r="AT104" s="10">
        <f t="shared" si="0"/>
        <v>5470</v>
      </c>
      <c r="AU104" s="10">
        <f t="shared" si="0"/>
        <v>5467</v>
      </c>
      <c r="AV104" s="10">
        <f t="shared" si="0"/>
        <v>5467</v>
      </c>
      <c r="AW104" s="10">
        <f t="shared" ref="AW104:AY104" si="1">SUM(AW8:AW103)</f>
        <v>5508</v>
      </c>
      <c r="AX104" s="10">
        <f t="shared" si="1"/>
        <v>5588</v>
      </c>
      <c r="AY104" s="10">
        <f t="shared" si="1"/>
        <v>5647</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sheetPr codeName="Feuil5"/>
  <dimension ref="A1:AY104"/>
  <sheetViews>
    <sheetView workbookViewId="0"/>
  </sheetViews>
  <sheetFormatPr baseColWidth="10" defaultColWidth="4.7109375" defaultRowHeight="12"/>
  <cols>
    <col min="1" max="1" width="4.28515625" style="1" bestFit="1" customWidth="1"/>
    <col min="2" max="2" width="26.140625" style="1" bestFit="1" customWidth="1"/>
    <col min="3" max="12" width="8.85546875" style="4" bestFit="1" customWidth="1"/>
    <col min="13" max="13" width="8.85546875" style="4" customWidth="1"/>
    <col min="14" max="27" width="8.85546875" style="1" bestFit="1" customWidth="1"/>
    <col min="28" max="35" width="7.42578125" style="1" bestFit="1" customWidth="1"/>
    <col min="36" max="51" width="8.85546875" style="1" bestFit="1" customWidth="1"/>
    <col min="52"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204</v>
      </c>
    </row>
    <row r="6" spans="1:51" ht="3" customHeight="1"/>
    <row r="7" spans="1:51" s="2" customFormat="1">
      <c r="A7" s="23"/>
      <c r="B7" s="23"/>
      <c r="C7" s="24" t="s">
        <v>272</v>
      </c>
      <c r="D7" s="24" t="s">
        <v>273</v>
      </c>
      <c r="E7" s="24" t="s">
        <v>274</v>
      </c>
      <c r="F7" s="24" t="s">
        <v>275</v>
      </c>
      <c r="G7" s="24" t="s">
        <v>276</v>
      </c>
      <c r="H7" s="24" t="s">
        <v>277</v>
      </c>
      <c r="I7" s="24" t="s">
        <v>278</v>
      </c>
      <c r="J7" s="24" t="s">
        <v>279</v>
      </c>
      <c r="K7" s="24" t="s">
        <v>280</v>
      </c>
      <c r="L7" s="24" t="s">
        <v>281</v>
      </c>
      <c r="M7" s="24" t="s">
        <v>282</v>
      </c>
      <c r="N7" s="24" t="s">
        <v>283</v>
      </c>
      <c r="O7" s="24" t="s">
        <v>284</v>
      </c>
      <c r="P7" s="24" t="s">
        <v>285</v>
      </c>
      <c r="Q7" s="24" t="s">
        <v>286</v>
      </c>
      <c r="R7" s="24" t="s">
        <v>287</v>
      </c>
      <c r="S7" s="24" t="s">
        <v>288</v>
      </c>
      <c r="T7" s="24" t="s">
        <v>289</v>
      </c>
      <c r="U7" s="24" t="s">
        <v>290</v>
      </c>
      <c r="V7" s="24" t="s">
        <v>291</v>
      </c>
      <c r="W7" s="24" t="s">
        <v>292</v>
      </c>
      <c r="X7" s="24" t="s">
        <v>293</v>
      </c>
      <c r="Y7" s="24" t="s">
        <v>294</v>
      </c>
      <c r="Z7" s="24" t="s">
        <v>295</v>
      </c>
      <c r="AA7" s="24" t="s">
        <v>296</v>
      </c>
      <c r="AB7" s="24" t="s">
        <v>297</v>
      </c>
      <c r="AC7" s="24" t="s">
        <v>298</v>
      </c>
      <c r="AD7" s="24" t="s">
        <v>299</v>
      </c>
      <c r="AE7" s="24" t="s">
        <v>300</v>
      </c>
      <c r="AF7" s="24" t="s">
        <v>301</v>
      </c>
      <c r="AG7" s="24" t="s">
        <v>302</v>
      </c>
      <c r="AH7" s="24" t="s">
        <v>303</v>
      </c>
      <c r="AI7" s="24" t="s">
        <v>304</v>
      </c>
      <c r="AJ7" s="24" t="s">
        <v>305</v>
      </c>
      <c r="AK7" s="24" t="s">
        <v>306</v>
      </c>
      <c r="AL7" s="24" t="s">
        <v>307</v>
      </c>
      <c r="AM7" s="24" t="s">
        <v>308</v>
      </c>
      <c r="AN7" s="24" t="s">
        <v>0</v>
      </c>
      <c r="AO7" s="24" t="s">
        <v>1</v>
      </c>
      <c r="AP7" s="24" t="s">
        <v>2</v>
      </c>
      <c r="AQ7" s="24" t="s">
        <v>3</v>
      </c>
      <c r="AR7" s="24" t="s">
        <v>4</v>
      </c>
      <c r="AS7" s="24" t="s">
        <v>5</v>
      </c>
      <c r="AT7" s="24" t="s">
        <v>6</v>
      </c>
      <c r="AU7" s="24" t="s">
        <v>7</v>
      </c>
      <c r="AV7" s="24" t="s">
        <v>8</v>
      </c>
      <c r="AW7" s="24" t="s">
        <v>229</v>
      </c>
      <c r="AX7" s="24" t="s">
        <v>270</v>
      </c>
      <c r="AY7" s="24" t="s">
        <v>309</v>
      </c>
    </row>
    <row r="8" spans="1:51">
      <c r="A8" s="25" t="s">
        <v>9</v>
      </c>
      <c r="B8" s="25" t="s">
        <v>10</v>
      </c>
      <c r="C8" s="50">
        <v>12962</v>
      </c>
      <c r="D8" s="50">
        <v>12754</v>
      </c>
      <c r="E8" s="50">
        <v>12256</v>
      </c>
      <c r="F8" s="50">
        <v>11677</v>
      </c>
      <c r="G8" s="50">
        <v>10703</v>
      </c>
      <c r="H8" s="50">
        <v>10313</v>
      </c>
      <c r="I8" s="50">
        <v>9913</v>
      </c>
      <c r="J8" s="50">
        <v>9631</v>
      </c>
      <c r="K8" s="50">
        <v>9261</v>
      </c>
      <c r="L8" s="50">
        <v>8933</v>
      </c>
      <c r="M8" s="50">
        <v>8726</v>
      </c>
      <c r="N8" s="50">
        <v>8289</v>
      </c>
      <c r="O8" s="50">
        <v>8667</v>
      </c>
      <c r="P8" s="50">
        <v>7957</v>
      </c>
      <c r="Q8" s="50">
        <v>7397</v>
      </c>
      <c r="R8" s="50">
        <v>8101</v>
      </c>
      <c r="S8" s="50">
        <v>8399</v>
      </c>
      <c r="T8" s="50">
        <v>7866</v>
      </c>
      <c r="U8" s="50">
        <v>8386</v>
      </c>
      <c r="V8" s="50">
        <v>8475</v>
      </c>
      <c r="W8" s="50">
        <v>8036</v>
      </c>
      <c r="X8" s="50">
        <v>8168</v>
      </c>
      <c r="Y8" s="50">
        <v>8389</v>
      </c>
      <c r="Z8" s="50">
        <v>8231</v>
      </c>
      <c r="AA8" s="50">
        <v>7518</v>
      </c>
      <c r="AB8" s="50">
        <v>7331</v>
      </c>
      <c r="AC8" s="26">
        <v>6901</v>
      </c>
      <c r="AD8" s="26">
        <v>6761</v>
      </c>
      <c r="AE8" s="26">
        <v>6299</v>
      </c>
      <c r="AF8" s="26">
        <v>6296</v>
      </c>
      <c r="AG8" s="26">
        <v>6386</v>
      </c>
      <c r="AH8" s="26">
        <v>6377</v>
      </c>
      <c r="AI8" s="26">
        <v>6341</v>
      </c>
      <c r="AJ8" s="26">
        <v>6799</v>
      </c>
      <c r="AK8" s="26">
        <v>6523</v>
      </c>
      <c r="AL8" s="26">
        <v>6470</v>
      </c>
      <c r="AM8" s="26">
        <v>6288</v>
      </c>
      <c r="AN8" s="26">
        <v>6288</v>
      </c>
      <c r="AO8" s="26">
        <v>6288</v>
      </c>
      <c r="AP8" s="26">
        <v>6330</v>
      </c>
      <c r="AQ8" s="26">
        <v>6162</v>
      </c>
      <c r="AR8" s="26">
        <v>6192</v>
      </c>
      <c r="AS8" s="26">
        <v>8155</v>
      </c>
      <c r="AT8" s="26">
        <v>6972</v>
      </c>
      <c r="AU8" s="26">
        <v>6947</v>
      </c>
      <c r="AV8" s="26">
        <v>6756</v>
      </c>
      <c r="AW8" s="26">
        <v>6546</v>
      </c>
      <c r="AX8" s="26">
        <v>6727</v>
      </c>
      <c r="AY8" s="26">
        <v>6640</v>
      </c>
    </row>
    <row r="9" spans="1:51">
      <c r="A9" s="25" t="s">
        <v>11</v>
      </c>
      <c r="B9" s="25" t="s">
        <v>12</v>
      </c>
      <c r="C9" s="50">
        <v>21056</v>
      </c>
      <c r="D9" s="50">
        <v>20358</v>
      </c>
      <c r="E9" s="50">
        <v>18724</v>
      </c>
      <c r="F9" s="50">
        <v>17899</v>
      </c>
      <c r="G9" s="50">
        <v>17328</v>
      </c>
      <c r="H9" s="50">
        <v>16728</v>
      </c>
      <c r="I9" s="50">
        <v>17321</v>
      </c>
      <c r="J9" s="50">
        <v>16968</v>
      </c>
      <c r="K9" s="50">
        <v>17071</v>
      </c>
      <c r="L9" s="50">
        <v>17133</v>
      </c>
      <c r="M9" s="50">
        <v>16626</v>
      </c>
      <c r="N9" s="50">
        <v>14710</v>
      </c>
      <c r="O9" s="50">
        <v>14251</v>
      </c>
      <c r="P9" s="50">
        <v>12675</v>
      </c>
      <c r="Q9" s="50">
        <v>10385</v>
      </c>
      <c r="R9" s="50">
        <v>9472</v>
      </c>
      <c r="S9" s="50">
        <v>9160</v>
      </c>
      <c r="T9" s="50">
        <v>9015</v>
      </c>
      <c r="U9" s="50">
        <v>9005</v>
      </c>
      <c r="V9" s="50">
        <v>8738</v>
      </c>
      <c r="W9" s="50">
        <v>7700</v>
      </c>
      <c r="X9" s="50">
        <v>7977</v>
      </c>
      <c r="Y9" s="50">
        <v>7977</v>
      </c>
      <c r="Z9" s="50">
        <v>7343</v>
      </c>
      <c r="AA9" s="50">
        <v>7531</v>
      </c>
      <c r="AB9" s="50">
        <v>7531</v>
      </c>
      <c r="AC9" s="26">
        <v>7338</v>
      </c>
      <c r="AD9" s="26">
        <v>7338</v>
      </c>
      <c r="AE9" s="26">
        <v>7338</v>
      </c>
      <c r="AF9" s="26">
        <v>7399</v>
      </c>
      <c r="AG9" s="26">
        <v>8138</v>
      </c>
      <c r="AH9" s="26">
        <v>7443</v>
      </c>
      <c r="AI9" s="26">
        <v>7524</v>
      </c>
      <c r="AJ9" s="26">
        <v>7524</v>
      </c>
      <c r="AK9" s="26">
        <v>7515</v>
      </c>
      <c r="AL9" s="26">
        <v>7403</v>
      </c>
      <c r="AM9" s="26">
        <v>7403</v>
      </c>
      <c r="AN9" s="26">
        <v>7403</v>
      </c>
      <c r="AO9" s="26">
        <v>7435</v>
      </c>
      <c r="AP9" s="26">
        <v>7015</v>
      </c>
      <c r="AQ9" s="26">
        <v>6433</v>
      </c>
      <c r="AR9" s="26">
        <v>7162</v>
      </c>
      <c r="AS9" s="26">
        <v>7744</v>
      </c>
      <c r="AT9" s="26">
        <v>7162</v>
      </c>
      <c r="AU9" s="26">
        <v>7162</v>
      </c>
      <c r="AV9" s="26">
        <v>7162</v>
      </c>
      <c r="AW9" s="26">
        <v>7162</v>
      </c>
      <c r="AX9" s="26">
        <v>7162</v>
      </c>
      <c r="AY9" s="26">
        <v>7162</v>
      </c>
    </row>
    <row r="10" spans="1:51">
      <c r="A10" s="25" t="s">
        <v>13</v>
      </c>
      <c r="B10" s="25" t="s">
        <v>14</v>
      </c>
      <c r="C10" s="50">
        <v>18968</v>
      </c>
      <c r="D10" s="50">
        <v>18702</v>
      </c>
      <c r="E10" s="50">
        <v>19608</v>
      </c>
      <c r="F10" s="50">
        <v>19050</v>
      </c>
      <c r="G10" s="50">
        <v>17340</v>
      </c>
      <c r="H10" s="50">
        <v>16650</v>
      </c>
      <c r="I10" s="50">
        <v>16209</v>
      </c>
      <c r="J10" s="50">
        <v>16369</v>
      </c>
      <c r="K10" s="50">
        <v>15002</v>
      </c>
      <c r="L10" s="50">
        <v>14350</v>
      </c>
      <c r="M10" s="50">
        <v>13166</v>
      </c>
      <c r="N10" s="50">
        <v>12568</v>
      </c>
      <c r="O10" s="50">
        <v>9437</v>
      </c>
      <c r="P10" s="50">
        <v>9437</v>
      </c>
      <c r="Q10" s="50">
        <v>8742</v>
      </c>
      <c r="R10" s="50">
        <v>7739</v>
      </c>
      <c r="S10" s="50">
        <v>7693</v>
      </c>
      <c r="T10" s="50">
        <v>7693</v>
      </c>
      <c r="U10" s="50">
        <v>7590</v>
      </c>
      <c r="V10" s="50">
        <v>7989</v>
      </c>
      <c r="W10" s="50">
        <v>8216</v>
      </c>
      <c r="X10" s="50">
        <v>7899</v>
      </c>
      <c r="Y10" s="50">
        <v>7220</v>
      </c>
      <c r="Z10" s="50">
        <v>6302</v>
      </c>
      <c r="AA10" s="50">
        <v>5668</v>
      </c>
      <c r="AB10" s="50">
        <v>5533</v>
      </c>
      <c r="AC10" s="26">
        <v>5013</v>
      </c>
      <c r="AD10" s="26">
        <v>5013</v>
      </c>
      <c r="AE10" s="26">
        <v>4713</v>
      </c>
      <c r="AF10" s="26">
        <v>4713</v>
      </c>
      <c r="AG10" s="26">
        <v>4713</v>
      </c>
      <c r="AH10" s="26">
        <v>4713</v>
      </c>
      <c r="AI10" s="26">
        <v>4631</v>
      </c>
      <c r="AJ10" s="26">
        <v>4461</v>
      </c>
      <c r="AK10" s="26">
        <v>3956</v>
      </c>
      <c r="AL10" s="26">
        <v>3956</v>
      </c>
      <c r="AM10" s="26">
        <v>3956</v>
      </c>
      <c r="AN10" s="26">
        <v>4085</v>
      </c>
      <c r="AO10" s="26">
        <v>5110</v>
      </c>
      <c r="AP10" s="26">
        <v>3747</v>
      </c>
      <c r="AQ10" s="26">
        <v>3747</v>
      </c>
      <c r="AR10" s="26">
        <v>3747</v>
      </c>
      <c r="AS10" s="26">
        <v>3747</v>
      </c>
      <c r="AT10" s="26">
        <v>3747</v>
      </c>
      <c r="AU10" s="26">
        <v>3109</v>
      </c>
      <c r="AV10" s="26">
        <v>3292</v>
      </c>
      <c r="AW10" s="26">
        <v>3212</v>
      </c>
      <c r="AX10" s="26">
        <v>3212</v>
      </c>
      <c r="AY10" s="26">
        <v>3212</v>
      </c>
    </row>
    <row r="11" spans="1:51">
      <c r="A11" s="25" t="s">
        <v>15</v>
      </c>
      <c r="B11" s="25" t="s">
        <v>16</v>
      </c>
      <c r="C11" s="50">
        <v>43337</v>
      </c>
      <c r="D11" s="50">
        <v>6675</v>
      </c>
      <c r="E11" s="50">
        <v>6268</v>
      </c>
      <c r="F11" s="50">
        <v>5937</v>
      </c>
      <c r="G11" s="50">
        <v>5937</v>
      </c>
      <c r="H11" s="50">
        <v>6155</v>
      </c>
      <c r="I11" s="50">
        <v>5767</v>
      </c>
      <c r="J11" s="50">
        <v>5457</v>
      </c>
      <c r="K11" s="50">
        <v>5288</v>
      </c>
      <c r="L11" s="50">
        <v>5555</v>
      </c>
      <c r="M11" s="50">
        <v>5330</v>
      </c>
      <c r="N11" s="50">
        <v>5549</v>
      </c>
      <c r="O11" s="50">
        <v>5703</v>
      </c>
      <c r="P11" s="50">
        <v>4926</v>
      </c>
      <c r="Q11" s="50">
        <v>4010</v>
      </c>
      <c r="R11" s="50">
        <v>3990</v>
      </c>
      <c r="S11" s="50">
        <v>4126</v>
      </c>
      <c r="T11" s="50">
        <v>4935</v>
      </c>
      <c r="U11" s="50">
        <v>5337</v>
      </c>
      <c r="V11" s="50">
        <v>5220</v>
      </c>
      <c r="W11" s="50">
        <v>5622</v>
      </c>
      <c r="X11" s="50">
        <v>4091</v>
      </c>
      <c r="Y11" s="50">
        <v>3995</v>
      </c>
      <c r="Z11" s="50">
        <v>3536</v>
      </c>
      <c r="AA11" s="50">
        <v>3380</v>
      </c>
      <c r="AB11" s="50">
        <v>3327</v>
      </c>
      <c r="AC11" s="26">
        <v>3283</v>
      </c>
      <c r="AD11" s="26">
        <v>3483</v>
      </c>
      <c r="AE11" s="26">
        <v>3637</v>
      </c>
      <c r="AF11" s="26">
        <v>3437</v>
      </c>
      <c r="AG11" s="26">
        <v>3327</v>
      </c>
      <c r="AH11" s="26">
        <v>3699</v>
      </c>
      <c r="AI11" s="26">
        <v>3475</v>
      </c>
      <c r="AJ11" s="26">
        <v>3444</v>
      </c>
      <c r="AK11" s="26">
        <v>3444</v>
      </c>
      <c r="AL11" s="26">
        <v>3630</v>
      </c>
      <c r="AM11" s="26">
        <v>3480</v>
      </c>
      <c r="AN11" s="26">
        <v>3551</v>
      </c>
      <c r="AO11" s="26">
        <v>3573</v>
      </c>
      <c r="AP11" s="26">
        <v>3469</v>
      </c>
      <c r="AQ11" s="26">
        <v>3901</v>
      </c>
      <c r="AR11" s="26">
        <v>3623</v>
      </c>
      <c r="AS11" s="26">
        <v>3623</v>
      </c>
      <c r="AT11" s="26">
        <v>3623</v>
      </c>
      <c r="AU11" s="26">
        <v>3623</v>
      </c>
      <c r="AV11" s="26">
        <v>3623</v>
      </c>
      <c r="AW11" s="26">
        <v>3623</v>
      </c>
      <c r="AX11" s="26">
        <v>3783</v>
      </c>
      <c r="AY11" s="26">
        <v>4225</v>
      </c>
    </row>
    <row r="12" spans="1:51">
      <c r="A12" s="25" t="s">
        <v>17</v>
      </c>
      <c r="B12" s="25" t="s">
        <v>18</v>
      </c>
      <c r="C12" s="50">
        <v>7354</v>
      </c>
      <c r="D12" s="50">
        <v>5603</v>
      </c>
      <c r="E12" s="50">
        <v>5631</v>
      </c>
      <c r="F12" s="50">
        <v>5217</v>
      </c>
      <c r="G12" s="50">
        <v>5199</v>
      </c>
      <c r="H12" s="50">
        <v>5519</v>
      </c>
      <c r="I12" s="50">
        <v>5581</v>
      </c>
      <c r="J12" s="50">
        <v>5745</v>
      </c>
      <c r="K12" s="50">
        <v>5708</v>
      </c>
      <c r="L12" s="50">
        <v>5708</v>
      </c>
      <c r="M12" s="50">
        <v>5649</v>
      </c>
      <c r="N12" s="50">
        <v>5535</v>
      </c>
      <c r="O12" s="50">
        <v>5607</v>
      </c>
      <c r="P12" s="50">
        <v>6095</v>
      </c>
      <c r="Q12" s="50">
        <v>4938</v>
      </c>
      <c r="R12" s="50">
        <v>4190</v>
      </c>
      <c r="S12" s="50">
        <v>5068</v>
      </c>
      <c r="T12" s="50">
        <v>5681</v>
      </c>
      <c r="U12" s="50">
        <v>5794</v>
      </c>
      <c r="V12" s="50">
        <v>6133</v>
      </c>
      <c r="W12" s="50">
        <v>5996</v>
      </c>
      <c r="X12" s="50">
        <v>5975</v>
      </c>
      <c r="Y12" s="50">
        <v>5725</v>
      </c>
      <c r="Z12" s="50">
        <v>5658</v>
      </c>
      <c r="AA12" s="50">
        <v>5592</v>
      </c>
      <c r="AB12" s="50">
        <v>5432</v>
      </c>
      <c r="AC12" s="26">
        <v>5190</v>
      </c>
      <c r="AD12" s="26">
        <v>5122</v>
      </c>
      <c r="AE12" s="26">
        <v>4984</v>
      </c>
      <c r="AF12" s="26">
        <v>5133</v>
      </c>
      <c r="AG12" s="26">
        <v>5693</v>
      </c>
      <c r="AH12" s="26">
        <v>5837</v>
      </c>
      <c r="AI12" s="26">
        <v>5897</v>
      </c>
      <c r="AJ12" s="26">
        <v>6086</v>
      </c>
      <c r="AK12" s="26">
        <v>6053</v>
      </c>
      <c r="AL12" s="26">
        <v>6053</v>
      </c>
      <c r="AM12" s="26">
        <v>6053</v>
      </c>
      <c r="AN12" s="26">
        <v>5603</v>
      </c>
      <c r="AO12" s="26">
        <v>5635</v>
      </c>
      <c r="AP12" s="26">
        <v>4875</v>
      </c>
      <c r="AQ12" s="26">
        <v>4875</v>
      </c>
      <c r="AR12" s="26">
        <v>4875</v>
      </c>
      <c r="AS12" s="26">
        <v>4875</v>
      </c>
      <c r="AT12" s="26">
        <v>4875</v>
      </c>
      <c r="AU12" s="26">
        <v>4875</v>
      </c>
      <c r="AV12" s="26">
        <v>4875</v>
      </c>
      <c r="AW12" s="26">
        <v>4875</v>
      </c>
      <c r="AX12" s="26">
        <v>5020</v>
      </c>
      <c r="AY12" s="26">
        <v>4950</v>
      </c>
    </row>
    <row r="13" spans="1:51">
      <c r="A13" s="25" t="s">
        <v>19</v>
      </c>
      <c r="B13" s="25" t="s">
        <v>20</v>
      </c>
      <c r="C13" s="50">
        <v>5603</v>
      </c>
      <c r="D13" s="50">
        <v>42821</v>
      </c>
      <c r="E13" s="50">
        <v>42970</v>
      </c>
      <c r="F13" s="50">
        <v>42615</v>
      </c>
      <c r="G13" s="50">
        <v>41317</v>
      </c>
      <c r="H13" s="50">
        <v>41362</v>
      </c>
      <c r="I13" s="50">
        <v>39896</v>
      </c>
      <c r="J13" s="50">
        <v>34941</v>
      </c>
      <c r="K13" s="50">
        <v>34182</v>
      </c>
      <c r="L13" s="50">
        <v>32837</v>
      </c>
      <c r="M13" s="50">
        <v>33134</v>
      </c>
      <c r="N13" s="50">
        <v>31715</v>
      </c>
      <c r="O13" s="50">
        <v>31567</v>
      </c>
      <c r="P13" s="50">
        <v>31623</v>
      </c>
      <c r="Q13" s="50">
        <v>27602</v>
      </c>
      <c r="R13" s="50">
        <v>25860</v>
      </c>
      <c r="S13" s="50">
        <v>25426</v>
      </c>
      <c r="T13" s="50">
        <v>25303</v>
      </c>
      <c r="U13" s="50">
        <v>25284</v>
      </c>
      <c r="V13" s="50">
        <v>25149</v>
      </c>
      <c r="W13" s="50">
        <v>24808</v>
      </c>
      <c r="X13" s="50">
        <v>22381</v>
      </c>
      <c r="Y13" s="50">
        <v>21246</v>
      </c>
      <c r="Z13" s="50">
        <v>19736</v>
      </c>
      <c r="AA13" s="50">
        <v>17855</v>
      </c>
      <c r="AB13" s="50">
        <v>16440</v>
      </c>
      <c r="AC13" s="26">
        <v>14182</v>
      </c>
      <c r="AD13" s="26">
        <v>13960</v>
      </c>
      <c r="AE13" s="26">
        <v>13210</v>
      </c>
      <c r="AF13" s="26">
        <v>13559</v>
      </c>
      <c r="AG13" s="26">
        <v>15541</v>
      </c>
      <c r="AH13" s="26">
        <v>14009</v>
      </c>
      <c r="AI13" s="26">
        <v>14170</v>
      </c>
      <c r="AJ13" s="26">
        <v>15763</v>
      </c>
      <c r="AK13" s="26">
        <v>17026</v>
      </c>
      <c r="AL13" s="26">
        <v>17470</v>
      </c>
      <c r="AM13" s="26">
        <v>16764</v>
      </c>
      <c r="AN13" s="26">
        <v>16080</v>
      </c>
      <c r="AO13" s="26">
        <v>15696</v>
      </c>
      <c r="AP13" s="26">
        <v>15984</v>
      </c>
      <c r="AQ13" s="26">
        <v>15984</v>
      </c>
      <c r="AR13" s="26">
        <v>15824</v>
      </c>
      <c r="AS13" s="26">
        <v>15874</v>
      </c>
      <c r="AT13" s="26">
        <v>16174</v>
      </c>
      <c r="AU13" s="26">
        <v>16886</v>
      </c>
      <c r="AV13" s="26">
        <v>16786</v>
      </c>
      <c r="AW13" s="26">
        <v>16666</v>
      </c>
      <c r="AX13" s="26">
        <v>17390</v>
      </c>
      <c r="AY13" s="26">
        <v>17762</v>
      </c>
    </row>
    <row r="14" spans="1:51">
      <c r="A14" s="25" t="s">
        <v>21</v>
      </c>
      <c r="B14" s="25" t="s">
        <v>22</v>
      </c>
      <c r="C14" s="50">
        <v>8730</v>
      </c>
      <c r="D14" s="50">
        <v>8919</v>
      </c>
      <c r="E14" s="50">
        <v>8919</v>
      </c>
      <c r="F14" s="50">
        <v>8994</v>
      </c>
      <c r="G14" s="50">
        <v>8075</v>
      </c>
      <c r="H14" s="50">
        <v>7483</v>
      </c>
      <c r="I14" s="50">
        <v>7539</v>
      </c>
      <c r="J14" s="50">
        <v>7491</v>
      </c>
      <c r="K14" s="50">
        <v>7749</v>
      </c>
      <c r="L14" s="50">
        <v>7749</v>
      </c>
      <c r="M14" s="50">
        <v>7728</v>
      </c>
      <c r="N14" s="50">
        <v>7985</v>
      </c>
      <c r="O14" s="50">
        <v>7275</v>
      </c>
      <c r="P14" s="50">
        <v>6811</v>
      </c>
      <c r="Q14" s="50">
        <v>5816</v>
      </c>
      <c r="R14" s="50">
        <v>6236</v>
      </c>
      <c r="S14" s="50">
        <v>6951</v>
      </c>
      <c r="T14" s="50">
        <v>7203</v>
      </c>
      <c r="U14" s="50">
        <v>6615</v>
      </c>
      <c r="V14" s="50">
        <v>7006</v>
      </c>
      <c r="W14" s="50">
        <v>6767</v>
      </c>
      <c r="X14" s="50">
        <v>6862</v>
      </c>
      <c r="Y14" s="50">
        <v>6748</v>
      </c>
      <c r="Z14" s="50">
        <v>6611</v>
      </c>
      <c r="AA14" s="50">
        <v>7087</v>
      </c>
      <c r="AB14" s="50">
        <v>6534</v>
      </c>
      <c r="AC14" s="26">
        <v>5591</v>
      </c>
      <c r="AD14" s="26">
        <v>5491</v>
      </c>
      <c r="AE14" s="26">
        <v>5491</v>
      </c>
      <c r="AF14" s="26">
        <v>5491</v>
      </c>
      <c r="AG14" s="26">
        <v>5741</v>
      </c>
      <c r="AH14" s="26">
        <v>5731</v>
      </c>
      <c r="AI14" s="26">
        <v>5474</v>
      </c>
      <c r="AJ14" s="26">
        <v>5778</v>
      </c>
      <c r="AK14" s="26">
        <v>5722</v>
      </c>
      <c r="AL14" s="26">
        <v>5814</v>
      </c>
      <c r="AM14" s="26">
        <v>5814</v>
      </c>
      <c r="AN14" s="26">
        <v>5614</v>
      </c>
      <c r="AO14" s="26">
        <v>5614</v>
      </c>
      <c r="AP14" s="26">
        <v>4701</v>
      </c>
      <c r="AQ14" s="26">
        <v>4851</v>
      </c>
      <c r="AR14" s="26">
        <v>4891</v>
      </c>
      <c r="AS14" s="26">
        <v>4891</v>
      </c>
      <c r="AT14" s="26">
        <v>4701</v>
      </c>
      <c r="AU14" s="26">
        <v>4891</v>
      </c>
      <c r="AV14" s="26">
        <v>4551</v>
      </c>
      <c r="AW14" s="26">
        <v>4821</v>
      </c>
      <c r="AX14" s="26">
        <v>4421</v>
      </c>
      <c r="AY14" s="26">
        <v>4421</v>
      </c>
    </row>
    <row r="15" spans="1:51">
      <c r="A15" s="25" t="s">
        <v>23</v>
      </c>
      <c r="B15" s="25" t="s">
        <v>24</v>
      </c>
      <c r="C15" s="50">
        <v>12911</v>
      </c>
      <c r="D15" s="50">
        <v>12463</v>
      </c>
      <c r="E15" s="50">
        <v>12463</v>
      </c>
      <c r="F15" s="50">
        <v>12263</v>
      </c>
      <c r="G15" s="50">
        <v>12462</v>
      </c>
      <c r="H15" s="50">
        <v>11597</v>
      </c>
      <c r="I15" s="50">
        <v>11217</v>
      </c>
      <c r="J15" s="50">
        <v>11217</v>
      </c>
      <c r="K15" s="50">
        <v>11386</v>
      </c>
      <c r="L15" s="50">
        <v>11386</v>
      </c>
      <c r="M15" s="50">
        <v>11484</v>
      </c>
      <c r="N15" s="50">
        <v>8553</v>
      </c>
      <c r="O15" s="50">
        <v>7015</v>
      </c>
      <c r="P15" s="50">
        <v>6655</v>
      </c>
      <c r="Q15" s="50">
        <v>5966</v>
      </c>
      <c r="R15" s="50">
        <v>6056</v>
      </c>
      <c r="S15" s="50">
        <v>6056</v>
      </c>
      <c r="T15" s="50">
        <v>5677</v>
      </c>
      <c r="U15" s="50">
        <v>4944</v>
      </c>
      <c r="V15" s="50">
        <v>4944</v>
      </c>
      <c r="W15" s="50">
        <v>4164</v>
      </c>
      <c r="X15" s="50">
        <v>3460</v>
      </c>
      <c r="Y15" s="50">
        <v>3842</v>
      </c>
      <c r="Z15" s="50">
        <v>3417</v>
      </c>
      <c r="AA15" s="50">
        <v>3417</v>
      </c>
      <c r="AB15" s="50">
        <v>3417</v>
      </c>
      <c r="AC15" s="26">
        <v>2783</v>
      </c>
      <c r="AD15" s="26">
        <v>2783</v>
      </c>
      <c r="AE15" s="26">
        <v>3247</v>
      </c>
      <c r="AF15" s="26">
        <v>3247</v>
      </c>
      <c r="AG15" s="26">
        <v>3214</v>
      </c>
      <c r="AH15" s="26">
        <v>3214</v>
      </c>
      <c r="AI15" s="26">
        <v>3214</v>
      </c>
      <c r="AJ15" s="26">
        <v>3214</v>
      </c>
      <c r="AK15" s="26">
        <v>3214</v>
      </c>
      <c r="AL15" s="26">
        <v>3214</v>
      </c>
      <c r="AM15" s="26">
        <v>3214</v>
      </c>
      <c r="AN15" s="26">
        <v>3214</v>
      </c>
      <c r="AO15" s="26">
        <v>3793</v>
      </c>
      <c r="AP15" s="26">
        <v>3518</v>
      </c>
      <c r="AQ15" s="26">
        <v>3518</v>
      </c>
      <c r="AR15" s="26">
        <v>3068</v>
      </c>
      <c r="AS15" s="26">
        <v>3068</v>
      </c>
      <c r="AT15" s="26">
        <v>3518</v>
      </c>
      <c r="AU15" s="26">
        <v>3518</v>
      </c>
      <c r="AV15" s="26">
        <v>3518</v>
      </c>
      <c r="AW15" s="26">
        <v>3518</v>
      </c>
      <c r="AX15" s="26">
        <v>3518</v>
      </c>
      <c r="AY15" s="26">
        <v>3326</v>
      </c>
    </row>
    <row r="16" spans="1:51">
      <c r="A16" s="25" t="s">
        <v>25</v>
      </c>
      <c r="B16" s="25" t="s">
        <v>26</v>
      </c>
      <c r="C16" s="50">
        <v>7121</v>
      </c>
      <c r="D16" s="50">
        <v>7202</v>
      </c>
      <c r="E16" s="50">
        <v>6802</v>
      </c>
      <c r="F16" s="50">
        <v>5375</v>
      </c>
      <c r="G16" s="50">
        <v>4625</v>
      </c>
      <c r="H16" s="50">
        <v>4625</v>
      </c>
      <c r="I16" s="50">
        <v>4482</v>
      </c>
      <c r="J16" s="50">
        <v>4482</v>
      </c>
      <c r="K16" s="50">
        <v>4652</v>
      </c>
      <c r="L16" s="50">
        <v>4312</v>
      </c>
      <c r="M16" s="50">
        <v>4029</v>
      </c>
      <c r="N16" s="50">
        <v>3582</v>
      </c>
      <c r="O16" s="50">
        <v>3590</v>
      </c>
      <c r="P16" s="50">
        <v>3670</v>
      </c>
      <c r="Q16" s="50">
        <v>3449</v>
      </c>
      <c r="R16" s="50">
        <v>3760</v>
      </c>
      <c r="S16" s="50">
        <v>3448</v>
      </c>
      <c r="T16" s="50">
        <v>3738</v>
      </c>
      <c r="U16" s="50">
        <v>3711</v>
      </c>
      <c r="V16" s="50">
        <v>3631</v>
      </c>
      <c r="W16" s="50">
        <v>3309</v>
      </c>
      <c r="X16" s="50">
        <v>3309</v>
      </c>
      <c r="Y16" s="50">
        <v>3129</v>
      </c>
      <c r="Z16" s="50">
        <v>2119</v>
      </c>
      <c r="AA16" s="50">
        <v>2641</v>
      </c>
      <c r="AB16" s="50">
        <v>2641</v>
      </c>
      <c r="AC16" s="26">
        <v>2680</v>
      </c>
      <c r="AD16" s="26">
        <v>2680</v>
      </c>
      <c r="AE16" s="26">
        <v>2869</v>
      </c>
      <c r="AF16" s="26">
        <v>2896</v>
      </c>
      <c r="AG16" s="26">
        <v>2676</v>
      </c>
      <c r="AH16" s="26">
        <v>2490</v>
      </c>
      <c r="AI16" s="26">
        <v>2534</v>
      </c>
      <c r="AJ16" s="26">
        <v>2676</v>
      </c>
      <c r="AK16" s="26">
        <v>2653</v>
      </c>
      <c r="AL16" s="26">
        <v>2839</v>
      </c>
      <c r="AM16" s="26">
        <v>2839</v>
      </c>
      <c r="AN16" s="26">
        <v>2675</v>
      </c>
      <c r="AO16" s="26">
        <v>2673</v>
      </c>
      <c r="AP16" s="26">
        <v>2610</v>
      </c>
      <c r="AQ16" s="26">
        <v>2610</v>
      </c>
      <c r="AR16" s="26">
        <v>2610</v>
      </c>
      <c r="AS16" s="26">
        <v>2610</v>
      </c>
      <c r="AT16" s="26">
        <v>2610</v>
      </c>
      <c r="AU16" s="26">
        <v>2610</v>
      </c>
      <c r="AV16" s="26">
        <v>2610</v>
      </c>
      <c r="AW16" s="26">
        <v>2610</v>
      </c>
      <c r="AX16" s="26">
        <v>2610</v>
      </c>
      <c r="AY16" s="26">
        <v>2610</v>
      </c>
    </row>
    <row r="17" spans="1:51">
      <c r="A17" s="25" t="s">
        <v>27</v>
      </c>
      <c r="B17" s="25" t="s">
        <v>28</v>
      </c>
      <c r="C17" s="50">
        <v>9814</v>
      </c>
      <c r="D17" s="50">
        <v>9321</v>
      </c>
      <c r="E17" s="50">
        <v>9074</v>
      </c>
      <c r="F17" s="50">
        <v>8563</v>
      </c>
      <c r="G17" s="50">
        <v>7404</v>
      </c>
      <c r="H17" s="50">
        <v>7374</v>
      </c>
      <c r="I17" s="50">
        <v>6860</v>
      </c>
      <c r="J17" s="50">
        <v>6450</v>
      </c>
      <c r="K17" s="50">
        <v>6250</v>
      </c>
      <c r="L17" s="50">
        <v>4601</v>
      </c>
      <c r="M17" s="50">
        <v>4596</v>
      </c>
      <c r="N17" s="50">
        <v>4596</v>
      </c>
      <c r="O17" s="50">
        <v>4004</v>
      </c>
      <c r="P17" s="50">
        <v>4004</v>
      </c>
      <c r="Q17" s="50">
        <v>4746</v>
      </c>
      <c r="R17" s="50">
        <v>4746</v>
      </c>
      <c r="S17" s="50">
        <v>4751</v>
      </c>
      <c r="T17" s="50">
        <v>4751</v>
      </c>
      <c r="U17" s="50">
        <v>4597</v>
      </c>
      <c r="V17" s="50">
        <v>4416</v>
      </c>
      <c r="W17" s="50">
        <v>4316</v>
      </c>
      <c r="X17" s="50">
        <v>4570</v>
      </c>
      <c r="Y17" s="50">
        <v>3237</v>
      </c>
      <c r="Z17" s="50">
        <v>3237</v>
      </c>
      <c r="AA17" s="50">
        <v>3237</v>
      </c>
      <c r="AB17" s="50">
        <v>2990</v>
      </c>
      <c r="AC17" s="26">
        <v>3044</v>
      </c>
      <c r="AD17" s="26">
        <v>3044</v>
      </c>
      <c r="AE17" s="26">
        <v>3044</v>
      </c>
      <c r="AF17" s="26">
        <v>3044</v>
      </c>
      <c r="AG17" s="26">
        <v>3029</v>
      </c>
      <c r="AH17" s="26">
        <v>3029</v>
      </c>
      <c r="AI17" s="26">
        <v>3029</v>
      </c>
      <c r="AJ17" s="26">
        <v>3029</v>
      </c>
      <c r="AK17" s="26">
        <v>4125</v>
      </c>
      <c r="AL17" s="26">
        <v>4077</v>
      </c>
      <c r="AM17" s="26">
        <v>4077</v>
      </c>
      <c r="AN17" s="26">
        <v>4077</v>
      </c>
      <c r="AO17" s="26">
        <v>4303</v>
      </c>
      <c r="AP17" s="26">
        <v>3491</v>
      </c>
      <c r="AQ17" s="26">
        <v>3491</v>
      </c>
      <c r="AR17" s="26">
        <v>3491</v>
      </c>
      <c r="AS17" s="26">
        <v>3491</v>
      </c>
      <c r="AT17" s="26">
        <v>3491</v>
      </c>
      <c r="AU17" s="26">
        <v>3491</v>
      </c>
      <c r="AV17" s="26">
        <v>3491</v>
      </c>
      <c r="AW17" s="26">
        <v>3491</v>
      </c>
      <c r="AX17" s="26">
        <v>3491</v>
      </c>
      <c r="AY17" s="26">
        <v>3491</v>
      </c>
    </row>
    <row r="18" spans="1:51">
      <c r="A18" s="25" t="s">
        <v>29</v>
      </c>
      <c r="B18" s="25" t="s">
        <v>30</v>
      </c>
      <c r="C18" s="50">
        <v>32989</v>
      </c>
      <c r="D18" s="50">
        <v>31866</v>
      </c>
      <c r="E18" s="50">
        <v>29877</v>
      </c>
      <c r="F18" s="50">
        <v>28656</v>
      </c>
      <c r="G18" s="50">
        <v>28311</v>
      </c>
      <c r="H18" s="50">
        <v>25979</v>
      </c>
      <c r="I18" s="50">
        <v>25183</v>
      </c>
      <c r="J18" s="50">
        <v>24365</v>
      </c>
      <c r="K18" s="50">
        <v>24235</v>
      </c>
      <c r="L18" s="50">
        <v>23317</v>
      </c>
      <c r="M18" s="50">
        <v>21997</v>
      </c>
      <c r="N18" s="50">
        <v>22063</v>
      </c>
      <c r="O18" s="50">
        <v>20441</v>
      </c>
      <c r="P18" s="50">
        <v>19690</v>
      </c>
      <c r="Q18" s="50">
        <v>19619</v>
      </c>
      <c r="R18" s="50">
        <v>18651</v>
      </c>
      <c r="S18" s="50">
        <v>18701</v>
      </c>
      <c r="T18" s="50">
        <v>19053</v>
      </c>
      <c r="U18" s="50">
        <v>17983</v>
      </c>
      <c r="V18" s="50">
        <v>16571</v>
      </c>
      <c r="W18" s="50">
        <v>14045</v>
      </c>
      <c r="X18" s="50">
        <v>11524</v>
      </c>
      <c r="Y18" s="50">
        <v>10211</v>
      </c>
      <c r="Z18" s="50">
        <v>9429</v>
      </c>
      <c r="AA18" s="50">
        <v>7093</v>
      </c>
      <c r="AB18" s="50">
        <v>6456</v>
      </c>
      <c r="AC18" s="26">
        <v>5456</v>
      </c>
      <c r="AD18" s="26">
        <v>5456</v>
      </c>
      <c r="AE18" s="26">
        <v>6085</v>
      </c>
      <c r="AF18" s="26">
        <v>5765</v>
      </c>
      <c r="AG18" s="26">
        <v>6044</v>
      </c>
      <c r="AH18" s="26">
        <v>5411</v>
      </c>
      <c r="AI18" s="26">
        <v>5201</v>
      </c>
      <c r="AJ18" s="26">
        <v>6405</v>
      </c>
      <c r="AK18" s="26">
        <v>5767</v>
      </c>
      <c r="AL18" s="26">
        <v>7625</v>
      </c>
      <c r="AM18" s="26">
        <v>7625</v>
      </c>
      <c r="AN18" s="26">
        <v>7225</v>
      </c>
      <c r="AO18" s="26">
        <v>6661</v>
      </c>
      <c r="AP18" s="26">
        <v>6514</v>
      </c>
      <c r="AQ18" s="26">
        <v>5311</v>
      </c>
      <c r="AR18" s="26">
        <v>6228</v>
      </c>
      <c r="AS18" s="26">
        <v>6132</v>
      </c>
      <c r="AT18" s="26">
        <v>6408</v>
      </c>
      <c r="AU18" s="26">
        <v>6208</v>
      </c>
      <c r="AV18" s="26">
        <v>5560</v>
      </c>
      <c r="AW18" s="26">
        <v>5560</v>
      </c>
      <c r="AX18" s="26">
        <v>5292</v>
      </c>
      <c r="AY18" s="26">
        <v>5292</v>
      </c>
    </row>
    <row r="19" spans="1:51">
      <c r="A19" s="25" t="s">
        <v>31</v>
      </c>
      <c r="B19" s="25" t="s">
        <v>32</v>
      </c>
      <c r="C19" s="50">
        <v>12480</v>
      </c>
      <c r="D19" s="50">
        <v>12494</v>
      </c>
      <c r="E19" s="50">
        <v>11805</v>
      </c>
      <c r="F19" s="50">
        <v>11204</v>
      </c>
      <c r="G19" s="50">
        <v>10246</v>
      </c>
      <c r="H19" s="50">
        <v>9786</v>
      </c>
      <c r="I19" s="50">
        <v>8944</v>
      </c>
      <c r="J19" s="50">
        <v>8341</v>
      </c>
      <c r="K19" s="50">
        <v>8341</v>
      </c>
      <c r="L19" s="50">
        <v>8161</v>
      </c>
      <c r="M19" s="50">
        <v>7757</v>
      </c>
      <c r="N19" s="50">
        <v>7757</v>
      </c>
      <c r="O19" s="50">
        <v>7550</v>
      </c>
      <c r="P19" s="50">
        <v>7025</v>
      </c>
      <c r="Q19" s="50">
        <v>7078</v>
      </c>
      <c r="R19" s="50">
        <v>6251</v>
      </c>
      <c r="S19" s="50">
        <v>6605</v>
      </c>
      <c r="T19" s="50">
        <v>6450</v>
      </c>
      <c r="U19" s="50">
        <v>6536</v>
      </c>
      <c r="V19" s="50">
        <v>6608</v>
      </c>
      <c r="W19" s="50">
        <v>6591</v>
      </c>
      <c r="X19" s="50">
        <v>6037</v>
      </c>
      <c r="Y19" s="50">
        <v>5211</v>
      </c>
      <c r="Z19" s="50">
        <v>4904</v>
      </c>
      <c r="AA19" s="50">
        <v>5154</v>
      </c>
      <c r="AB19" s="50">
        <v>5304</v>
      </c>
      <c r="AC19" s="26">
        <v>4544</v>
      </c>
      <c r="AD19" s="26">
        <v>4544</v>
      </c>
      <c r="AE19" s="26">
        <v>3899</v>
      </c>
      <c r="AF19" s="26">
        <v>3899</v>
      </c>
      <c r="AG19" s="26">
        <v>3899</v>
      </c>
      <c r="AH19" s="26">
        <v>4301</v>
      </c>
      <c r="AI19" s="26">
        <v>4332</v>
      </c>
      <c r="AJ19" s="26">
        <v>4429</v>
      </c>
      <c r="AK19" s="26">
        <v>4284</v>
      </c>
      <c r="AL19" s="26">
        <v>4527</v>
      </c>
      <c r="AM19" s="26">
        <v>4527</v>
      </c>
      <c r="AN19" s="26">
        <v>4584</v>
      </c>
      <c r="AO19" s="26">
        <v>4609</v>
      </c>
      <c r="AP19" s="26">
        <v>4490</v>
      </c>
      <c r="AQ19" s="26">
        <v>4970</v>
      </c>
      <c r="AR19" s="26">
        <v>4970</v>
      </c>
      <c r="AS19" s="26">
        <v>4581</v>
      </c>
      <c r="AT19" s="26">
        <v>4581</v>
      </c>
      <c r="AU19" s="26">
        <v>4581</v>
      </c>
      <c r="AV19" s="26">
        <v>4419</v>
      </c>
      <c r="AW19" s="26">
        <v>4419</v>
      </c>
      <c r="AX19" s="26">
        <v>4779</v>
      </c>
      <c r="AY19" s="26">
        <v>4863</v>
      </c>
    </row>
    <row r="20" spans="1:51">
      <c r="A20" s="25" t="s">
        <v>33</v>
      </c>
      <c r="B20" s="25" t="s">
        <v>34</v>
      </c>
      <c r="C20" s="50">
        <v>90269</v>
      </c>
      <c r="D20" s="50">
        <v>81120</v>
      </c>
      <c r="E20" s="50">
        <v>77995</v>
      </c>
      <c r="F20" s="50">
        <v>75241</v>
      </c>
      <c r="G20" s="50">
        <v>69435</v>
      </c>
      <c r="H20" s="50">
        <v>65989</v>
      </c>
      <c r="I20" s="50">
        <v>62512</v>
      </c>
      <c r="J20" s="50">
        <v>59923</v>
      </c>
      <c r="K20" s="50">
        <v>56888</v>
      </c>
      <c r="L20" s="50">
        <v>53505</v>
      </c>
      <c r="M20" s="50">
        <v>48775</v>
      </c>
      <c r="N20" s="50">
        <v>45785</v>
      </c>
      <c r="O20" s="50">
        <v>43378</v>
      </c>
      <c r="P20" s="50">
        <v>42297</v>
      </c>
      <c r="Q20" s="50">
        <v>39977</v>
      </c>
      <c r="R20" s="50">
        <v>35591</v>
      </c>
      <c r="S20" s="50">
        <v>35505</v>
      </c>
      <c r="T20" s="50">
        <v>35796</v>
      </c>
      <c r="U20" s="50">
        <v>36801</v>
      </c>
      <c r="V20" s="50">
        <v>33744</v>
      </c>
      <c r="W20" s="50">
        <v>35841</v>
      </c>
      <c r="X20" s="50">
        <v>34888</v>
      </c>
      <c r="Y20" s="50">
        <v>30974</v>
      </c>
      <c r="Z20" s="50">
        <v>30243</v>
      </c>
      <c r="AA20" s="50">
        <v>29971</v>
      </c>
      <c r="AB20" s="50">
        <v>28771</v>
      </c>
      <c r="AC20" s="26">
        <v>26901</v>
      </c>
      <c r="AD20" s="26">
        <v>29021</v>
      </c>
      <c r="AE20" s="26">
        <v>26923</v>
      </c>
      <c r="AF20" s="26">
        <v>27738</v>
      </c>
      <c r="AG20" s="26">
        <v>23767</v>
      </c>
      <c r="AH20" s="26">
        <v>32741</v>
      </c>
      <c r="AI20" s="26">
        <v>34237</v>
      </c>
      <c r="AJ20" s="26">
        <v>32417</v>
      </c>
      <c r="AK20" s="26">
        <v>28900</v>
      </c>
      <c r="AL20" s="26">
        <v>27109</v>
      </c>
      <c r="AM20" s="26">
        <v>26309</v>
      </c>
      <c r="AN20" s="26">
        <v>26362</v>
      </c>
      <c r="AO20" s="26">
        <v>27650</v>
      </c>
      <c r="AP20" s="26">
        <v>26817</v>
      </c>
      <c r="AQ20" s="26">
        <v>26834</v>
      </c>
      <c r="AR20" s="26">
        <v>27030</v>
      </c>
      <c r="AS20" s="26">
        <v>25504</v>
      </c>
      <c r="AT20" s="26">
        <v>25504</v>
      </c>
      <c r="AU20" s="26">
        <v>25409</v>
      </c>
      <c r="AV20" s="26">
        <v>25199</v>
      </c>
      <c r="AW20" s="26">
        <v>25439</v>
      </c>
      <c r="AX20" s="26">
        <v>26709</v>
      </c>
      <c r="AY20" s="26">
        <v>27193</v>
      </c>
    </row>
    <row r="21" spans="1:51">
      <c r="A21" s="25" t="s">
        <v>35</v>
      </c>
      <c r="B21" s="25" t="s">
        <v>36</v>
      </c>
      <c r="C21" s="50">
        <v>27741</v>
      </c>
      <c r="D21" s="50">
        <v>26318</v>
      </c>
      <c r="E21" s="50">
        <v>24647</v>
      </c>
      <c r="F21" s="50">
        <v>23014</v>
      </c>
      <c r="G21" s="50">
        <v>23407</v>
      </c>
      <c r="H21" s="50">
        <v>22164</v>
      </c>
      <c r="I21" s="50">
        <v>21362</v>
      </c>
      <c r="J21" s="50">
        <v>20845</v>
      </c>
      <c r="K21" s="50">
        <v>20759</v>
      </c>
      <c r="L21" s="50">
        <v>20320</v>
      </c>
      <c r="M21" s="50">
        <v>20879</v>
      </c>
      <c r="N21" s="50">
        <v>20456</v>
      </c>
      <c r="O21" s="50">
        <v>19646</v>
      </c>
      <c r="P21" s="50">
        <v>20251</v>
      </c>
      <c r="Q21" s="50">
        <v>20055</v>
      </c>
      <c r="R21" s="50">
        <v>19735</v>
      </c>
      <c r="S21" s="50">
        <v>18901</v>
      </c>
      <c r="T21" s="50">
        <v>18675</v>
      </c>
      <c r="U21" s="50">
        <v>19193</v>
      </c>
      <c r="V21" s="50">
        <v>19445</v>
      </c>
      <c r="W21" s="50">
        <v>19149</v>
      </c>
      <c r="X21" s="50">
        <v>17329</v>
      </c>
      <c r="Y21" s="50">
        <v>17137</v>
      </c>
      <c r="Z21" s="50">
        <v>16506</v>
      </c>
      <c r="AA21" s="50">
        <v>16256</v>
      </c>
      <c r="AB21" s="50">
        <v>15920</v>
      </c>
      <c r="AC21" s="26">
        <v>14613</v>
      </c>
      <c r="AD21" s="26">
        <v>13878</v>
      </c>
      <c r="AE21" s="26">
        <v>14197</v>
      </c>
      <c r="AF21" s="26">
        <v>14884</v>
      </c>
      <c r="AG21" s="26">
        <v>15105</v>
      </c>
      <c r="AH21" s="26">
        <v>15285</v>
      </c>
      <c r="AI21" s="26">
        <v>17373</v>
      </c>
      <c r="AJ21" s="26">
        <v>17361</v>
      </c>
      <c r="AK21" s="26">
        <v>16910</v>
      </c>
      <c r="AL21" s="26">
        <v>16486</v>
      </c>
      <c r="AM21" s="26">
        <v>16068</v>
      </c>
      <c r="AN21" s="26">
        <v>16344</v>
      </c>
      <c r="AO21" s="26">
        <v>16119</v>
      </c>
      <c r="AP21" s="26">
        <v>14059</v>
      </c>
      <c r="AQ21" s="26">
        <v>14117</v>
      </c>
      <c r="AR21" s="26">
        <v>14117</v>
      </c>
      <c r="AS21" s="26">
        <v>14117</v>
      </c>
      <c r="AT21" s="26">
        <v>14160</v>
      </c>
      <c r="AU21" s="26">
        <v>14160</v>
      </c>
      <c r="AV21" s="26">
        <v>14160</v>
      </c>
      <c r="AW21" s="26">
        <v>14160</v>
      </c>
      <c r="AX21" s="26">
        <v>14424</v>
      </c>
      <c r="AY21" s="26">
        <v>14424</v>
      </c>
    </row>
    <row r="22" spans="1:51">
      <c r="A22" s="25" t="s">
        <v>37</v>
      </c>
      <c r="B22" s="25" t="s">
        <v>38</v>
      </c>
      <c r="C22" s="50">
        <v>4531</v>
      </c>
      <c r="D22" s="50">
        <v>4298</v>
      </c>
      <c r="E22" s="50">
        <v>4388</v>
      </c>
      <c r="F22" s="50">
        <v>4678</v>
      </c>
      <c r="G22" s="50">
        <v>4678</v>
      </c>
      <c r="H22" s="50">
        <v>4878</v>
      </c>
      <c r="I22" s="50">
        <v>4096</v>
      </c>
      <c r="J22" s="50">
        <v>4010</v>
      </c>
      <c r="K22" s="50">
        <v>4010</v>
      </c>
      <c r="L22" s="50">
        <v>4010</v>
      </c>
      <c r="M22" s="50">
        <v>3408</v>
      </c>
      <c r="N22" s="50">
        <v>3408</v>
      </c>
      <c r="O22" s="50">
        <v>3050</v>
      </c>
      <c r="P22" s="50">
        <v>2800</v>
      </c>
      <c r="Q22" s="50">
        <v>3146</v>
      </c>
      <c r="R22" s="50">
        <v>3862</v>
      </c>
      <c r="S22" s="50">
        <v>4265</v>
      </c>
      <c r="T22" s="50">
        <v>4342</v>
      </c>
      <c r="U22" s="50">
        <v>4412</v>
      </c>
      <c r="V22" s="50">
        <v>4552</v>
      </c>
      <c r="W22" s="50">
        <v>4014</v>
      </c>
      <c r="X22" s="50">
        <v>3014</v>
      </c>
      <c r="Y22" s="50">
        <v>3014</v>
      </c>
      <c r="Z22" s="50">
        <v>2694</v>
      </c>
      <c r="AA22" s="50">
        <v>2882</v>
      </c>
      <c r="AB22" s="50">
        <v>2773</v>
      </c>
      <c r="AC22" s="26">
        <v>2403</v>
      </c>
      <c r="AD22" s="26">
        <v>2203</v>
      </c>
      <c r="AE22" s="26">
        <v>2203</v>
      </c>
      <c r="AF22" s="26">
        <v>2203</v>
      </c>
      <c r="AG22" s="26">
        <v>2203</v>
      </c>
      <c r="AH22" s="26">
        <v>2203</v>
      </c>
      <c r="AI22" s="26">
        <v>2553</v>
      </c>
      <c r="AJ22" s="26">
        <v>2553</v>
      </c>
      <c r="AK22" s="26">
        <v>2553</v>
      </c>
      <c r="AL22" s="26">
        <v>2553</v>
      </c>
      <c r="AM22" s="26">
        <v>2553</v>
      </c>
      <c r="AN22" s="26">
        <v>2468</v>
      </c>
      <c r="AO22" s="26">
        <v>2464</v>
      </c>
      <c r="AP22" s="26">
        <v>2268</v>
      </c>
      <c r="AQ22" s="26">
        <v>2268</v>
      </c>
      <c r="AR22" s="26">
        <v>2268</v>
      </c>
      <c r="AS22" s="26">
        <v>2364</v>
      </c>
      <c r="AT22" s="26">
        <v>2259</v>
      </c>
      <c r="AU22" s="26">
        <v>2168</v>
      </c>
      <c r="AV22" s="26">
        <v>2063</v>
      </c>
      <c r="AW22" s="26">
        <v>2168</v>
      </c>
      <c r="AX22" s="26">
        <v>2168</v>
      </c>
      <c r="AY22" s="26">
        <v>2169</v>
      </c>
    </row>
    <row r="23" spans="1:51">
      <c r="A23" s="25" t="s">
        <v>39</v>
      </c>
      <c r="B23" s="25" t="s">
        <v>40</v>
      </c>
      <c r="C23" s="50">
        <v>14347</v>
      </c>
      <c r="D23" s="50">
        <v>13207</v>
      </c>
      <c r="E23" s="50">
        <v>12997</v>
      </c>
      <c r="F23" s="50">
        <v>12391</v>
      </c>
      <c r="G23" s="50">
        <v>11893</v>
      </c>
      <c r="H23" s="50">
        <v>11812</v>
      </c>
      <c r="I23" s="50">
        <v>10933</v>
      </c>
      <c r="J23" s="50">
        <v>10789</v>
      </c>
      <c r="K23" s="50">
        <v>10019</v>
      </c>
      <c r="L23" s="50">
        <v>10227</v>
      </c>
      <c r="M23" s="50">
        <v>9821</v>
      </c>
      <c r="N23" s="50">
        <v>9867</v>
      </c>
      <c r="O23" s="50">
        <v>9429</v>
      </c>
      <c r="P23" s="50">
        <v>8912</v>
      </c>
      <c r="Q23" s="50">
        <v>9062</v>
      </c>
      <c r="R23" s="50">
        <v>8946</v>
      </c>
      <c r="S23" s="50">
        <v>8768</v>
      </c>
      <c r="T23" s="50">
        <v>9219</v>
      </c>
      <c r="U23" s="50">
        <v>9466</v>
      </c>
      <c r="V23" s="50">
        <v>9642</v>
      </c>
      <c r="W23" s="50">
        <v>8027</v>
      </c>
      <c r="X23" s="50">
        <v>6632</v>
      </c>
      <c r="Y23" s="50">
        <v>5406</v>
      </c>
      <c r="Z23" s="50">
        <v>5437</v>
      </c>
      <c r="AA23" s="50">
        <v>5437</v>
      </c>
      <c r="AB23" s="50">
        <v>5665</v>
      </c>
      <c r="AC23" s="26">
        <v>5849</v>
      </c>
      <c r="AD23" s="26">
        <v>4979</v>
      </c>
      <c r="AE23" s="26">
        <v>4979</v>
      </c>
      <c r="AF23" s="26">
        <v>5529</v>
      </c>
      <c r="AG23" s="26">
        <v>7776</v>
      </c>
      <c r="AH23" s="26">
        <v>5278</v>
      </c>
      <c r="AI23" s="26">
        <v>4843</v>
      </c>
      <c r="AJ23" s="26">
        <v>4866</v>
      </c>
      <c r="AK23" s="26">
        <v>4966</v>
      </c>
      <c r="AL23" s="26">
        <v>4981</v>
      </c>
      <c r="AM23" s="26">
        <v>5447</v>
      </c>
      <c r="AN23" s="26">
        <v>5447</v>
      </c>
      <c r="AO23" s="26">
        <v>5620</v>
      </c>
      <c r="AP23" s="26">
        <v>4967</v>
      </c>
      <c r="AQ23" s="26">
        <v>4967</v>
      </c>
      <c r="AR23" s="26">
        <v>5167</v>
      </c>
      <c r="AS23" s="26">
        <v>4985</v>
      </c>
      <c r="AT23" s="26">
        <v>5024</v>
      </c>
      <c r="AU23" s="26">
        <v>5024</v>
      </c>
      <c r="AV23" s="26">
        <v>5024</v>
      </c>
      <c r="AW23" s="26">
        <v>4550</v>
      </c>
      <c r="AX23" s="26">
        <v>4550</v>
      </c>
      <c r="AY23" s="26">
        <v>4450</v>
      </c>
    </row>
    <row r="24" spans="1:51">
      <c r="A24" s="25" t="s">
        <v>41</v>
      </c>
      <c r="B24" s="25" t="s">
        <v>42</v>
      </c>
      <c r="C24" s="50">
        <v>36418</v>
      </c>
      <c r="D24" s="50">
        <v>35390</v>
      </c>
      <c r="E24" s="50">
        <v>34530</v>
      </c>
      <c r="F24" s="50">
        <v>34178</v>
      </c>
      <c r="G24" s="50">
        <v>34175</v>
      </c>
      <c r="H24" s="50">
        <v>31663</v>
      </c>
      <c r="I24" s="50">
        <v>31091</v>
      </c>
      <c r="J24" s="50">
        <v>30070</v>
      </c>
      <c r="K24" s="50">
        <v>29142</v>
      </c>
      <c r="L24" s="50">
        <v>28537</v>
      </c>
      <c r="M24" s="50">
        <v>26319</v>
      </c>
      <c r="N24" s="50">
        <v>27157</v>
      </c>
      <c r="O24" s="50">
        <v>27151</v>
      </c>
      <c r="P24" s="50">
        <v>25465</v>
      </c>
      <c r="Q24" s="50">
        <v>24289</v>
      </c>
      <c r="R24" s="50">
        <v>22491</v>
      </c>
      <c r="S24" s="50">
        <v>22864</v>
      </c>
      <c r="T24" s="50">
        <v>21191</v>
      </c>
      <c r="U24" s="50">
        <v>19972</v>
      </c>
      <c r="V24" s="50">
        <v>19657</v>
      </c>
      <c r="W24" s="50">
        <v>18833</v>
      </c>
      <c r="X24" s="50">
        <v>19126</v>
      </c>
      <c r="Y24" s="50">
        <v>16849</v>
      </c>
      <c r="Z24" s="50">
        <v>15524</v>
      </c>
      <c r="AA24" s="50">
        <v>13867</v>
      </c>
      <c r="AB24" s="50">
        <v>15447</v>
      </c>
      <c r="AC24" s="26">
        <v>14367</v>
      </c>
      <c r="AD24" s="26">
        <v>14244</v>
      </c>
      <c r="AE24" s="26">
        <v>14459</v>
      </c>
      <c r="AF24" s="26">
        <v>15293</v>
      </c>
      <c r="AG24" s="26">
        <v>16064</v>
      </c>
      <c r="AH24" s="26">
        <v>16231</v>
      </c>
      <c r="AI24" s="26">
        <v>15801</v>
      </c>
      <c r="AJ24" s="26">
        <v>14622</v>
      </c>
      <c r="AK24" s="26">
        <v>14622</v>
      </c>
      <c r="AL24" s="26">
        <v>14636</v>
      </c>
      <c r="AM24" s="26">
        <v>14364</v>
      </c>
      <c r="AN24" s="26">
        <v>14462</v>
      </c>
      <c r="AO24" s="26">
        <v>14347</v>
      </c>
      <c r="AP24" s="26">
        <v>13694</v>
      </c>
      <c r="AQ24" s="26">
        <v>15141</v>
      </c>
      <c r="AR24" s="26">
        <v>14282</v>
      </c>
      <c r="AS24" s="26">
        <v>14220</v>
      </c>
      <c r="AT24" s="26">
        <v>13769</v>
      </c>
      <c r="AU24" s="26">
        <v>14154</v>
      </c>
      <c r="AV24" s="26">
        <v>13639</v>
      </c>
      <c r="AW24" s="26">
        <v>13639</v>
      </c>
      <c r="AX24" s="26">
        <v>13339</v>
      </c>
      <c r="AY24" s="26">
        <v>13468</v>
      </c>
    </row>
    <row r="25" spans="1:51">
      <c r="A25" s="25" t="s">
        <v>43</v>
      </c>
      <c r="B25" s="25" t="s">
        <v>44</v>
      </c>
      <c r="C25" s="50">
        <v>12102</v>
      </c>
      <c r="D25" s="50">
        <v>10907</v>
      </c>
      <c r="E25" s="50">
        <v>11675</v>
      </c>
      <c r="F25" s="50">
        <v>11344</v>
      </c>
      <c r="G25" s="50">
        <v>11346</v>
      </c>
      <c r="H25" s="50">
        <v>10100</v>
      </c>
      <c r="I25" s="50">
        <v>10250</v>
      </c>
      <c r="J25" s="50">
        <v>10432</v>
      </c>
      <c r="K25" s="50">
        <v>10267</v>
      </c>
      <c r="L25" s="50">
        <v>9613</v>
      </c>
      <c r="M25" s="50">
        <v>9470</v>
      </c>
      <c r="N25" s="50">
        <v>9220</v>
      </c>
      <c r="O25" s="50">
        <v>8386</v>
      </c>
      <c r="P25" s="50">
        <v>8074</v>
      </c>
      <c r="Q25" s="50">
        <v>8137</v>
      </c>
      <c r="R25" s="50">
        <v>7147</v>
      </c>
      <c r="S25" s="50">
        <v>7147</v>
      </c>
      <c r="T25" s="50">
        <v>7300</v>
      </c>
      <c r="U25" s="50">
        <v>7289</v>
      </c>
      <c r="V25" s="50">
        <v>7289</v>
      </c>
      <c r="W25" s="50">
        <v>6789</v>
      </c>
      <c r="X25" s="50">
        <v>6095</v>
      </c>
      <c r="Y25" s="50">
        <v>5792</v>
      </c>
      <c r="Z25" s="50">
        <v>5985</v>
      </c>
      <c r="AA25" s="50">
        <v>5727</v>
      </c>
      <c r="AB25" s="50">
        <v>5678</v>
      </c>
      <c r="AC25" s="26">
        <v>5544</v>
      </c>
      <c r="AD25" s="26">
        <v>5544</v>
      </c>
      <c r="AE25" s="26">
        <v>5544</v>
      </c>
      <c r="AF25" s="26">
        <v>5544</v>
      </c>
      <c r="AG25" s="26">
        <v>5544</v>
      </c>
      <c r="AH25" s="26">
        <v>5544</v>
      </c>
      <c r="AI25" s="26">
        <v>5370</v>
      </c>
      <c r="AJ25" s="26">
        <v>4186</v>
      </c>
      <c r="AK25" s="26">
        <v>4993</v>
      </c>
      <c r="AL25" s="26">
        <v>4779</v>
      </c>
      <c r="AM25" s="26">
        <v>5015</v>
      </c>
      <c r="AN25" s="26">
        <v>5102</v>
      </c>
      <c r="AO25" s="26">
        <v>4013</v>
      </c>
      <c r="AP25" s="26">
        <v>5471</v>
      </c>
      <c r="AQ25" s="26">
        <v>4767</v>
      </c>
      <c r="AR25" s="26">
        <v>5131</v>
      </c>
      <c r="AS25" s="26">
        <v>4767</v>
      </c>
      <c r="AT25" s="26">
        <v>4767</v>
      </c>
      <c r="AU25" s="26">
        <v>4767</v>
      </c>
      <c r="AV25" s="26">
        <v>4767</v>
      </c>
      <c r="AW25" s="26">
        <v>4767</v>
      </c>
      <c r="AX25" s="26">
        <v>4767</v>
      </c>
      <c r="AY25" s="26">
        <v>4767</v>
      </c>
    </row>
    <row r="26" spans="1:51">
      <c r="A26" s="25" t="s">
        <v>45</v>
      </c>
      <c r="B26" s="25" t="s">
        <v>46</v>
      </c>
      <c r="C26" s="50">
        <v>9156</v>
      </c>
      <c r="D26" s="50">
        <v>9406</v>
      </c>
      <c r="E26" s="50">
        <v>8191</v>
      </c>
      <c r="F26" s="50">
        <v>7680</v>
      </c>
      <c r="G26" s="50">
        <v>7685</v>
      </c>
      <c r="H26" s="50">
        <v>7885</v>
      </c>
      <c r="I26" s="50">
        <v>7625</v>
      </c>
      <c r="J26" s="50">
        <v>7610</v>
      </c>
      <c r="K26" s="50">
        <v>7233</v>
      </c>
      <c r="L26" s="50">
        <v>6783</v>
      </c>
      <c r="M26" s="50">
        <v>6799</v>
      </c>
      <c r="N26" s="50">
        <v>6599</v>
      </c>
      <c r="O26" s="50">
        <v>6049</v>
      </c>
      <c r="P26" s="50">
        <v>6049</v>
      </c>
      <c r="Q26" s="50">
        <v>5825</v>
      </c>
      <c r="R26" s="50">
        <v>4875</v>
      </c>
      <c r="S26" s="50">
        <v>5554</v>
      </c>
      <c r="T26" s="50">
        <v>5594</v>
      </c>
      <c r="U26" s="50">
        <v>5560</v>
      </c>
      <c r="V26" s="50">
        <v>5604</v>
      </c>
      <c r="W26" s="50">
        <v>5316</v>
      </c>
      <c r="X26" s="50">
        <v>5590</v>
      </c>
      <c r="Y26" s="50">
        <v>5270</v>
      </c>
      <c r="Z26" s="50">
        <v>5394</v>
      </c>
      <c r="AA26" s="50">
        <v>4550</v>
      </c>
      <c r="AB26" s="50">
        <v>4550</v>
      </c>
      <c r="AC26" s="26">
        <v>4368</v>
      </c>
      <c r="AD26" s="26">
        <v>4250</v>
      </c>
      <c r="AE26" s="26">
        <v>4250</v>
      </c>
      <c r="AF26" s="26">
        <v>4250</v>
      </c>
      <c r="AG26" s="26">
        <v>4250</v>
      </c>
      <c r="AH26" s="26">
        <v>4250</v>
      </c>
      <c r="AI26" s="26">
        <v>4250</v>
      </c>
      <c r="AJ26" s="26">
        <v>4250</v>
      </c>
      <c r="AK26" s="26">
        <v>4250</v>
      </c>
      <c r="AL26" s="26">
        <v>4309</v>
      </c>
      <c r="AM26" s="26">
        <v>4937</v>
      </c>
      <c r="AN26" s="26">
        <v>4707</v>
      </c>
      <c r="AO26" s="26">
        <v>4707</v>
      </c>
      <c r="AP26" s="26">
        <v>4617</v>
      </c>
      <c r="AQ26" s="26">
        <v>4617</v>
      </c>
      <c r="AR26" s="26">
        <v>4617</v>
      </c>
      <c r="AS26" s="26">
        <v>4617</v>
      </c>
      <c r="AT26" s="26">
        <v>4617</v>
      </c>
      <c r="AU26" s="26">
        <v>4617</v>
      </c>
      <c r="AV26" s="26">
        <v>4617</v>
      </c>
      <c r="AW26" s="26">
        <v>4617</v>
      </c>
      <c r="AX26" s="26">
        <v>4617</v>
      </c>
      <c r="AY26" s="26">
        <v>4617</v>
      </c>
    </row>
    <row r="27" spans="1:51">
      <c r="A27" s="25" t="s">
        <v>65</v>
      </c>
      <c r="B27" s="25" t="s">
        <v>66</v>
      </c>
      <c r="C27" s="50">
        <v>3243</v>
      </c>
      <c r="D27" s="50">
        <v>3246</v>
      </c>
      <c r="E27" s="50">
        <v>3409</v>
      </c>
      <c r="F27" s="50">
        <v>3409</v>
      </c>
      <c r="G27" s="50">
        <v>3414</v>
      </c>
      <c r="H27" s="50">
        <v>3387</v>
      </c>
      <c r="I27" s="50">
        <v>3849</v>
      </c>
      <c r="J27" s="50">
        <v>3510</v>
      </c>
      <c r="K27" s="50">
        <v>3510</v>
      </c>
      <c r="L27" s="50">
        <v>3553</v>
      </c>
      <c r="M27" s="50">
        <v>3858</v>
      </c>
      <c r="N27" s="50">
        <v>3952</v>
      </c>
      <c r="O27" s="50">
        <v>3908</v>
      </c>
      <c r="P27" s="50">
        <v>4127</v>
      </c>
      <c r="Q27" s="50">
        <v>3804</v>
      </c>
      <c r="R27" s="50">
        <v>4132</v>
      </c>
      <c r="S27" s="50">
        <v>4482</v>
      </c>
      <c r="T27" s="50">
        <v>4813</v>
      </c>
      <c r="U27" s="50">
        <v>4585</v>
      </c>
      <c r="V27" s="50">
        <v>4609</v>
      </c>
      <c r="W27" s="50">
        <v>4803</v>
      </c>
      <c r="X27" s="50">
        <v>4859</v>
      </c>
      <c r="Y27" s="50">
        <v>4642</v>
      </c>
      <c r="Z27" s="50">
        <v>4530</v>
      </c>
      <c r="AA27" s="50">
        <v>4491</v>
      </c>
      <c r="AB27" s="50">
        <v>4686</v>
      </c>
      <c r="AC27" s="26">
        <v>3840</v>
      </c>
      <c r="AD27" s="26">
        <v>3840</v>
      </c>
      <c r="AE27" s="26">
        <v>3768</v>
      </c>
      <c r="AF27" s="26">
        <v>4062</v>
      </c>
      <c r="AG27" s="26">
        <v>4296</v>
      </c>
      <c r="AH27" s="26">
        <v>4390</v>
      </c>
      <c r="AI27" s="26">
        <v>4390</v>
      </c>
      <c r="AJ27" s="26">
        <v>4476</v>
      </c>
      <c r="AK27" s="26">
        <v>4476</v>
      </c>
      <c r="AL27" s="26">
        <v>4306</v>
      </c>
      <c r="AM27" s="26">
        <v>4551</v>
      </c>
      <c r="AN27" s="26">
        <v>4363</v>
      </c>
      <c r="AO27" s="26">
        <v>4458</v>
      </c>
      <c r="AP27" s="26">
        <v>3864</v>
      </c>
      <c r="AQ27" s="26">
        <v>3864</v>
      </c>
      <c r="AR27" s="26">
        <v>3864</v>
      </c>
      <c r="AS27" s="26">
        <v>4092</v>
      </c>
      <c r="AT27" s="26">
        <v>4092</v>
      </c>
      <c r="AU27" s="26">
        <v>4390</v>
      </c>
      <c r="AV27" s="26">
        <v>4000</v>
      </c>
      <c r="AW27" s="26">
        <v>4319</v>
      </c>
      <c r="AX27" s="26">
        <v>4251</v>
      </c>
      <c r="AY27" s="26">
        <v>5698</v>
      </c>
    </row>
    <row r="28" spans="1:51">
      <c r="A28" s="25" t="s">
        <v>67</v>
      </c>
      <c r="B28" s="25" t="s">
        <v>68</v>
      </c>
      <c r="C28" s="50">
        <v>3418</v>
      </c>
      <c r="D28" s="50">
        <v>3421</v>
      </c>
      <c r="E28" s="50">
        <v>3593</v>
      </c>
      <c r="F28" s="50">
        <v>3593</v>
      </c>
      <c r="G28" s="50">
        <v>3598</v>
      </c>
      <c r="H28" s="50">
        <v>3571</v>
      </c>
      <c r="I28" s="50">
        <v>4057</v>
      </c>
      <c r="J28" s="50">
        <v>3701</v>
      </c>
      <c r="K28" s="50">
        <v>3701</v>
      </c>
      <c r="L28" s="50">
        <v>3745</v>
      </c>
      <c r="M28" s="50">
        <v>4067</v>
      </c>
      <c r="N28" s="50">
        <v>4166</v>
      </c>
      <c r="O28" s="50">
        <v>4120</v>
      </c>
      <c r="P28" s="50">
        <v>4351</v>
      </c>
      <c r="Q28" s="50">
        <v>4010</v>
      </c>
      <c r="R28" s="50">
        <v>4355</v>
      </c>
      <c r="S28" s="50">
        <v>4725</v>
      </c>
      <c r="T28" s="50">
        <v>5073</v>
      </c>
      <c r="U28" s="50">
        <v>4833</v>
      </c>
      <c r="V28" s="50">
        <v>4858</v>
      </c>
      <c r="W28" s="50">
        <v>5064</v>
      </c>
      <c r="X28" s="50">
        <v>5123</v>
      </c>
      <c r="Y28" s="50">
        <v>4893</v>
      </c>
      <c r="Z28" s="50">
        <v>4775</v>
      </c>
      <c r="AA28" s="50">
        <v>4734</v>
      </c>
      <c r="AB28" s="50">
        <v>4939</v>
      </c>
      <c r="AC28" s="26">
        <v>4512</v>
      </c>
      <c r="AD28" s="26">
        <v>4412</v>
      </c>
      <c r="AE28" s="26">
        <v>4282</v>
      </c>
      <c r="AF28" s="26">
        <v>4282</v>
      </c>
      <c r="AG28" s="26">
        <v>4182</v>
      </c>
      <c r="AH28" s="26">
        <v>4522</v>
      </c>
      <c r="AI28" s="26">
        <v>4422</v>
      </c>
      <c r="AJ28" s="26">
        <v>4282</v>
      </c>
      <c r="AK28" s="26">
        <v>3885</v>
      </c>
      <c r="AL28" s="26">
        <v>3385</v>
      </c>
      <c r="AM28" s="26">
        <v>3658</v>
      </c>
      <c r="AN28" s="26">
        <v>3558</v>
      </c>
      <c r="AO28" s="26">
        <v>3558</v>
      </c>
      <c r="AP28" s="26">
        <v>2883</v>
      </c>
      <c r="AQ28" s="26">
        <v>2883</v>
      </c>
      <c r="AR28" s="26">
        <v>3333</v>
      </c>
      <c r="AS28" s="26">
        <v>3333</v>
      </c>
      <c r="AT28" s="26">
        <v>3333</v>
      </c>
      <c r="AU28" s="26">
        <v>3333</v>
      </c>
      <c r="AV28" s="26">
        <v>3333</v>
      </c>
      <c r="AW28" s="26">
        <v>2139</v>
      </c>
      <c r="AX28" s="26">
        <v>2139</v>
      </c>
      <c r="AY28" s="26">
        <v>2139</v>
      </c>
    </row>
    <row r="29" spans="1:51">
      <c r="A29" s="25" t="s">
        <v>47</v>
      </c>
      <c r="B29" s="25" t="s">
        <v>48</v>
      </c>
      <c r="C29" s="50">
        <v>14585</v>
      </c>
      <c r="D29" s="50">
        <v>12891</v>
      </c>
      <c r="E29" s="50">
        <v>12899</v>
      </c>
      <c r="F29" s="50">
        <v>12859</v>
      </c>
      <c r="G29" s="50">
        <v>12892</v>
      </c>
      <c r="H29" s="50">
        <v>12012</v>
      </c>
      <c r="I29" s="50">
        <v>11740</v>
      </c>
      <c r="J29" s="50">
        <v>11577</v>
      </c>
      <c r="K29" s="50">
        <v>11893</v>
      </c>
      <c r="L29" s="50">
        <v>11577</v>
      </c>
      <c r="M29" s="50">
        <v>11637</v>
      </c>
      <c r="N29" s="50">
        <v>11529</v>
      </c>
      <c r="O29" s="50">
        <v>11208</v>
      </c>
      <c r="P29" s="50">
        <v>10879</v>
      </c>
      <c r="Q29" s="50">
        <v>10230</v>
      </c>
      <c r="R29" s="50">
        <v>11890</v>
      </c>
      <c r="S29" s="50">
        <v>11923</v>
      </c>
      <c r="T29" s="50">
        <v>12368</v>
      </c>
      <c r="U29" s="50">
        <v>12160</v>
      </c>
      <c r="V29" s="50">
        <v>11866</v>
      </c>
      <c r="W29" s="50">
        <v>11534</v>
      </c>
      <c r="X29" s="50">
        <v>9345</v>
      </c>
      <c r="Y29" s="50">
        <v>8829</v>
      </c>
      <c r="Z29" s="50">
        <v>8569</v>
      </c>
      <c r="AA29" s="50">
        <v>8569</v>
      </c>
      <c r="AB29" s="50">
        <v>8477</v>
      </c>
      <c r="AC29" s="26">
        <v>7327</v>
      </c>
      <c r="AD29" s="26">
        <v>7492</v>
      </c>
      <c r="AE29" s="26">
        <v>7492</v>
      </c>
      <c r="AF29" s="26">
        <v>7162</v>
      </c>
      <c r="AG29" s="26">
        <v>7308</v>
      </c>
      <c r="AH29" s="26">
        <v>7302</v>
      </c>
      <c r="AI29" s="26">
        <v>7289</v>
      </c>
      <c r="AJ29" s="26">
        <v>9680</v>
      </c>
      <c r="AK29" s="26">
        <v>9580</v>
      </c>
      <c r="AL29" s="26">
        <v>9316</v>
      </c>
      <c r="AM29" s="26">
        <v>9316</v>
      </c>
      <c r="AN29" s="26">
        <v>8497</v>
      </c>
      <c r="AO29" s="26">
        <v>8497</v>
      </c>
      <c r="AP29" s="26">
        <v>8522</v>
      </c>
      <c r="AQ29" s="26">
        <v>8522</v>
      </c>
      <c r="AR29" s="26">
        <v>8969</v>
      </c>
      <c r="AS29" s="26">
        <v>9450</v>
      </c>
      <c r="AT29" s="26">
        <v>9450</v>
      </c>
      <c r="AU29" s="26">
        <v>9253</v>
      </c>
      <c r="AV29" s="26">
        <v>9159</v>
      </c>
      <c r="AW29" s="26">
        <v>8666</v>
      </c>
      <c r="AX29" s="26">
        <v>8863</v>
      </c>
      <c r="AY29" s="26">
        <v>8863</v>
      </c>
    </row>
    <row r="30" spans="1:51">
      <c r="A30" s="25" t="s">
        <v>49</v>
      </c>
      <c r="B30" s="25" t="s">
        <v>50</v>
      </c>
      <c r="C30" s="50">
        <v>17828</v>
      </c>
      <c r="D30" s="50">
        <v>17292</v>
      </c>
      <c r="E30" s="50">
        <v>16200</v>
      </c>
      <c r="F30" s="50">
        <v>16198</v>
      </c>
      <c r="G30" s="50">
        <v>16210</v>
      </c>
      <c r="H30" s="50">
        <v>15373</v>
      </c>
      <c r="I30" s="50">
        <v>14099</v>
      </c>
      <c r="J30" s="50">
        <v>14056</v>
      </c>
      <c r="K30" s="50">
        <v>14066</v>
      </c>
      <c r="L30" s="50">
        <v>13815</v>
      </c>
      <c r="M30" s="50">
        <v>13706</v>
      </c>
      <c r="N30" s="50">
        <v>13706</v>
      </c>
      <c r="O30" s="50">
        <v>13654</v>
      </c>
      <c r="P30" s="50">
        <v>13603</v>
      </c>
      <c r="Q30" s="50">
        <v>13362</v>
      </c>
      <c r="R30" s="50">
        <v>12793</v>
      </c>
      <c r="S30" s="50">
        <v>13278</v>
      </c>
      <c r="T30" s="50">
        <v>12734</v>
      </c>
      <c r="U30" s="50">
        <v>13835</v>
      </c>
      <c r="V30" s="50">
        <v>13453</v>
      </c>
      <c r="W30" s="50">
        <v>13822</v>
      </c>
      <c r="X30" s="50">
        <v>13100</v>
      </c>
      <c r="Y30" s="50">
        <v>12059</v>
      </c>
      <c r="Z30" s="50">
        <v>11128</v>
      </c>
      <c r="AA30" s="50">
        <v>10702</v>
      </c>
      <c r="AB30" s="50">
        <v>9826</v>
      </c>
      <c r="AC30" s="26">
        <v>8920</v>
      </c>
      <c r="AD30" s="26">
        <v>8719</v>
      </c>
      <c r="AE30" s="26">
        <v>8719</v>
      </c>
      <c r="AF30" s="26">
        <v>8794</v>
      </c>
      <c r="AG30" s="26">
        <v>9461</v>
      </c>
      <c r="AH30" s="26">
        <v>9166</v>
      </c>
      <c r="AI30" s="26">
        <v>9463</v>
      </c>
      <c r="AJ30" s="26">
        <v>9107</v>
      </c>
      <c r="AK30" s="26">
        <v>9186</v>
      </c>
      <c r="AL30" s="26">
        <v>9187</v>
      </c>
      <c r="AM30" s="26">
        <v>8534</v>
      </c>
      <c r="AN30" s="26">
        <v>8534</v>
      </c>
      <c r="AO30" s="26">
        <v>10234</v>
      </c>
      <c r="AP30" s="26">
        <v>8375</v>
      </c>
      <c r="AQ30" s="26">
        <v>8167</v>
      </c>
      <c r="AR30" s="26">
        <v>8576</v>
      </c>
      <c r="AS30" s="26">
        <v>8576</v>
      </c>
      <c r="AT30" s="26">
        <v>8576</v>
      </c>
      <c r="AU30" s="26">
        <v>8576</v>
      </c>
      <c r="AV30" s="26">
        <v>8743</v>
      </c>
      <c r="AW30" s="26">
        <v>8743</v>
      </c>
      <c r="AX30" s="26">
        <v>8743</v>
      </c>
      <c r="AY30" s="26">
        <v>8703</v>
      </c>
    </row>
    <row r="31" spans="1:51">
      <c r="A31" s="25" t="s">
        <v>51</v>
      </c>
      <c r="B31" s="25" t="s">
        <v>52</v>
      </c>
      <c r="C31" s="50">
        <v>4097</v>
      </c>
      <c r="D31" s="50">
        <v>3585</v>
      </c>
      <c r="E31" s="50">
        <v>3325</v>
      </c>
      <c r="F31" s="50">
        <v>3050</v>
      </c>
      <c r="G31" s="50">
        <v>2558</v>
      </c>
      <c r="H31" s="50">
        <v>2558</v>
      </c>
      <c r="I31" s="50">
        <v>2558</v>
      </c>
      <c r="J31" s="50">
        <v>2589</v>
      </c>
      <c r="K31" s="50">
        <v>2589</v>
      </c>
      <c r="L31" s="50">
        <v>2197</v>
      </c>
      <c r="M31" s="50">
        <v>2197</v>
      </c>
      <c r="N31" s="50">
        <v>2172</v>
      </c>
      <c r="O31" s="50">
        <v>2172</v>
      </c>
      <c r="P31" s="50">
        <v>2172</v>
      </c>
      <c r="Q31" s="50">
        <v>2172</v>
      </c>
      <c r="R31" s="50">
        <v>2292</v>
      </c>
      <c r="S31" s="50">
        <v>2569</v>
      </c>
      <c r="T31" s="50">
        <v>2549</v>
      </c>
      <c r="U31" s="50">
        <v>3162</v>
      </c>
      <c r="V31" s="50">
        <v>3195</v>
      </c>
      <c r="W31" s="50">
        <v>3287</v>
      </c>
      <c r="X31" s="50">
        <v>3206</v>
      </c>
      <c r="Y31" s="50">
        <v>3206</v>
      </c>
      <c r="Z31" s="50">
        <v>3360</v>
      </c>
      <c r="AA31" s="50">
        <v>3360</v>
      </c>
      <c r="AB31" s="50">
        <v>3360</v>
      </c>
      <c r="AC31" s="26">
        <v>3345</v>
      </c>
      <c r="AD31" s="26">
        <v>3345</v>
      </c>
      <c r="AE31" s="26">
        <v>2680</v>
      </c>
      <c r="AF31" s="26">
        <v>2421</v>
      </c>
      <c r="AG31" s="26">
        <v>2421</v>
      </c>
      <c r="AH31" s="26">
        <v>2421</v>
      </c>
      <c r="AI31" s="26">
        <v>2326</v>
      </c>
      <c r="AJ31" s="26">
        <v>2326</v>
      </c>
      <c r="AK31" s="26">
        <v>2326</v>
      </c>
      <c r="AL31" s="26">
        <v>2326</v>
      </c>
      <c r="AM31" s="26">
        <v>2326</v>
      </c>
      <c r="AN31" s="26">
        <v>2326</v>
      </c>
      <c r="AO31" s="26">
        <v>2326</v>
      </c>
      <c r="AP31" s="26">
        <v>1962</v>
      </c>
      <c r="AQ31" s="26">
        <v>1962</v>
      </c>
      <c r="AR31" s="26">
        <v>1962</v>
      </c>
      <c r="AS31" s="26">
        <v>1962</v>
      </c>
      <c r="AT31" s="26">
        <v>1962</v>
      </c>
      <c r="AU31" s="26">
        <v>1962</v>
      </c>
      <c r="AV31" s="26">
        <v>1962</v>
      </c>
      <c r="AW31" s="26">
        <v>1962</v>
      </c>
      <c r="AX31" s="26">
        <v>1962</v>
      </c>
      <c r="AY31" s="26">
        <v>1962</v>
      </c>
    </row>
    <row r="32" spans="1:51">
      <c r="A32" s="25" t="s">
        <v>53</v>
      </c>
      <c r="B32" s="25" t="s">
        <v>54</v>
      </c>
      <c r="C32" s="50">
        <v>14885</v>
      </c>
      <c r="D32" s="50">
        <v>14450</v>
      </c>
      <c r="E32" s="50">
        <v>13506</v>
      </c>
      <c r="F32" s="50">
        <v>12961</v>
      </c>
      <c r="G32" s="50">
        <v>12562</v>
      </c>
      <c r="H32" s="50">
        <v>12577</v>
      </c>
      <c r="I32" s="50">
        <v>12379</v>
      </c>
      <c r="J32" s="50">
        <v>11454</v>
      </c>
      <c r="K32" s="50">
        <v>11330</v>
      </c>
      <c r="L32" s="50">
        <v>11350</v>
      </c>
      <c r="M32" s="50">
        <v>10615</v>
      </c>
      <c r="N32" s="50">
        <v>10618</v>
      </c>
      <c r="O32" s="50">
        <v>10617</v>
      </c>
      <c r="P32" s="50">
        <v>11039</v>
      </c>
      <c r="Q32" s="50">
        <v>10744</v>
      </c>
      <c r="R32" s="50">
        <v>9940</v>
      </c>
      <c r="S32" s="50">
        <v>8781</v>
      </c>
      <c r="T32" s="50">
        <v>8791</v>
      </c>
      <c r="U32" s="50">
        <v>9320</v>
      </c>
      <c r="V32" s="50">
        <v>7248</v>
      </c>
      <c r="W32" s="50">
        <v>6800</v>
      </c>
      <c r="X32" s="50">
        <v>6668</v>
      </c>
      <c r="Y32" s="50">
        <v>6048</v>
      </c>
      <c r="Z32" s="50">
        <v>4798</v>
      </c>
      <c r="AA32" s="50">
        <v>4720</v>
      </c>
      <c r="AB32" s="50">
        <v>4360</v>
      </c>
      <c r="AC32" s="26">
        <v>4177</v>
      </c>
      <c r="AD32" s="26">
        <v>4177</v>
      </c>
      <c r="AE32" s="26">
        <v>4177</v>
      </c>
      <c r="AF32" s="26">
        <v>4177</v>
      </c>
      <c r="AG32" s="26">
        <v>4177</v>
      </c>
      <c r="AH32" s="26">
        <v>4545</v>
      </c>
      <c r="AI32" s="26">
        <v>4725</v>
      </c>
      <c r="AJ32" s="26">
        <v>4890</v>
      </c>
      <c r="AK32" s="26">
        <v>4890</v>
      </c>
      <c r="AL32" s="26">
        <v>5338</v>
      </c>
      <c r="AM32" s="26">
        <v>5338</v>
      </c>
      <c r="AN32" s="26">
        <v>5479</v>
      </c>
      <c r="AO32" s="26">
        <v>5469</v>
      </c>
      <c r="AP32" s="26">
        <v>6021</v>
      </c>
      <c r="AQ32" s="26">
        <v>6021</v>
      </c>
      <c r="AR32" s="26">
        <v>6021</v>
      </c>
      <c r="AS32" s="26">
        <v>6021</v>
      </c>
      <c r="AT32" s="26">
        <v>6021</v>
      </c>
      <c r="AU32" s="26">
        <v>6021</v>
      </c>
      <c r="AV32" s="26">
        <v>6021</v>
      </c>
      <c r="AW32" s="26">
        <v>6021</v>
      </c>
      <c r="AX32" s="26">
        <v>6021</v>
      </c>
      <c r="AY32" s="26">
        <v>6161</v>
      </c>
    </row>
    <row r="33" spans="1:51">
      <c r="A33" s="25" t="s">
        <v>55</v>
      </c>
      <c r="B33" s="25" t="s">
        <v>56</v>
      </c>
      <c r="C33" s="50">
        <v>24001</v>
      </c>
      <c r="D33" s="50">
        <v>22367</v>
      </c>
      <c r="E33" s="50">
        <v>21381</v>
      </c>
      <c r="F33" s="50">
        <v>20461</v>
      </c>
      <c r="G33" s="50">
        <v>20340</v>
      </c>
      <c r="H33" s="50">
        <v>19905</v>
      </c>
      <c r="I33" s="50">
        <v>19703</v>
      </c>
      <c r="J33" s="50">
        <v>18697</v>
      </c>
      <c r="K33" s="50">
        <v>18335</v>
      </c>
      <c r="L33" s="50">
        <v>18335</v>
      </c>
      <c r="M33" s="50">
        <v>17602</v>
      </c>
      <c r="N33" s="50">
        <v>15952</v>
      </c>
      <c r="O33" s="50">
        <v>15129</v>
      </c>
      <c r="P33" s="50">
        <v>14716</v>
      </c>
      <c r="Q33" s="50">
        <v>14900</v>
      </c>
      <c r="R33" s="50">
        <v>13940</v>
      </c>
      <c r="S33" s="50">
        <v>14968</v>
      </c>
      <c r="T33" s="50">
        <v>15500</v>
      </c>
      <c r="U33" s="50">
        <v>15063</v>
      </c>
      <c r="V33" s="50">
        <v>13336</v>
      </c>
      <c r="W33" s="50">
        <v>12128</v>
      </c>
      <c r="X33" s="50">
        <v>11047</v>
      </c>
      <c r="Y33" s="50">
        <v>10459</v>
      </c>
      <c r="Z33" s="50">
        <v>9974</v>
      </c>
      <c r="AA33" s="50">
        <v>9060</v>
      </c>
      <c r="AB33" s="50">
        <v>9000</v>
      </c>
      <c r="AC33" s="26">
        <v>8395</v>
      </c>
      <c r="AD33" s="26">
        <v>8395</v>
      </c>
      <c r="AE33" s="26">
        <v>8395</v>
      </c>
      <c r="AF33" s="26">
        <v>8285</v>
      </c>
      <c r="AG33" s="26">
        <v>8243</v>
      </c>
      <c r="AH33" s="26">
        <v>7932</v>
      </c>
      <c r="AI33" s="26">
        <v>7868</v>
      </c>
      <c r="AJ33" s="26">
        <v>7698</v>
      </c>
      <c r="AK33" s="26">
        <v>9423</v>
      </c>
      <c r="AL33" s="26">
        <v>9196</v>
      </c>
      <c r="AM33" s="26">
        <v>9196</v>
      </c>
      <c r="AN33" s="26">
        <v>9716</v>
      </c>
      <c r="AO33" s="26">
        <v>9301</v>
      </c>
      <c r="AP33" s="26">
        <v>10004</v>
      </c>
      <c r="AQ33" s="26">
        <v>8891</v>
      </c>
      <c r="AR33" s="26">
        <v>8891</v>
      </c>
      <c r="AS33" s="26">
        <v>9015</v>
      </c>
      <c r="AT33" s="26">
        <v>9015</v>
      </c>
      <c r="AU33" s="26">
        <v>9015</v>
      </c>
      <c r="AV33" s="26">
        <v>9015</v>
      </c>
      <c r="AW33" s="26">
        <v>9015</v>
      </c>
      <c r="AX33" s="26">
        <v>9344</v>
      </c>
      <c r="AY33" s="26">
        <v>9344</v>
      </c>
    </row>
    <row r="34" spans="1:51">
      <c r="A34" s="25" t="s">
        <v>57</v>
      </c>
      <c r="B34" s="25" t="s">
        <v>58</v>
      </c>
      <c r="C34" s="50">
        <v>15478</v>
      </c>
      <c r="D34" s="50">
        <v>14828</v>
      </c>
      <c r="E34" s="50">
        <v>13321</v>
      </c>
      <c r="F34" s="50">
        <v>13001</v>
      </c>
      <c r="G34" s="50">
        <v>12627</v>
      </c>
      <c r="H34" s="50">
        <v>11753</v>
      </c>
      <c r="I34" s="50">
        <v>11746</v>
      </c>
      <c r="J34" s="50">
        <v>11746</v>
      </c>
      <c r="K34" s="50">
        <v>11358</v>
      </c>
      <c r="L34" s="50">
        <v>11358</v>
      </c>
      <c r="M34" s="50">
        <v>11487</v>
      </c>
      <c r="N34" s="50">
        <v>10118</v>
      </c>
      <c r="O34" s="50">
        <v>9906</v>
      </c>
      <c r="P34" s="50">
        <v>8183</v>
      </c>
      <c r="Q34" s="50">
        <v>8762</v>
      </c>
      <c r="R34" s="50">
        <v>8669</v>
      </c>
      <c r="S34" s="50">
        <v>10578</v>
      </c>
      <c r="T34" s="50">
        <v>10764</v>
      </c>
      <c r="U34" s="50">
        <v>11605</v>
      </c>
      <c r="V34" s="50">
        <v>11144</v>
      </c>
      <c r="W34" s="50">
        <v>10898</v>
      </c>
      <c r="X34" s="50">
        <v>10734</v>
      </c>
      <c r="Y34" s="50">
        <v>10646</v>
      </c>
      <c r="Z34" s="50">
        <v>9222</v>
      </c>
      <c r="AA34" s="50">
        <v>9212</v>
      </c>
      <c r="AB34" s="50">
        <v>9204</v>
      </c>
      <c r="AC34" s="26">
        <v>7778</v>
      </c>
      <c r="AD34" s="26">
        <v>7778</v>
      </c>
      <c r="AE34" s="26">
        <v>7678</v>
      </c>
      <c r="AF34" s="26">
        <v>8684</v>
      </c>
      <c r="AG34" s="26">
        <v>8814</v>
      </c>
      <c r="AH34" s="26">
        <v>8814</v>
      </c>
      <c r="AI34" s="26">
        <v>8504</v>
      </c>
      <c r="AJ34" s="26">
        <v>7656</v>
      </c>
      <c r="AK34" s="26">
        <v>10312</v>
      </c>
      <c r="AL34" s="26">
        <v>9844</v>
      </c>
      <c r="AM34" s="26">
        <v>9763</v>
      </c>
      <c r="AN34" s="26">
        <v>10189</v>
      </c>
      <c r="AO34" s="26">
        <v>10144</v>
      </c>
      <c r="AP34" s="26">
        <v>9633</v>
      </c>
      <c r="AQ34" s="26">
        <v>9729</v>
      </c>
      <c r="AR34" s="26">
        <v>9729</v>
      </c>
      <c r="AS34" s="26">
        <v>8944</v>
      </c>
      <c r="AT34" s="26">
        <v>8880</v>
      </c>
      <c r="AU34" s="26">
        <v>9315</v>
      </c>
      <c r="AV34" s="26">
        <v>9315</v>
      </c>
      <c r="AW34" s="26">
        <v>8880</v>
      </c>
      <c r="AX34" s="26">
        <v>8880</v>
      </c>
      <c r="AY34" s="26">
        <v>8880</v>
      </c>
    </row>
    <row r="35" spans="1:51">
      <c r="A35" s="25" t="s">
        <v>59</v>
      </c>
      <c r="B35" s="25" t="s">
        <v>60</v>
      </c>
      <c r="C35" s="50">
        <v>17521</v>
      </c>
      <c r="D35" s="50">
        <v>17083</v>
      </c>
      <c r="E35" s="50">
        <v>16202</v>
      </c>
      <c r="F35" s="50">
        <v>15162</v>
      </c>
      <c r="G35" s="50">
        <v>14725</v>
      </c>
      <c r="H35" s="50">
        <v>14499</v>
      </c>
      <c r="I35" s="50">
        <v>12589</v>
      </c>
      <c r="J35" s="50">
        <v>12589</v>
      </c>
      <c r="K35" s="50">
        <v>12464</v>
      </c>
      <c r="L35" s="50">
        <v>11871</v>
      </c>
      <c r="M35" s="50">
        <v>11935</v>
      </c>
      <c r="N35" s="50">
        <v>11512</v>
      </c>
      <c r="O35" s="50">
        <v>11512</v>
      </c>
      <c r="P35" s="50">
        <v>10054</v>
      </c>
      <c r="Q35" s="50">
        <v>9754</v>
      </c>
      <c r="R35" s="50">
        <v>9057</v>
      </c>
      <c r="S35" s="50">
        <v>9336</v>
      </c>
      <c r="T35" s="50">
        <v>9170</v>
      </c>
      <c r="U35" s="50">
        <v>8214</v>
      </c>
      <c r="V35" s="50">
        <v>7880</v>
      </c>
      <c r="W35" s="50">
        <v>8010</v>
      </c>
      <c r="X35" s="50">
        <v>7386</v>
      </c>
      <c r="Y35" s="50">
        <v>6384</v>
      </c>
      <c r="Z35" s="50">
        <v>5668</v>
      </c>
      <c r="AA35" s="50">
        <v>5524</v>
      </c>
      <c r="AB35" s="50">
        <v>5004</v>
      </c>
      <c r="AC35" s="26">
        <v>5259</v>
      </c>
      <c r="AD35" s="26">
        <v>5259</v>
      </c>
      <c r="AE35" s="26">
        <v>5259</v>
      </c>
      <c r="AF35" s="26">
        <v>5259</v>
      </c>
      <c r="AG35" s="26">
        <v>5431</v>
      </c>
      <c r="AH35" s="26">
        <v>5431</v>
      </c>
      <c r="AI35" s="26">
        <v>5157</v>
      </c>
      <c r="AJ35" s="26">
        <v>5152</v>
      </c>
      <c r="AK35" s="26">
        <v>5152</v>
      </c>
      <c r="AL35" s="26">
        <v>6535</v>
      </c>
      <c r="AM35" s="26">
        <v>6535</v>
      </c>
      <c r="AN35" s="26">
        <v>6315</v>
      </c>
      <c r="AO35" s="26">
        <v>6628</v>
      </c>
      <c r="AP35" s="26">
        <v>6637</v>
      </c>
      <c r="AQ35" s="26">
        <v>6637</v>
      </c>
      <c r="AR35" s="26">
        <v>6972</v>
      </c>
      <c r="AS35" s="26">
        <v>6972</v>
      </c>
      <c r="AT35" s="26">
        <v>6972</v>
      </c>
      <c r="AU35" s="26">
        <v>6972</v>
      </c>
      <c r="AV35" s="26">
        <v>6716</v>
      </c>
      <c r="AW35" s="26">
        <v>6716</v>
      </c>
      <c r="AX35" s="26">
        <v>6716</v>
      </c>
      <c r="AY35" s="26">
        <v>6716</v>
      </c>
    </row>
    <row r="36" spans="1:51">
      <c r="A36" s="25" t="s">
        <v>61</v>
      </c>
      <c r="B36" s="25" t="s">
        <v>62</v>
      </c>
      <c r="C36" s="50">
        <v>15422</v>
      </c>
      <c r="D36" s="50">
        <v>13469</v>
      </c>
      <c r="E36" s="50">
        <v>12974</v>
      </c>
      <c r="F36" s="50">
        <v>12727</v>
      </c>
      <c r="G36" s="50">
        <v>12846</v>
      </c>
      <c r="H36" s="50">
        <v>12779</v>
      </c>
      <c r="I36" s="50">
        <v>12679</v>
      </c>
      <c r="J36" s="50">
        <v>11413</v>
      </c>
      <c r="K36" s="50">
        <v>10341</v>
      </c>
      <c r="L36" s="50">
        <v>9428</v>
      </c>
      <c r="M36" s="50">
        <v>9132</v>
      </c>
      <c r="N36" s="50">
        <v>9297</v>
      </c>
      <c r="O36" s="50">
        <v>9297</v>
      </c>
      <c r="P36" s="50">
        <v>8819</v>
      </c>
      <c r="Q36" s="50">
        <v>8819</v>
      </c>
      <c r="R36" s="50">
        <v>8748</v>
      </c>
      <c r="S36" s="50">
        <v>7828</v>
      </c>
      <c r="T36" s="50">
        <v>8106</v>
      </c>
      <c r="U36" s="50">
        <v>7544</v>
      </c>
      <c r="V36" s="50">
        <v>7264</v>
      </c>
      <c r="W36" s="50">
        <v>7318</v>
      </c>
      <c r="X36" s="50">
        <v>6280</v>
      </c>
      <c r="Y36" s="50">
        <v>6266</v>
      </c>
      <c r="Z36" s="50">
        <v>5165</v>
      </c>
      <c r="AA36" s="50">
        <v>4296</v>
      </c>
      <c r="AB36" s="50">
        <v>4296</v>
      </c>
      <c r="AC36" s="26">
        <v>3923</v>
      </c>
      <c r="AD36" s="26">
        <v>3923</v>
      </c>
      <c r="AE36" s="26">
        <v>4135</v>
      </c>
      <c r="AF36" s="26">
        <v>4361</v>
      </c>
      <c r="AG36" s="26">
        <v>4355</v>
      </c>
      <c r="AH36" s="26">
        <v>4355</v>
      </c>
      <c r="AI36" s="26">
        <v>4346</v>
      </c>
      <c r="AJ36" s="26">
        <v>4346</v>
      </c>
      <c r="AK36" s="26">
        <v>4346</v>
      </c>
      <c r="AL36" s="26">
        <v>4346</v>
      </c>
      <c r="AM36" s="26">
        <v>4346</v>
      </c>
      <c r="AN36" s="26">
        <v>4346</v>
      </c>
      <c r="AO36" s="26">
        <v>4169</v>
      </c>
      <c r="AP36" s="26">
        <v>3709</v>
      </c>
      <c r="AQ36" s="26">
        <v>3434</v>
      </c>
      <c r="AR36" s="26">
        <v>3434</v>
      </c>
      <c r="AS36" s="26">
        <v>6135</v>
      </c>
      <c r="AT36" s="26">
        <v>5356</v>
      </c>
      <c r="AU36" s="26">
        <v>5617</v>
      </c>
      <c r="AV36" s="26">
        <v>5617</v>
      </c>
      <c r="AW36" s="26">
        <v>5617</v>
      </c>
      <c r="AX36" s="26">
        <v>5617</v>
      </c>
      <c r="AY36" s="26">
        <v>5417</v>
      </c>
    </row>
    <row r="37" spans="1:51">
      <c r="A37" s="25" t="s">
        <v>63</v>
      </c>
      <c r="B37" s="25" t="s">
        <v>64</v>
      </c>
      <c r="C37" s="50">
        <v>39946</v>
      </c>
      <c r="D37" s="50">
        <v>36128</v>
      </c>
      <c r="E37" s="50">
        <v>33869</v>
      </c>
      <c r="F37" s="50">
        <v>33499</v>
      </c>
      <c r="G37" s="50">
        <v>31684</v>
      </c>
      <c r="H37" s="50">
        <v>28672</v>
      </c>
      <c r="I37" s="50">
        <v>29301</v>
      </c>
      <c r="J37" s="50">
        <v>29531</v>
      </c>
      <c r="K37" s="50">
        <v>28265</v>
      </c>
      <c r="L37" s="50">
        <v>29110</v>
      </c>
      <c r="M37" s="50">
        <v>29050</v>
      </c>
      <c r="N37" s="50">
        <v>28337</v>
      </c>
      <c r="O37" s="50">
        <v>25661</v>
      </c>
      <c r="P37" s="50">
        <v>24985</v>
      </c>
      <c r="Q37" s="50">
        <v>24985</v>
      </c>
      <c r="R37" s="50">
        <v>23405</v>
      </c>
      <c r="S37" s="50">
        <v>24564</v>
      </c>
      <c r="T37" s="50">
        <v>24034</v>
      </c>
      <c r="U37" s="50">
        <v>23006</v>
      </c>
      <c r="V37" s="50">
        <v>22870</v>
      </c>
      <c r="W37" s="50">
        <v>22434</v>
      </c>
      <c r="X37" s="50">
        <v>19752</v>
      </c>
      <c r="Y37" s="50">
        <v>20283</v>
      </c>
      <c r="Z37" s="50">
        <v>18075</v>
      </c>
      <c r="AA37" s="50">
        <v>17255</v>
      </c>
      <c r="AB37" s="50">
        <v>17154</v>
      </c>
      <c r="AC37" s="26">
        <v>15914</v>
      </c>
      <c r="AD37" s="26">
        <v>15752</v>
      </c>
      <c r="AE37" s="26">
        <v>15914</v>
      </c>
      <c r="AF37" s="26">
        <v>16169</v>
      </c>
      <c r="AG37" s="26">
        <v>16221</v>
      </c>
      <c r="AH37" s="26">
        <v>16312</v>
      </c>
      <c r="AI37" s="26">
        <v>16665</v>
      </c>
      <c r="AJ37" s="26">
        <v>16665</v>
      </c>
      <c r="AK37" s="26">
        <v>16616</v>
      </c>
      <c r="AL37" s="26">
        <v>16917</v>
      </c>
      <c r="AM37" s="26">
        <v>15848</v>
      </c>
      <c r="AN37" s="26">
        <v>15738</v>
      </c>
      <c r="AO37" s="26">
        <v>15604</v>
      </c>
      <c r="AP37" s="26">
        <v>16163</v>
      </c>
      <c r="AQ37" s="26">
        <v>15363</v>
      </c>
      <c r="AR37" s="26">
        <v>15341</v>
      </c>
      <c r="AS37" s="26">
        <v>16397</v>
      </c>
      <c r="AT37" s="26">
        <v>15763</v>
      </c>
      <c r="AU37" s="26">
        <v>15273</v>
      </c>
      <c r="AV37" s="26">
        <v>15323</v>
      </c>
      <c r="AW37" s="26">
        <v>16401</v>
      </c>
      <c r="AX37" s="26">
        <v>16181</v>
      </c>
      <c r="AY37" s="26">
        <v>16181</v>
      </c>
    </row>
    <row r="38" spans="1:51">
      <c r="A38" s="25" t="s">
        <v>69</v>
      </c>
      <c r="B38" s="25" t="s">
        <v>70</v>
      </c>
      <c r="C38" s="50">
        <v>30446</v>
      </c>
      <c r="D38" s="50">
        <v>29558</v>
      </c>
      <c r="E38" s="50">
        <v>27394</v>
      </c>
      <c r="F38" s="50">
        <v>24987</v>
      </c>
      <c r="G38" s="50">
        <v>24043</v>
      </c>
      <c r="H38" s="50">
        <v>23421</v>
      </c>
      <c r="I38" s="50">
        <v>20830</v>
      </c>
      <c r="J38" s="50">
        <v>20261</v>
      </c>
      <c r="K38" s="50">
        <v>19390</v>
      </c>
      <c r="L38" s="50">
        <v>16648</v>
      </c>
      <c r="M38" s="50">
        <v>16344</v>
      </c>
      <c r="N38" s="50">
        <v>16039</v>
      </c>
      <c r="O38" s="50">
        <v>15960</v>
      </c>
      <c r="P38" s="50">
        <v>15791</v>
      </c>
      <c r="Q38" s="50">
        <v>14645</v>
      </c>
      <c r="R38" s="50">
        <v>14460</v>
      </c>
      <c r="S38" s="50">
        <v>15414</v>
      </c>
      <c r="T38" s="50">
        <v>15802</v>
      </c>
      <c r="U38" s="50">
        <v>16576</v>
      </c>
      <c r="V38" s="50">
        <v>15533</v>
      </c>
      <c r="W38" s="50">
        <v>14955</v>
      </c>
      <c r="X38" s="50">
        <v>13282</v>
      </c>
      <c r="Y38" s="50">
        <v>13046</v>
      </c>
      <c r="Z38" s="50">
        <v>10699</v>
      </c>
      <c r="AA38" s="50">
        <v>9290</v>
      </c>
      <c r="AB38" s="50">
        <v>9345</v>
      </c>
      <c r="AC38" s="26">
        <v>7942</v>
      </c>
      <c r="AD38" s="26">
        <v>7366</v>
      </c>
      <c r="AE38" s="26">
        <v>7942</v>
      </c>
      <c r="AF38" s="26">
        <v>8107</v>
      </c>
      <c r="AG38" s="26">
        <v>7181</v>
      </c>
      <c r="AH38" s="26">
        <v>7217</v>
      </c>
      <c r="AI38" s="26">
        <v>7332</v>
      </c>
      <c r="AJ38" s="26">
        <v>7427</v>
      </c>
      <c r="AK38" s="26">
        <v>9993</v>
      </c>
      <c r="AL38" s="26">
        <v>11580</v>
      </c>
      <c r="AM38" s="26">
        <v>11212</v>
      </c>
      <c r="AN38" s="26">
        <v>8950</v>
      </c>
      <c r="AO38" s="26">
        <v>8554</v>
      </c>
      <c r="AP38" s="26">
        <v>7511</v>
      </c>
      <c r="AQ38" s="26">
        <v>7140</v>
      </c>
      <c r="AR38" s="26">
        <v>7511</v>
      </c>
      <c r="AS38" s="26">
        <v>7511</v>
      </c>
      <c r="AT38" s="26">
        <v>7511</v>
      </c>
      <c r="AU38" s="26">
        <v>7511</v>
      </c>
      <c r="AV38" s="26">
        <v>7511</v>
      </c>
      <c r="AW38" s="26">
        <v>7511</v>
      </c>
      <c r="AX38" s="26">
        <v>7511</v>
      </c>
      <c r="AY38" s="26">
        <v>7708</v>
      </c>
    </row>
    <row r="39" spans="1:51">
      <c r="A39" s="25" t="s">
        <v>71</v>
      </c>
      <c r="B39" s="25" t="s">
        <v>72</v>
      </c>
      <c r="C39" s="50">
        <v>30606</v>
      </c>
      <c r="D39" s="50">
        <v>29163</v>
      </c>
      <c r="E39" s="50">
        <v>26939</v>
      </c>
      <c r="F39" s="50">
        <v>26399</v>
      </c>
      <c r="G39" s="50">
        <v>25929</v>
      </c>
      <c r="H39" s="50">
        <v>25087</v>
      </c>
      <c r="I39" s="50">
        <v>24241</v>
      </c>
      <c r="J39" s="50">
        <v>24560</v>
      </c>
      <c r="K39" s="50">
        <v>24794</v>
      </c>
      <c r="L39" s="50">
        <v>23557</v>
      </c>
      <c r="M39" s="50">
        <v>21814</v>
      </c>
      <c r="N39" s="50">
        <v>21991</v>
      </c>
      <c r="O39" s="50">
        <v>18835</v>
      </c>
      <c r="P39" s="50">
        <v>17955</v>
      </c>
      <c r="Q39" s="50">
        <v>16755</v>
      </c>
      <c r="R39" s="50">
        <v>17273</v>
      </c>
      <c r="S39" s="50">
        <v>17311</v>
      </c>
      <c r="T39" s="50">
        <v>17805</v>
      </c>
      <c r="U39" s="50">
        <v>16894</v>
      </c>
      <c r="V39" s="50">
        <v>16621</v>
      </c>
      <c r="W39" s="50">
        <v>16776</v>
      </c>
      <c r="X39" s="50">
        <v>15765</v>
      </c>
      <c r="Y39" s="50">
        <v>16345</v>
      </c>
      <c r="Z39" s="50">
        <v>14936</v>
      </c>
      <c r="AA39" s="50">
        <v>13817</v>
      </c>
      <c r="AB39" s="50">
        <v>12905</v>
      </c>
      <c r="AC39" s="26">
        <v>12019</v>
      </c>
      <c r="AD39" s="26">
        <v>12256</v>
      </c>
      <c r="AE39" s="26">
        <v>12718</v>
      </c>
      <c r="AF39" s="26">
        <v>12046</v>
      </c>
      <c r="AG39" s="26">
        <v>15743</v>
      </c>
      <c r="AH39" s="26">
        <v>18724</v>
      </c>
      <c r="AI39" s="26">
        <v>18183</v>
      </c>
      <c r="AJ39" s="26">
        <v>16882</v>
      </c>
      <c r="AK39" s="26">
        <v>17261</v>
      </c>
      <c r="AL39" s="26">
        <v>17546</v>
      </c>
      <c r="AM39" s="26">
        <v>16797</v>
      </c>
      <c r="AN39" s="26">
        <v>18913</v>
      </c>
      <c r="AO39" s="26">
        <v>18881</v>
      </c>
      <c r="AP39" s="26">
        <v>18385</v>
      </c>
      <c r="AQ39" s="26">
        <v>18505</v>
      </c>
      <c r="AR39" s="26">
        <v>18467</v>
      </c>
      <c r="AS39" s="26">
        <v>18867</v>
      </c>
      <c r="AT39" s="26">
        <v>19158</v>
      </c>
      <c r="AU39" s="26">
        <v>19558</v>
      </c>
      <c r="AV39" s="26">
        <v>19679</v>
      </c>
      <c r="AW39" s="26">
        <v>19679</v>
      </c>
      <c r="AX39" s="26">
        <v>20658</v>
      </c>
      <c r="AY39" s="26">
        <v>20711</v>
      </c>
    </row>
    <row r="40" spans="1:51">
      <c r="A40" s="25" t="s">
        <v>73</v>
      </c>
      <c r="B40" s="25" t="s">
        <v>74</v>
      </c>
      <c r="C40" s="50">
        <v>8192</v>
      </c>
      <c r="D40" s="50">
        <v>7896</v>
      </c>
      <c r="E40" s="50">
        <v>8019</v>
      </c>
      <c r="F40" s="50">
        <v>8019</v>
      </c>
      <c r="G40" s="50">
        <v>7731</v>
      </c>
      <c r="H40" s="50">
        <v>7435</v>
      </c>
      <c r="I40" s="50">
        <v>7085</v>
      </c>
      <c r="J40" s="50">
        <v>7085</v>
      </c>
      <c r="K40" s="50">
        <v>6835</v>
      </c>
      <c r="L40" s="50">
        <v>6835</v>
      </c>
      <c r="M40" s="50">
        <v>6786</v>
      </c>
      <c r="N40" s="50">
        <v>6746</v>
      </c>
      <c r="O40" s="50">
        <v>6577</v>
      </c>
      <c r="P40" s="50">
        <v>6479</v>
      </c>
      <c r="Q40" s="50">
        <v>6032</v>
      </c>
      <c r="R40" s="50">
        <v>5632</v>
      </c>
      <c r="S40" s="50">
        <v>5520</v>
      </c>
      <c r="T40" s="50">
        <v>5137</v>
      </c>
      <c r="U40" s="50">
        <v>5338</v>
      </c>
      <c r="V40" s="50">
        <v>5118</v>
      </c>
      <c r="W40" s="50">
        <v>5354</v>
      </c>
      <c r="X40" s="50">
        <v>4954</v>
      </c>
      <c r="Y40" s="50">
        <v>4851</v>
      </c>
      <c r="Z40" s="50">
        <v>4926</v>
      </c>
      <c r="AA40" s="50">
        <v>4379</v>
      </c>
      <c r="AB40" s="50">
        <v>4629</v>
      </c>
      <c r="AC40" s="26">
        <v>3996</v>
      </c>
      <c r="AD40" s="26">
        <v>3996</v>
      </c>
      <c r="AE40" s="26">
        <v>3996</v>
      </c>
      <c r="AF40" s="26">
        <v>3981</v>
      </c>
      <c r="AG40" s="26">
        <v>3980</v>
      </c>
      <c r="AH40" s="26">
        <v>3980</v>
      </c>
      <c r="AI40" s="26">
        <v>3660</v>
      </c>
      <c r="AJ40" s="26">
        <v>3640</v>
      </c>
      <c r="AK40" s="26">
        <v>3766</v>
      </c>
      <c r="AL40" s="26">
        <v>3829</v>
      </c>
      <c r="AM40" s="26">
        <v>3829</v>
      </c>
      <c r="AN40" s="26">
        <v>3829</v>
      </c>
      <c r="AO40" s="26">
        <v>3766</v>
      </c>
      <c r="AP40" s="26">
        <v>3113</v>
      </c>
      <c r="AQ40" s="26">
        <v>3113</v>
      </c>
      <c r="AR40" s="26">
        <v>3113</v>
      </c>
      <c r="AS40" s="26">
        <v>3113</v>
      </c>
      <c r="AT40" s="26">
        <v>3113</v>
      </c>
      <c r="AU40" s="26">
        <v>3113</v>
      </c>
      <c r="AV40" s="26">
        <v>3210</v>
      </c>
      <c r="AW40" s="26">
        <v>3441</v>
      </c>
      <c r="AX40" s="26">
        <v>3441</v>
      </c>
      <c r="AY40" s="26">
        <v>3441</v>
      </c>
    </row>
    <row r="41" spans="1:51">
      <c r="A41" s="25" t="s">
        <v>75</v>
      </c>
      <c r="B41" s="25" t="s">
        <v>76</v>
      </c>
      <c r="C41" s="50">
        <v>54438</v>
      </c>
      <c r="D41" s="50">
        <v>51208</v>
      </c>
      <c r="E41" s="50">
        <v>48593</v>
      </c>
      <c r="F41" s="50">
        <v>45422</v>
      </c>
      <c r="G41" s="50">
        <v>44320</v>
      </c>
      <c r="H41" s="50">
        <v>42849</v>
      </c>
      <c r="I41" s="50">
        <v>41274</v>
      </c>
      <c r="J41" s="50">
        <v>40632</v>
      </c>
      <c r="K41" s="50">
        <v>40118</v>
      </c>
      <c r="L41" s="50">
        <v>36555</v>
      </c>
      <c r="M41" s="50">
        <v>34097</v>
      </c>
      <c r="N41" s="50">
        <v>32889</v>
      </c>
      <c r="O41" s="50">
        <v>32763</v>
      </c>
      <c r="P41" s="50">
        <v>33323</v>
      </c>
      <c r="Q41" s="50">
        <v>31981</v>
      </c>
      <c r="R41" s="50">
        <v>29982</v>
      </c>
      <c r="S41" s="50">
        <v>28113</v>
      </c>
      <c r="T41" s="50">
        <v>28491</v>
      </c>
      <c r="U41" s="50">
        <v>28752</v>
      </c>
      <c r="V41" s="50">
        <v>28693</v>
      </c>
      <c r="W41" s="50">
        <v>30408</v>
      </c>
      <c r="X41" s="50">
        <v>29567</v>
      </c>
      <c r="Y41" s="50">
        <v>26811</v>
      </c>
      <c r="Z41" s="50">
        <v>26410</v>
      </c>
      <c r="AA41" s="50">
        <v>26169</v>
      </c>
      <c r="AB41" s="50">
        <v>26411</v>
      </c>
      <c r="AC41" s="26">
        <v>23893</v>
      </c>
      <c r="AD41" s="26">
        <v>22459</v>
      </c>
      <c r="AE41" s="26">
        <v>22338</v>
      </c>
      <c r="AF41" s="26">
        <v>22692</v>
      </c>
      <c r="AG41" s="26">
        <v>22815</v>
      </c>
      <c r="AH41" s="26">
        <v>26238</v>
      </c>
      <c r="AI41" s="26">
        <v>27540</v>
      </c>
      <c r="AJ41" s="26">
        <v>30236</v>
      </c>
      <c r="AK41" s="26">
        <v>30249</v>
      </c>
      <c r="AL41" s="26">
        <v>30318</v>
      </c>
      <c r="AM41" s="26">
        <v>32611</v>
      </c>
      <c r="AN41" s="26">
        <v>32237</v>
      </c>
      <c r="AO41" s="26">
        <v>32485</v>
      </c>
      <c r="AP41" s="26">
        <v>30063</v>
      </c>
      <c r="AQ41" s="26">
        <v>28186</v>
      </c>
      <c r="AR41" s="26">
        <v>27307</v>
      </c>
      <c r="AS41" s="26">
        <v>27061</v>
      </c>
      <c r="AT41" s="26">
        <v>26584</v>
      </c>
      <c r="AU41" s="26">
        <v>29003</v>
      </c>
      <c r="AV41" s="26">
        <v>28458</v>
      </c>
      <c r="AW41" s="26">
        <v>29488</v>
      </c>
      <c r="AX41" s="26">
        <v>29116</v>
      </c>
      <c r="AY41" s="26">
        <v>29116</v>
      </c>
    </row>
    <row r="42" spans="1:51">
      <c r="A42" s="25" t="s">
        <v>77</v>
      </c>
      <c r="B42" s="25" t="s">
        <v>78</v>
      </c>
      <c r="C42" s="50">
        <v>48559</v>
      </c>
      <c r="D42" s="50">
        <v>47226</v>
      </c>
      <c r="E42" s="50">
        <v>46462</v>
      </c>
      <c r="F42" s="50">
        <v>45327</v>
      </c>
      <c r="G42" s="50">
        <v>42377</v>
      </c>
      <c r="H42" s="50">
        <v>43056</v>
      </c>
      <c r="I42" s="50">
        <v>42438</v>
      </c>
      <c r="J42" s="50">
        <v>41226</v>
      </c>
      <c r="K42" s="50">
        <v>41212</v>
      </c>
      <c r="L42" s="50">
        <v>37725</v>
      </c>
      <c r="M42" s="50">
        <v>37121</v>
      </c>
      <c r="N42" s="50">
        <v>36204</v>
      </c>
      <c r="O42" s="50">
        <v>33838</v>
      </c>
      <c r="P42" s="50">
        <v>31545</v>
      </c>
      <c r="Q42" s="50">
        <v>31832</v>
      </c>
      <c r="R42" s="50">
        <v>30461</v>
      </c>
      <c r="S42" s="50">
        <v>29296</v>
      </c>
      <c r="T42" s="50">
        <v>26424</v>
      </c>
      <c r="U42" s="50">
        <v>26789</v>
      </c>
      <c r="V42" s="50">
        <v>26061</v>
      </c>
      <c r="W42" s="50">
        <v>25629</v>
      </c>
      <c r="X42" s="50">
        <v>24934</v>
      </c>
      <c r="Y42" s="50">
        <v>22193</v>
      </c>
      <c r="Z42" s="50">
        <v>20374</v>
      </c>
      <c r="AA42" s="50">
        <v>19287</v>
      </c>
      <c r="AB42" s="50">
        <v>16499</v>
      </c>
      <c r="AC42" s="26">
        <v>13774</v>
      </c>
      <c r="AD42" s="26">
        <v>14182</v>
      </c>
      <c r="AE42" s="26">
        <v>13912</v>
      </c>
      <c r="AF42" s="26">
        <v>14305</v>
      </c>
      <c r="AG42" s="26">
        <v>14465</v>
      </c>
      <c r="AH42" s="26">
        <v>14343</v>
      </c>
      <c r="AI42" s="26">
        <v>19307</v>
      </c>
      <c r="AJ42" s="26">
        <v>19064</v>
      </c>
      <c r="AK42" s="26">
        <v>18395</v>
      </c>
      <c r="AL42" s="26">
        <v>18045</v>
      </c>
      <c r="AM42" s="26">
        <v>18583</v>
      </c>
      <c r="AN42" s="26">
        <v>18804</v>
      </c>
      <c r="AO42" s="26">
        <v>20275</v>
      </c>
      <c r="AP42" s="26">
        <v>18840</v>
      </c>
      <c r="AQ42" s="26">
        <v>18735</v>
      </c>
      <c r="AR42" s="26">
        <v>18875</v>
      </c>
      <c r="AS42" s="26">
        <v>18325</v>
      </c>
      <c r="AT42" s="26">
        <v>17975</v>
      </c>
      <c r="AU42" s="26">
        <v>18763</v>
      </c>
      <c r="AV42" s="26">
        <v>18384</v>
      </c>
      <c r="AW42" s="26">
        <v>17729</v>
      </c>
      <c r="AX42" s="26">
        <v>17729</v>
      </c>
      <c r="AY42" s="26">
        <v>17496</v>
      </c>
    </row>
    <row r="43" spans="1:51">
      <c r="A43" s="25" t="s">
        <v>79</v>
      </c>
      <c r="B43" s="25" t="s">
        <v>80</v>
      </c>
      <c r="C43" s="50">
        <v>26795</v>
      </c>
      <c r="D43" s="50">
        <v>28932</v>
      </c>
      <c r="E43" s="50">
        <v>28794</v>
      </c>
      <c r="F43" s="50">
        <v>28942</v>
      </c>
      <c r="G43" s="50">
        <v>29607</v>
      </c>
      <c r="H43" s="50">
        <v>28001</v>
      </c>
      <c r="I43" s="50">
        <v>26465</v>
      </c>
      <c r="J43" s="50">
        <v>25897</v>
      </c>
      <c r="K43" s="50">
        <v>26550</v>
      </c>
      <c r="L43" s="50">
        <v>25910</v>
      </c>
      <c r="M43" s="50">
        <v>22160</v>
      </c>
      <c r="N43" s="50">
        <v>21672</v>
      </c>
      <c r="O43" s="50">
        <v>22149</v>
      </c>
      <c r="P43" s="50">
        <v>21263</v>
      </c>
      <c r="Q43" s="50">
        <v>19833</v>
      </c>
      <c r="R43" s="50">
        <v>19651</v>
      </c>
      <c r="S43" s="50">
        <v>19027</v>
      </c>
      <c r="T43" s="50">
        <v>18376</v>
      </c>
      <c r="U43" s="50">
        <v>19006</v>
      </c>
      <c r="V43" s="50">
        <v>13933</v>
      </c>
      <c r="W43" s="50">
        <v>18372</v>
      </c>
      <c r="X43" s="50">
        <v>17460</v>
      </c>
      <c r="Y43" s="50">
        <v>17493</v>
      </c>
      <c r="Z43" s="50">
        <v>17315</v>
      </c>
      <c r="AA43" s="50">
        <v>15958</v>
      </c>
      <c r="AB43" s="50">
        <v>15787</v>
      </c>
      <c r="AC43" s="26">
        <v>15027</v>
      </c>
      <c r="AD43" s="26">
        <v>14931</v>
      </c>
      <c r="AE43" s="26">
        <v>14931</v>
      </c>
      <c r="AF43" s="26">
        <v>14931</v>
      </c>
      <c r="AG43" s="26">
        <v>14563</v>
      </c>
      <c r="AH43" s="26">
        <v>13890</v>
      </c>
      <c r="AI43" s="26">
        <v>13190</v>
      </c>
      <c r="AJ43" s="26">
        <v>14223</v>
      </c>
      <c r="AK43" s="26">
        <v>14949</v>
      </c>
      <c r="AL43" s="26">
        <v>14980</v>
      </c>
      <c r="AM43" s="26">
        <v>14980</v>
      </c>
      <c r="AN43" s="26">
        <v>16734</v>
      </c>
      <c r="AO43" s="26">
        <v>16716</v>
      </c>
      <c r="AP43" s="26">
        <v>17006</v>
      </c>
      <c r="AQ43" s="26">
        <v>16363</v>
      </c>
      <c r="AR43" s="26">
        <v>16388</v>
      </c>
      <c r="AS43" s="26">
        <v>17745</v>
      </c>
      <c r="AT43" s="26">
        <v>17745</v>
      </c>
      <c r="AU43" s="26">
        <v>17745</v>
      </c>
      <c r="AV43" s="26">
        <v>18180</v>
      </c>
      <c r="AW43" s="26">
        <v>18061</v>
      </c>
      <c r="AX43" s="26">
        <v>18148</v>
      </c>
      <c r="AY43" s="26">
        <v>18360</v>
      </c>
    </row>
    <row r="44" spans="1:51">
      <c r="A44" s="25" t="s">
        <v>81</v>
      </c>
      <c r="B44" s="25" t="s">
        <v>82</v>
      </c>
      <c r="C44" s="50">
        <v>9518</v>
      </c>
      <c r="D44" s="50">
        <v>9518</v>
      </c>
      <c r="E44" s="50">
        <v>9486</v>
      </c>
      <c r="F44" s="50">
        <v>9436</v>
      </c>
      <c r="G44" s="50">
        <v>8161</v>
      </c>
      <c r="H44" s="50">
        <v>8141</v>
      </c>
      <c r="I44" s="50">
        <v>7771</v>
      </c>
      <c r="J44" s="50">
        <v>7681</v>
      </c>
      <c r="K44" s="50">
        <v>7594</v>
      </c>
      <c r="L44" s="50">
        <v>7109</v>
      </c>
      <c r="M44" s="50">
        <v>7109</v>
      </c>
      <c r="N44" s="50">
        <v>5972</v>
      </c>
      <c r="O44" s="50">
        <v>5975</v>
      </c>
      <c r="P44" s="50">
        <v>6123</v>
      </c>
      <c r="Q44" s="50">
        <v>6771</v>
      </c>
      <c r="R44" s="50">
        <v>6142</v>
      </c>
      <c r="S44" s="50">
        <v>6012</v>
      </c>
      <c r="T44" s="50">
        <v>6387</v>
      </c>
      <c r="U44" s="50">
        <v>6366</v>
      </c>
      <c r="V44" s="50">
        <v>6366</v>
      </c>
      <c r="W44" s="50">
        <v>4177</v>
      </c>
      <c r="X44" s="50">
        <v>4177</v>
      </c>
      <c r="Y44" s="50">
        <v>4442</v>
      </c>
      <c r="Z44" s="50">
        <v>4163</v>
      </c>
      <c r="AA44" s="50">
        <v>3618</v>
      </c>
      <c r="AB44" s="50">
        <v>3083</v>
      </c>
      <c r="AC44" s="26">
        <v>2716</v>
      </c>
      <c r="AD44" s="26">
        <v>2716</v>
      </c>
      <c r="AE44" s="26">
        <v>2716</v>
      </c>
      <c r="AF44" s="26">
        <v>2865</v>
      </c>
      <c r="AG44" s="26">
        <v>3074</v>
      </c>
      <c r="AH44" s="26">
        <v>2984</v>
      </c>
      <c r="AI44" s="26">
        <v>3234</v>
      </c>
      <c r="AJ44" s="26">
        <v>3102</v>
      </c>
      <c r="AK44" s="26">
        <v>2436</v>
      </c>
      <c r="AL44" s="26">
        <v>2607</v>
      </c>
      <c r="AM44" s="26">
        <v>2607</v>
      </c>
      <c r="AN44" s="26">
        <v>2607</v>
      </c>
      <c r="AO44" s="26">
        <v>2769</v>
      </c>
      <c r="AP44" s="26">
        <v>2986</v>
      </c>
      <c r="AQ44" s="26">
        <v>3272</v>
      </c>
      <c r="AR44" s="26">
        <v>3272</v>
      </c>
      <c r="AS44" s="26">
        <v>3272</v>
      </c>
      <c r="AT44" s="26">
        <v>3272</v>
      </c>
      <c r="AU44" s="26">
        <v>3272</v>
      </c>
      <c r="AV44" s="26">
        <v>3272</v>
      </c>
      <c r="AW44" s="26">
        <v>3272</v>
      </c>
      <c r="AX44" s="26">
        <v>3272</v>
      </c>
      <c r="AY44" s="26">
        <v>3004</v>
      </c>
    </row>
    <row r="45" spans="1:51">
      <c r="A45" s="25" t="s">
        <v>83</v>
      </c>
      <c r="B45" s="25" t="s">
        <v>84</v>
      </c>
      <c r="C45" s="50">
        <v>16176</v>
      </c>
      <c r="D45" s="50">
        <v>16830</v>
      </c>
      <c r="E45" s="50">
        <v>16506</v>
      </c>
      <c r="F45" s="50">
        <v>16336</v>
      </c>
      <c r="G45" s="50">
        <v>15551</v>
      </c>
      <c r="H45" s="50">
        <v>14878</v>
      </c>
      <c r="I45" s="50">
        <v>14878</v>
      </c>
      <c r="J45" s="50">
        <v>14182</v>
      </c>
      <c r="K45" s="50">
        <v>13137</v>
      </c>
      <c r="L45" s="50">
        <v>13734</v>
      </c>
      <c r="M45" s="50">
        <v>13504</v>
      </c>
      <c r="N45" s="50">
        <v>13745</v>
      </c>
      <c r="O45" s="50">
        <v>13546</v>
      </c>
      <c r="P45" s="50">
        <v>13462</v>
      </c>
      <c r="Q45" s="50">
        <v>13392</v>
      </c>
      <c r="R45" s="50">
        <v>13432</v>
      </c>
      <c r="S45" s="50">
        <v>12545</v>
      </c>
      <c r="T45" s="50">
        <v>12268</v>
      </c>
      <c r="U45" s="50">
        <v>12424</v>
      </c>
      <c r="V45" s="50">
        <v>12109</v>
      </c>
      <c r="W45" s="50">
        <v>11290</v>
      </c>
      <c r="X45" s="50">
        <v>11079</v>
      </c>
      <c r="Y45" s="50">
        <v>11089</v>
      </c>
      <c r="Z45" s="50">
        <v>10121</v>
      </c>
      <c r="AA45" s="50">
        <v>9027</v>
      </c>
      <c r="AB45" s="50">
        <v>8035</v>
      </c>
      <c r="AC45" s="26">
        <v>8002</v>
      </c>
      <c r="AD45" s="26">
        <v>8002</v>
      </c>
      <c r="AE45" s="26">
        <v>8002</v>
      </c>
      <c r="AF45" s="26">
        <v>7628</v>
      </c>
      <c r="AG45" s="26">
        <v>9900</v>
      </c>
      <c r="AH45" s="26">
        <v>8806</v>
      </c>
      <c r="AI45" s="26">
        <v>11978</v>
      </c>
      <c r="AJ45" s="26">
        <v>10133</v>
      </c>
      <c r="AK45" s="26">
        <v>10233</v>
      </c>
      <c r="AL45" s="26">
        <v>10104</v>
      </c>
      <c r="AM45" s="26">
        <v>10104</v>
      </c>
      <c r="AN45" s="26">
        <v>10098</v>
      </c>
      <c r="AO45" s="26">
        <v>8850</v>
      </c>
      <c r="AP45" s="26">
        <v>8331</v>
      </c>
      <c r="AQ45" s="26">
        <v>9397</v>
      </c>
      <c r="AR45" s="26">
        <v>9397</v>
      </c>
      <c r="AS45" s="26">
        <v>9897</v>
      </c>
      <c r="AT45" s="26">
        <v>10189</v>
      </c>
      <c r="AU45" s="26">
        <v>10431</v>
      </c>
      <c r="AV45" s="26">
        <v>10610</v>
      </c>
      <c r="AW45" s="26">
        <v>10610</v>
      </c>
      <c r="AX45" s="26">
        <v>10610</v>
      </c>
      <c r="AY45" s="26">
        <v>10610</v>
      </c>
    </row>
    <row r="46" spans="1:51">
      <c r="A46" s="25" t="s">
        <v>85</v>
      </c>
      <c r="B46" s="25" t="s">
        <v>86</v>
      </c>
      <c r="C46" s="50">
        <v>35226</v>
      </c>
      <c r="D46" s="50">
        <v>34269</v>
      </c>
      <c r="E46" s="50">
        <v>32785</v>
      </c>
      <c r="F46" s="50">
        <v>32006</v>
      </c>
      <c r="G46" s="50">
        <v>32092</v>
      </c>
      <c r="H46" s="50">
        <v>29488</v>
      </c>
      <c r="I46" s="50">
        <v>28341</v>
      </c>
      <c r="J46" s="50">
        <v>27493</v>
      </c>
      <c r="K46" s="50">
        <v>26780</v>
      </c>
      <c r="L46" s="50">
        <v>26801</v>
      </c>
      <c r="M46" s="50">
        <v>27561</v>
      </c>
      <c r="N46" s="50">
        <v>27086</v>
      </c>
      <c r="O46" s="50">
        <v>25501</v>
      </c>
      <c r="P46" s="50">
        <v>25079</v>
      </c>
      <c r="Q46" s="50">
        <v>23685</v>
      </c>
      <c r="R46" s="50">
        <v>23665</v>
      </c>
      <c r="S46" s="50">
        <v>25143</v>
      </c>
      <c r="T46" s="50">
        <v>24373</v>
      </c>
      <c r="U46" s="50">
        <v>22672</v>
      </c>
      <c r="V46" s="50">
        <v>22646</v>
      </c>
      <c r="W46" s="50">
        <v>21626</v>
      </c>
      <c r="X46" s="50">
        <v>20845</v>
      </c>
      <c r="Y46" s="50">
        <v>20495</v>
      </c>
      <c r="Z46" s="50">
        <v>21122</v>
      </c>
      <c r="AA46" s="50">
        <v>21193</v>
      </c>
      <c r="AB46" s="50">
        <v>20340</v>
      </c>
      <c r="AC46" s="26">
        <v>18030</v>
      </c>
      <c r="AD46" s="26">
        <v>17328</v>
      </c>
      <c r="AE46" s="26">
        <v>18190</v>
      </c>
      <c r="AF46" s="26">
        <v>18647</v>
      </c>
      <c r="AG46" s="26">
        <v>17910</v>
      </c>
      <c r="AH46" s="26">
        <v>21329</v>
      </c>
      <c r="AI46" s="26">
        <v>20183</v>
      </c>
      <c r="AJ46" s="26">
        <v>20102</v>
      </c>
      <c r="AK46" s="26">
        <v>20734</v>
      </c>
      <c r="AL46" s="26">
        <v>23486</v>
      </c>
      <c r="AM46" s="26">
        <v>24343</v>
      </c>
      <c r="AN46" s="26">
        <v>24343</v>
      </c>
      <c r="AO46" s="26">
        <v>23077</v>
      </c>
      <c r="AP46" s="26">
        <v>22107</v>
      </c>
      <c r="AQ46" s="26">
        <v>22679</v>
      </c>
      <c r="AR46" s="26">
        <v>23053</v>
      </c>
      <c r="AS46" s="26">
        <v>23684</v>
      </c>
      <c r="AT46" s="26">
        <v>23586</v>
      </c>
      <c r="AU46" s="26">
        <v>23783</v>
      </c>
      <c r="AV46" s="26">
        <v>23811</v>
      </c>
      <c r="AW46" s="26">
        <v>23991</v>
      </c>
      <c r="AX46" s="26">
        <v>23279</v>
      </c>
      <c r="AY46" s="26">
        <v>23100</v>
      </c>
    </row>
    <row r="47" spans="1:51">
      <c r="A47" s="25" t="s">
        <v>87</v>
      </c>
      <c r="B47" s="25" t="s">
        <v>88</v>
      </c>
      <c r="C47" s="50">
        <v>9764</v>
      </c>
      <c r="D47" s="50">
        <v>9266</v>
      </c>
      <c r="E47" s="50">
        <v>9476</v>
      </c>
      <c r="F47" s="50">
        <v>9200</v>
      </c>
      <c r="G47" s="50">
        <v>8603</v>
      </c>
      <c r="H47" s="50">
        <v>8315</v>
      </c>
      <c r="I47" s="50">
        <v>8315</v>
      </c>
      <c r="J47" s="50">
        <v>8382</v>
      </c>
      <c r="K47" s="50">
        <v>7961</v>
      </c>
      <c r="L47" s="50">
        <v>7961</v>
      </c>
      <c r="M47" s="50">
        <v>7319</v>
      </c>
      <c r="N47" s="50">
        <v>7255</v>
      </c>
      <c r="O47" s="50">
        <v>7393</v>
      </c>
      <c r="P47" s="50">
        <v>6844</v>
      </c>
      <c r="Q47" s="50">
        <v>6066</v>
      </c>
      <c r="R47" s="50">
        <v>7134</v>
      </c>
      <c r="S47" s="50">
        <v>7134</v>
      </c>
      <c r="T47" s="50">
        <v>7224</v>
      </c>
      <c r="U47" s="50">
        <v>7302</v>
      </c>
      <c r="V47" s="50">
        <v>7352</v>
      </c>
      <c r="W47" s="50">
        <v>7850</v>
      </c>
      <c r="X47" s="50">
        <v>7843</v>
      </c>
      <c r="Y47" s="50">
        <v>7192</v>
      </c>
      <c r="Z47" s="50">
        <v>6337</v>
      </c>
      <c r="AA47" s="50">
        <v>6337</v>
      </c>
      <c r="AB47" s="50">
        <v>5842</v>
      </c>
      <c r="AC47" s="26">
        <v>4861</v>
      </c>
      <c r="AD47" s="26">
        <v>4950</v>
      </c>
      <c r="AE47" s="26">
        <v>5310</v>
      </c>
      <c r="AF47" s="26">
        <v>5245</v>
      </c>
      <c r="AG47" s="26">
        <v>5310</v>
      </c>
      <c r="AH47" s="26">
        <v>5310</v>
      </c>
      <c r="AI47" s="26">
        <v>5108</v>
      </c>
      <c r="AJ47" s="26">
        <v>5104</v>
      </c>
      <c r="AK47" s="26">
        <v>5104</v>
      </c>
      <c r="AL47" s="26">
        <v>5001</v>
      </c>
      <c r="AM47" s="26">
        <v>5001</v>
      </c>
      <c r="AN47" s="26">
        <v>5001</v>
      </c>
      <c r="AO47" s="26">
        <v>5001</v>
      </c>
      <c r="AP47" s="26">
        <v>4676</v>
      </c>
      <c r="AQ47" s="26">
        <v>4676</v>
      </c>
      <c r="AR47" s="26">
        <v>4676</v>
      </c>
      <c r="AS47" s="26">
        <v>4676</v>
      </c>
      <c r="AT47" s="26">
        <v>4676</v>
      </c>
      <c r="AU47" s="26">
        <v>4888</v>
      </c>
      <c r="AV47" s="26">
        <v>4626</v>
      </c>
      <c r="AW47" s="26">
        <v>4770</v>
      </c>
      <c r="AX47" s="26">
        <v>4770</v>
      </c>
      <c r="AY47" s="26">
        <v>5049</v>
      </c>
    </row>
    <row r="48" spans="1:51">
      <c r="A48" s="25" t="s">
        <v>89</v>
      </c>
      <c r="B48" s="25" t="s">
        <v>90</v>
      </c>
      <c r="C48" s="50">
        <v>19722</v>
      </c>
      <c r="D48" s="50">
        <v>19852</v>
      </c>
      <c r="E48" s="50">
        <v>19094</v>
      </c>
      <c r="F48" s="50">
        <v>18182</v>
      </c>
      <c r="G48" s="50">
        <v>17506</v>
      </c>
      <c r="H48" s="50">
        <v>17506</v>
      </c>
      <c r="I48" s="50">
        <v>18673</v>
      </c>
      <c r="J48" s="50">
        <v>18950</v>
      </c>
      <c r="K48" s="50">
        <v>17550</v>
      </c>
      <c r="L48" s="50">
        <v>15664</v>
      </c>
      <c r="M48" s="50">
        <v>15264</v>
      </c>
      <c r="N48" s="50">
        <v>15749</v>
      </c>
      <c r="O48" s="50">
        <v>15238</v>
      </c>
      <c r="P48" s="50">
        <v>14345</v>
      </c>
      <c r="Q48" s="50">
        <v>14444</v>
      </c>
      <c r="R48" s="50">
        <v>14644</v>
      </c>
      <c r="S48" s="50">
        <v>13232</v>
      </c>
      <c r="T48" s="50">
        <v>13858</v>
      </c>
      <c r="U48" s="50">
        <v>13703</v>
      </c>
      <c r="V48" s="50">
        <v>14083</v>
      </c>
      <c r="W48" s="50">
        <v>13773</v>
      </c>
      <c r="X48" s="50">
        <v>13758</v>
      </c>
      <c r="Y48" s="50">
        <v>13477</v>
      </c>
      <c r="Z48" s="50">
        <v>12246</v>
      </c>
      <c r="AA48" s="50">
        <v>11398</v>
      </c>
      <c r="AB48" s="50">
        <v>11129</v>
      </c>
      <c r="AC48" s="26">
        <v>10284</v>
      </c>
      <c r="AD48" s="26">
        <v>9585</v>
      </c>
      <c r="AE48" s="26">
        <v>9585</v>
      </c>
      <c r="AF48" s="26">
        <v>9355</v>
      </c>
      <c r="AG48" s="26">
        <v>9637</v>
      </c>
      <c r="AH48" s="26">
        <v>8385</v>
      </c>
      <c r="AI48" s="26">
        <v>8384</v>
      </c>
      <c r="AJ48" s="26">
        <v>9783</v>
      </c>
      <c r="AK48" s="26">
        <v>9989</v>
      </c>
      <c r="AL48" s="26">
        <v>12551</v>
      </c>
      <c r="AM48" s="26">
        <v>12770</v>
      </c>
      <c r="AN48" s="26">
        <v>13055</v>
      </c>
      <c r="AO48" s="26">
        <v>11939</v>
      </c>
      <c r="AP48" s="26">
        <v>11509</v>
      </c>
      <c r="AQ48" s="26">
        <v>11029</v>
      </c>
      <c r="AR48" s="26">
        <v>11029</v>
      </c>
      <c r="AS48" s="26">
        <v>11029</v>
      </c>
      <c r="AT48" s="26">
        <v>11029</v>
      </c>
      <c r="AU48" s="26">
        <v>11029</v>
      </c>
      <c r="AV48" s="26">
        <v>10679</v>
      </c>
      <c r="AW48" s="26">
        <v>10749</v>
      </c>
      <c r="AX48" s="26">
        <v>10413</v>
      </c>
      <c r="AY48" s="26">
        <v>11011</v>
      </c>
    </row>
    <row r="49" spans="1:51">
      <c r="A49" s="25" t="s">
        <v>91</v>
      </c>
      <c r="B49" s="25" t="s">
        <v>92</v>
      </c>
      <c r="C49" s="50">
        <v>7381</v>
      </c>
      <c r="D49" s="50">
        <v>6861</v>
      </c>
      <c r="E49" s="50">
        <v>6424</v>
      </c>
      <c r="F49" s="50">
        <v>6104</v>
      </c>
      <c r="G49" s="50">
        <v>6132</v>
      </c>
      <c r="H49" s="50">
        <v>5902</v>
      </c>
      <c r="I49" s="50">
        <v>5784</v>
      </c>
      <c r="J49" s="50">
        <v>5514</v>
      </c>
      <c r="K49" s="50">
        <v>5109</v>
      </c>
      <c r="L49" s="50">
        <v>4833</v>
      </c>
      <c r="M49" s="50">
        <v>4812</v>
      </c>
      <c r="N49" s="50">
        <v>5550</v>
      </c>
      <c r="O49" s="50">
        <v>5286</v>
      </c>
      <c r="P49" s="50">
        <v>4908</v>
      </c>
      <c r="Q49" s="50">
        <v>4966</v>
      </c>
      <c r="R49" s="50">
        <v>4745</v>
      </c>
      <c r="S49" s="50">
        <v>4296</v>
      </c>
      <c r="T49" s="50">
        <v>4379</v>
      </c>
      <c r="U49" s="50">
        <v>4785</v>
      </c>
      <c r="V49" s="50">
        <v>4906</v>
      </c>
      <c r="W49" s="50">
        <v>4978</v>
      </c>
      <c r="X49" s="50">
        <v>5134</v>
      </c>
      <c r="Y49" s="50">
        <v>4954</v>
      </c>
      <c r="Z49" s="50">
        <v>5134</v>
      </c>
      <c r="AA49" s="50">
        <v>4624</v>
      </c>
      <c r="AB49" s="50">
        <v>4095</v>
      </c>
      <c r="AC49" s="26">
        <v>4195</v>
      </c>
      <c r="AD49" s="26">
        <v>4195</v>
      </c>
      <c r="AE49" s="26">
        <v>4195</v>
      </c>
      <c r="AF49" s="26">
        <v>4125</v>
      </c>
      <c r="AG49" s="26">
        <v>4362</v>
      </c>
      <c r="AH49" s="26">
        <v>4362</v>
      </c>
      <c r="AI49" s="26">
        <v>4315</v>
      </c>
      <c r="AJ49" s="26">
        <v>4305</v>
      </c>
      <c r="AK49" s="26">
        <v>6216</v>
      </c>
      <c r="AL49" s="26">
        <v>6226</v>
      </c>
      <c r="AM49" s="26">
        <v>5655</v>
      </c>
      <c r="AN49" s="26">
        <v>5179</v>
      </c>
      <c r="AO49" s="26">
        <v>5214</v>
      </c>
      <c r="AP49" s="26">
        <v>4804</v>
      </c>
      <c r="AQ49" s="26">
        <v>4804</v>
      </c>
      <c r="AR49" s="26">
        <v>4804</v>
      </c>
      <c r="AS49" s="26">
        <v>4804</v>
      </c>
      <c r="AT49" s="26">
        <v>4774</v>
      </c>
      <c r="AU49" s="26">
        <v>4774</v>
      </c>
      <c r="AV49" s="26">
        <v>4774</v>
      </c>
      <c r="AW49" s="26">
        <v>4774</v>
      </c>
      <c r="AX49" s="26">
        <v>4774</v>
      </c>
      <c r="AY49" s="26">
        <v>4774</v>
      </c>
    </row>
    <row r="50" spans="1:51">
      <c r="A50" s="25" t="s">
        <v>93</v>
      </c>
      <c r="B50" s="25" t="s">
        <v>94</v>
      </c>
      <c r="C50" s="50">
        <v>38877</v>
      </c>
      <c r="D50" s="50">
        <v>36342</v>
      </c>
      <c r="E50" s="50">
        <v>33518</v>
      </c>
      <c r="F50" s="50">
        <v>33961</v>
      </c>
      <c r="G50" s="50">
        <v>31936</v>
      </c>
      <c r="H50" s="50">
        <v>29679</v>
      </c>
      <c r="I50" s="50">
        <v>27483</v>
      </c>
      <c r="J50" s="50">
        <v>27459</v>
      </c>
      <c r="K50" s="50">
        <v>26708</v>
      </c>
      <c r="L50" s="50">
        <v>25964</v>
      </c>
      <c r="M50" s="50">
        <v>23715</v>
      </c>
      <c r="N50" s="50">
        <v>22838</v>
      </c>
      <c r="O50" s="50">
        <v>19593</v>
      </c>
      <c r="P50" s="50">
        <v>19679</v>
      </c>
      <c r="Q50" s="50">
        <v>18494</v>
      </c>
      <c r="R50" s="50">
        <v>16815</v>
      </c>
      <c r="S50" s="50">
        <v>16404</v>
      </c>
      <c r="T50" s="50">
        <v>16541</v>
      </c>
      <c r="U50" s="50">
        <v>16404</v>
      </c>
      <c r="V50" s="50">
        <v>16843</v>
      </c>
      <c r="W50" s="50">
        <v>16496</v>
      </c>
      <c r="X50" s="50">
        <v>15364</v>
      </c>
      <c r="Y50" s="50">
        <v>13999</v>
      </c>
      <c r="Z50" s="50">
        <v>12218</v>
      </c>
      <c r="AA50" s="50">
        <v>11249</v>
      </c>
      <c r="AB50" s="50">
        <v>11002</v>
      </c>
      <c r="AC50" s="26">
        <v>11256</v>
      </c>
      <c r="AD50" s="26">
        <v>11526</v>
      </c>
      <c r="AE50" s="26">
        <v>11590</v>
      </c>
      <c r="AF50" s="26">
        <v>11506</v>
      </c>
      <c r="AG50" s="26">
        <v>11591</v>
      </c>
      <c r="AH50" s="26">
        <v>11360</v>
      </c>
      <c r="AI50" s="26">
        <v>11795</v>
      </c>
      <c r="AJ50" s="26">
        <v>12059</v>
      </c>
      <c r="AK50" s="26">
        <v>12615</v>
      </c>
      <c r="AL50" s="26">
        <v>12335</v>
      </c>
      <c r="AM50" s="26">
        <v>12689</v>
      </c>
      <c r="AN50" s="26">
        <v>12689</v>
      </c>
      <c r="AO50" s="26">
        <v>11526</v>
      </c>
      <c r="AP50" s="26">
        <v>11306</v>
      </c>
      <c r="AQ50" s="26">
        <v>12112</v>
      </c>
      <c r="AR50" s="26">
        <v>14426</v>
      </c>
      <c r="AS50" s="26">
        <v>12835</v>
      </c>
      <c r="AT50" s="26">
        <v>12835</v>
      </c>
      <c r="AU50" s="26">
        <v>12835</v>
      </c>
      <c r="AV50" s="26">
        <v>12835</v>
      </c>
      <c r="AW50" s="26">
        <v>12835</v>
      </c>
      <c r="AX50" s="26">
        <v>12935</v>
      </c>
      <c r="AY50" s="26">
        <v>12729</v>
      </c>
    </row>
    <row r="51" spans="1:51">
      <c r="A51" s="25" t="s">
        <v>95</v>
      </c>
      <c r="B51" s="25" t="s">
        <v>96</v>
      </c>
      <c r="C51" s="50">
        <v>6441</v>
      </c>
      <c r="D51" s="50">
        <v>6033</v>
      </c>
      <c r="E51" s="50">
        <v>6103</v>
      </c>
      <c r="F51" s="50">
        <v>6103</v>
      </c>
      <c r="G51" s="50">
        <v>5885</v>
      </c>
      <c r="H51" s="50">
        <v>5594</v>
      </c>
      <c r="I51" s="50">
        <v>5544</v>
      </c>
      <c r="J51" s="50">
        <v>4878</v>
      </c>
      <c r="K51" s="50">
        <v>4918</v>
      </c>
      <c r="L51" s="50">
        <v>4688</v>
      </c>
      <c r="M51" s="50">
        <v>4688</v>
      </c>
      <c r="N51" s="50">
        <v>4688</v>
      </c>
      <c r="O51" s="50">
        <v>4363</v>
      </c>
      <c r="P51" s="50">
        <v>4082</v>
      </c>
      <c r="Q51" s="50">
        <v>3882</v>
      </c>
      <c r="R51" s="50">
        <v>3971</v>
      </c>
      <c r="S51" s="50">
        <v>3971</v>
      </c>
      <c r="T51" s="50">
        <v>3720</v>
      </c>
      <c r="U51" s="50">
        <v>4007</v>
      </c>
      <c r="V51" s="50">
        <v>4319</v>
      </c>
      <c r="W51" s="50">
        <v>4086</v>
      </c>
      <c r="X51" s="50">
        <v>3558</v>
      </c>
      <c r="Y51" s="50">
        <v>3052</v>
      </c>
      <c r="Z51" s="50">
        <v>3052</v>
      </c>
      <c r="AA51" s="50">
        <v>2872</v>
      </c>
      <c r="AB51" s="50">
        <v>2910</v>
      </c>
      <c r="AC51" s="26">
        <v>2760</v>
      </c>
      <c r="AD51" s="26">
        <v>2760</v>
      </c>
      <c r="AE51" s="26">
        <v>2760</v>
      </c>
      <c r="AF51" s="26">
        <v>2760</v>
      </c>
      <c r="AG51" s="26">
        <v>2760</v>
      </c>
      <c r="AH51" s="26">
        <v>2760</v>
      </c>
      <c r="AI51" s="26">
        <v>2760</v>
      </c>
      <c r="AJ51" s="26">
        <v>2760</v>
      </c>
      <c r="AK51" s="26">
        <v>2760</v>
      </c>
      <c r="AL51" s="26">
        <v>2760</v>
      </c>
      <c r="AM51" s="26">
        <v>2760</v>
      </c>
      <c r="AN51" s="26">
        <v>2746</v>
      </c>
      <c r="AO51" s="26">
        <v>2644</v>
      </c>
      <c r="AP51" s="26">
        <v>2228</v>
      </c>
      <c r="AQ51" s="26">
        <v>2280</v>
      </c>
      <c r="AR51" s="26">
        <v>2280</v>
      </c>
      <c r="AS51" s="26">
        <v>2280</v>
      </c>
      <c r="AT51" s="26">
        <v>2887</v>
      </c>
      <c r="AU51" s="26">
        <v>2887</v>
      </c>
      <c r="AV51" s="26">
        <v>3016</v>
      </c>
      <c r="AW51" s="26">
        <v>3016</v>
      </c>
      <c r="AX51" s="26">
        <v>3016</v>
      </c>
      <c r="AY51" s="26">
        <v>3016</v>
      </c>
    </row>
    <row r="52" spans="1:51">
      <c r="A52" s="25" t="s">
        <v>97</v>
      </c>
      <c r="B52" s="25" t="s">
        <v>98</v>
      </c>
      <c r="C52" s="50">
        <v>52909</v>
      </c>
      <c r="D52" s="50">
        <v>53350</v>
      </c>
      <c r="E52" s="50">
        <v>51594</v>
      </c>
      <c r="F52" s="50">
        <v>48573</v>
      </c>
      <c r="G52" s="50">
        <v>46628</v>
      </c>
      <c r="H52" s="50">
        <v>41778</v>
      </c>
      <c r="I52" s="50">
        <v>39233</v>
      </c>
      <c r="J52" s="50">
        <v>36159</v>
      </c>
      <c r="K52" s="50">
        <v>36594</v>
      </c>
      <c r="L52" s="50">
        <v>35892</v>
      </c>
      <c r="M52" s="50">
        <v>34740</v>
      </c>
      <c r="N52" s="50">
        <v>34275</v>
      </c>
      <c r="O52" s="50">
        <v>33209</v>
      </c>
      <c r="P52" s="50">
        <v>32823</v>
      </c>
      <c r="Q52" s="50">
        <v>31956</v>
      </c>
      <c r="R52" s="50">
        <v>29988</v>
      </c>
      <c r="S52" s="50">
        <v>28855</v>
      </c>
      <c r="T52" s="50">
        <v>28620</v>
      </c>
      <c r="U52" s="50">
        <v>26963</v>
      </c>
      <c r="V52" s="50">
        <v>27061</v>
      </c>
      <c r="W52" s="50">
        <v>26013</v>
      </c>
      <c r="X52" s="50">
        <v>24540</v>
      </c>
      <c r="Y52" s="50">
        <v>23482</v>
      </c>
      <c r="Z52" s="50">
        <v>20846</v>
      </c>
      <c r="AA52" s="50">
        <v>20086</v>
      </c>
      <c r="AB52" s="50">
        <v>20013</v>
      </c>
      <c r="AC52" s="26">
        <v>19152</v>
      </c>
      <c r="AD52" s="26">
        <v>19379</v>
      </c>
      <c r="AE52" s="26">
        <v>19122</v>
      </c>
      <c r="AF52" s="26">
        <v>20462</v>
      </c>
      <c r="AG52" s="26">
        <v>25793</v>
      </c>
      <c r="AH52" s="26">
        <v>25743</v>
      </c>
      <c r="AI52" s="26">
        <v>25621</v>
      </c>
      <c r="AJ52" s="26">
        <v>24852</v>
      </c>
      <c r="AK52" s="26">
        <v>26962</v>
      </c>
      <c r="AL52" s="26">
        <v>27043</v>
      </c>
      <c r="AM52" s="26">
        <v>26338</v>
      </c>
      <c r="AN52" s="26">
        <v>27169</v>
      </c>
      <c r="AO52" s="26">
        <v>25830</v>
      </c>
      <c r="AP52" s="26">
        <v>24338</v>
      </c>
      <c r="AQ52" s="26">
        <v>24512</v>
      </c>
      <c r="AR52" s="26">
        <v>26759</v>
      </c>
      <c r="AS52" s="26">
        <v>26668</v>
      </c>
      <c r="AT52" s="26">
        <v>27455</v>
      </c>
      <c r="AU52" s="26">
        <v>26112</v>
      </c>
      <c r="AV52" s="26">
        <v>26112</v>
      </c>
      <c r="AW52" s="26">
        <v>25998</v>
      </c>
      <c r="AX52" s="26">
        <v>26448</v>
      </c>
      <c r="AY52" s="26">
        <v>26448</v>
      </c>
    </row>
    <row r="53" spans="1:51">
      <c r="A53" s="25" t="s">
        <v>99</v>
      </c>
      <c r="B53" s="25" t="s">
        <v>100</v>
      </c>
      <c r="C53" s="50">
        <v>14075</v>
      </c>
      <c r="D53" s="50">
        <v>13693</v>
      </c>
      <c r="E53" s="50">
        <v>13703</v>
      </c>
      <c r="F53" s="50">
        <v>13279</v>
      </c>
      <c r="G53" s="50">
        <v>12549</v>
      </c>
      <c r="H53" s="50">
        <v>12508</v>
      </c>
      <c r="I53" s="50">
        <v>12368</v>
      </c>
      <c r="J53" s="50">
        <v>12788</v>
      </c>
      <c r="K53" s="50">
        <v>12652</v>
      </c>
      <c r="L53" s="50">
        <v>13102</v>
      </c>
      <c r="M53" s="50">
        <v>13315</v>
      </c>
      <c r="N53" s="50">
        <v>12596</v>
      </c>
      <c r="O53" s="50">
        <v>13352</v>
      </c>
      <c r="P53" s="50">
        <v>12031</v>
      </c>
      <c r="Q53" s="50">
        <v>12031</v>
      </c>
      <c r="R53" s="50">
        <v>9091</v>
      </c>
      <c r="S53" s="50">
        <v>7745</v>
      </c>
      <c r="T53" s="50">
        <v>8989</v>
      </c>
      <c r="U53" s="50">
        <v>8997</v>
      </c>
      <c r="V53" s="50">
        <v>9115</v>
      </c>
      <c r="W53" s="50">
        <v>9115</v>
      </c>
      <c r="X53" s="50">
        <v>7695</v>
      </c>
      <c r="Y53" s="50">
        <v>8027</v>
      </c>
      <c r="Z53" s="50">
        <v>8027</v>
      </c>
      <c r="AA53" s="50">
        <v>7577</v>
      </c>
      <c r="AB53" s="50">
        <v>7469</v>
      </c>
      <c r="AC53" s="26">
        <v>6118</v>
      </c>
      <c r="AD53" s="26">
        <v>6118</v>
      </c>
      <c r="AE53" s="26">
        <v>5893</v>
      </c>
      <c r="AF53" s="26">
        <v>6356</v>
      </c>
      <c r="AG53" s="26">
        <v>5861</v>
      </c>
      <c r="AH53" s="26">
        <v>5738</v>
      </c>
      <c r="AI53" s="26">
        <v>5517</v>
      </c>
      <c r="AJ53" s="26">
        <v>6038</v>
      </c>
      <c r="AK53" s="26">
        <v>6227</v>
      </c>
      <c r="AL53" s="26">
        <v>6310</v>
      </c>
      <c r="AM53" s="26">
        <v>6210</v>
      </c>
      <c r="AN53" s="26">
        <v>8118</v>
      </c>
      <c r="AO53" s="26">
        <v>7058</v>
      </c>
      <c r="AP53" s="26">
        <v>6787</v>
      </c>
      <c r="AQ53" s="26">
        <v>6787</v>
      </c>
      <c r="AR53" s="26">
        <v>6392</v>
      </c>
      <c r="AS53" s="26">
        <v>9293</v>
      </c>
      <c r="AT53" s="26">
        <v>8489</v>
      </c>
      <c r="AU53" s="26">
        <v>8489</v>
      </c>
      <c r="AV53" s="26">
        <v>8489</v>
      </c>
      <c r="AW53" s="26">
        <v>8489</v>
      </c>
      <c r="AX53" s="26">
        <v>8876</v>
      </c>
      <c r="AY53" s="26">
        <v>8876</v>
      </c>
    </row>
    <row r="54" spans="1:51">
      <c r="A54" s="25" t="s">
        <v>101</v>
      </c>
      <c r="B54" s="25" t="s">
        <v>102</v>
      </c>
      <c r="C54" s="50">
        <v>6106</v>
      </c>
      <c r="D54" s="50">
        <v>5865</v>
      </c>
      <c r="E54" s="50">
        <v>5655</v>
      </c>
      <c r="F54" s="50">
        <v>5655</v>
      </c>
      <c r="G54" s="50">
        <v>5639</v>
      </c>
      <c r="H54" s="50">
        <v>5639</v>
      </c>
      <c r="I54" s="50">
        <v>5194</v>
      </c>
      <c r="J54" s="50">
        <v>5194</v>
      </c>
      <c r="K54" s="50">
        <v>5180</v>
      </c>
      <c r="L54" s="50">
        <v>5438</v>
      </c>
      <c r="M54" s="50">
        <v>5133</v>
      </c>
      <c r="N54" s="50">
        <v>5375</v>
      </c>
      <c r="O54" s="50">
        <v>5541</v>
      </c>
      <c r="P54" s="50">
        <v>5132</v>
      </c>
      <c r="Q54" s="50">
        <v>5492</v>
      </c>
      <c r="R54" s="50">
        <v>5612</v>
      </c>
      <c r="S54" s="50">
        <v>5492</v>
      </c>
      <c r="T54" s="50">
        <v>5776</v>
      </c>
      <c r="U54" s="50">
        <v>5434</v>
      </c>
      <c r="V54" s="50">
        <v>5312</v>
      </c>
      <c r="W54" s="50">
        <v>5312</v>
      </c>
      <c r="X54" s="50">
        <v>5029</v>
      </c>
      <c r="Y54" s="50">
        <v>4325</v>
      </c>
      <c r="Z54" s="50">
        <v>4208</v>
      </c>
      <c r="AA54" s="50">
        <v>4208</v>
      </c>
      <c r="AB54" s="50">
        <v>3926</v>
      </c>
      <c r="AC54" s="26">
        <v>3861</v>
      </c>
      <c r="AD54" s="26">
        <v>3861</v>
      </c>
      <c r="AE54" s="26">
        <v>3461</v>
      </c>
      <c r="AF54" s="26">
        <v>3005</v>
      </c>
      <c r="AG54" s="26">
        <v>2921</v>
      </c>
      <c r="AH54" s="26">
        <v>2921</v>
      </c>
      <c r="AI54" s="26">
        <v>3071</v>
      </c>
      <c r="AJ54" s="26">
        <v>3403</v>
      </c>
      <c r="AK54" s="26">
        <v>3669</v>
      </c>
      <c r="AL54" s="26">
        <v>3753</v>
      </c>
      <c r="AM54" s="26">
        <v>3447</v>
      </c>
      <c r="AN54" s="26">
        <v>3363</v>
      </c>
      <c r="AO54" s="26">
        <v>3198</v>
      </c>
      <c r="AP54" s="26">
        <v>3106</v>
      </c>
      <c r="AQ54" s="26">
        <v>2956</v>
      </c>
      <c r="AR54" s="26">
        <v>2956</v>
      </c>
      <c r="AS54" s="26">
        <v>2956</v>
      </c>
      <c r="AT54" s="26">
        <v>2956</v>
      </c>
      <c r="AU54" s="26">
        <v>2906</v>
      </c>
      <c r="AV54" s="26">
        <v>2906</v>
      </c>
      <c r="AW54" s="26">
        <v>2906</v>
      </c>
      <c r="AX54" s="26">
        <v>2906</v>
      </c>
      <c r="AY54" s="26">
        <v>2906</v>
      </c>
    </row>
    <row r="55" spans="1:51">
      <c r="A55" s="25" t="s">
        <v>103</v>
      </c>
      <c r="B55" s="25" t="s">
        <v>104</v>
      </c>
      <c r="C55" s="50">
        <v>18234</v>
      </c>
      <c r="D55" s="50">
        <v>17940</v>
      </c>
      <c r="E55" s="50">
        <v>17232</v>
      </c>
      <c r="F55" s="50">
        <v>16429</v>
      </c>
      <c r="G55" s="50">
        <v>15979</v>
      </c>
      <c r="H55" s="50">
        <v>14810</v>
      </c>
      <c r="I55" s="50">
        <v>13293</v>
      </c>
      <c r="J55" s="50">
        <v>12509</v>
      </c>
      <c r="K55" s="50">
        <v>12098</v>
      </c>
      <c r="L55" s="50">
        <v>11397</v>
      </c>
      <c r="M55" s="50">
        <v>10284</v>
      </c>
      <c r="N55" s="50">
        <v>9447</v>
      </c>
      <c r="O55" s="50">
        <v>8470</v>
      </c>
      <c r="P55" s="50">
        <v>8156</v>
      </c>
      <c r="Q55" s="50">
        <v>7279</v>
      </c>
      <c r="R55" s="50">
        <v>6684</v>
      </c>
      <c r="S55" s="50">
        <v>6848</v>
      </c>
      <c r="T55" s="50">
        <v>6672</v>
      </c>
      <c r="U55" s="50">
        <v>8378</v>
      </c>
      <c r="V55" s="50">
        <v>8339</v>
      </c>
      <c r="W55" s="50">
        <v>8106</v>
      </c>
      <c r="X55" s="50">
        <v>8383</v>
      </c>
      <c r="Y55" s="50">
        <v>6591</v>
      </c>
      <c r="Z55" s="50">
        <v>5541</v>
      </c>
      <c r="AA55" s="50">
        <v>5391</v>
      </c>
      <c r="AB55" s="50">
        <v>5532</v>
      </c>
      <c r="AC55" s="26">
        <v>4755</v>
      </c>
      <c r="AD55" s="26">
        <v>5041</v>
      </c>
      <c r="AE55" s="26">
        <v>5041</v>
      </c>
      <c r="AF55" s="26">
        <v>4841</v>
      </c>
      <c r="AG55" s="26">
        <v>4841</v>
      </c>
      <c r="AH55" s="26">
        <v>4971</v>
      </c>
      <c r="AI55" s="26">
        <v>4576</v>
      </c>
      <c r="AJ55" s="26">
        <v>4568</v>
      </c>
      <c r="AK55" s="26">
        <v>4568</v>
      </c>
      <c r="AL55" s="26">
        <v>4804</v>
      </c>
      <c r="AM55" s="26">
        <v>4804</v>
      </c>
      <c r="AN55" s="26">
        <v>5062</v>
      </c>
      <c r="AO55" s="26">
        <v>5240</v>
      </c>
      <c r="AP55" s="26">
        <v>4913</v>
      </c>
      <c r="AQ55" s="26">
        <v>4913</v>
      </c>
      <c r="AR55" s="26">
        <v>4546</v>
      </c>
      <c r="AS55" s="26">
        <v>4546</v>
      </c>
      <c r="AT55" s="26">
        <v>4546</v>
      </c>
      <c r="AU55" s="26">
        <v>4269</v>
      </c>
      <c r="AV55" s="26">
        <v>4269</v>
      </c>
      <c r="AW55" s="26">
        <v>4269</v>
      </c>
      <c r="AX55" s="26">
        <v>4645</v>
      </c>
      <c r="AY55" s="26">
        <v>4645</v>
      </c>
    </row>
    <row r="56" spans="1:51">
      <c r="A56" s="25" t="s">
        <v>105</v>
      </c>
      <c r="B56" s="25" t="s">
        <v>106</v>
      </c>
      <c r="C56" s="50">
        <v>2497</v>
      </c>
      <c r="D56" s="50">
        <v>2497</v>
      </c>
      <c r="E56" s="50">
        <v>2496</v>
      </c>
      <c r="F56" s="50">
        <v>2496</v>
      </c>
      <c r="G56" s="50">
        <v>2496</v>
      </c>
      <c r="H56" s="50">
        <v>2087</v>
      </c>
      <c r="I56" s="50">
        <v>2087</v>
      </c>
      <c r="J56" s="50">
        <v>2087</v>
      </c>
      <c r="K56" s="50">
        <v>2087</v>
      </c>
      <c r="L56" s="50">
        <v>1707</v>
      </c>
      <c r="M56" s="50">
        <v>1470</v>
      </c>
      <c r="N56" s="50">
        <v>1458</v>
      </c>
      <c r="O56" s="50">
        <v>1458</v>
      </c>
      <c r="P56" s="50">
        <v>1458</v>
      </c>
      <c r="Q56" s="50">
        <v>1408</v>
      </c>
      <c r="R56" s="50">
        <v>1753</v>
      </c>
      <c r="S56" s="50">
        <v>1608</v>
      </c>
      <c r="T56" s="50">
        <v>1545</v>
      </c>
      <c r="U56" s="50">
        <v>1545</v>
      </c>
      <c r="V56" s="50">
        <v>1533</v>
      </c>
      <c r="W56" s="50">
        <v>1643</v>
      </c>
      <c r="X56" s="50">
        <v>1643</v>
      </c>
      <c r="Y56" s="50">
        <v>1643</v>
      </c>
      <c r="Z56" s="50">
        <v>1643</v>
      </c>
      <c r="AA56" s="50">
        <v>1643</v>
      </c>
      <c r="AB56" s="50">
        <v>1674</v>
      </c>
      <c r="AC56" s="26">
        <v>1474</v>
      </c>
      <c r="AD56" s="26">
        <v>1674</v>
      </c>
      <c r="AE56" s="26">
        <v>1574</v>
      </c>
      <c r="AF56" s="26">
        <v>1724</v>
      </c>
      <c r="AG56" s="26">
        <v>1474</v>
      </c>
      <c r="AH56" s="26">
        <v>1874</v>
      </c>
      <c r="AI56" s="26">
        <v>1674</v>
      </c>
      <c r="AJ56" s="26">
        <v>1674</v>
      </c>
      <c r="AK56" s="26">
        <v>1751</v>
      </c>
      <c r="AL56" s="26">
        <v>1751</v>
      </c>
      <c r="AM56" s="26">
        <v>1751</v>
      </c>
      <c r="AN56" s="26">
        <v>1751</v>
      </c>
      <c r="AO56" s="26">
        <v>1648</v>
      </c>
      <c r="AP56" s="26">
        <v>1468</v>
      </c>
      <c r="AQ56" s="26">
        <v>1468</v>
      </c>
      <c r="AR56" s="26">
        <v>1468</v>
      </c>
      <c r="AS56" s="26">
        <v>1468</v>
      </c>
      <c r="AT56" s="26">
        <v>1368</v>
      </c>
      <c r="AU56" s="26">
        <v>1368</v>
      </c>
      <c r="AV56" s="26">
        <v>898</v>
      </c>
      <c r="AW56" s="26">
        <v>898</v>
      </c>
      <c r="AX56" s="26">
        <v>1060</v>
      </c>
      <c r="AY56" s="26">
        <v>1060</v>
      </c>
    </row>
    <row r="57" spans="1:51">
      <c r="A57" s="25" t="s">
        <v>107</v>
      </c>
      <c r="B57" s="25" t="s">
        <v>108</v>
      </c>
      <c r="C57" s="50">
        <v>26280</v>
      </c>
      <c r="D57" s="50">
        <v>26235</v>
      </c>
      <c r="E57" s="50">
        <v>25780</v>
      </c>
      <c r="F57" s="50">
        <v>24627</v>
      </c>
      <c r="G57" s="50">
        <v>20693</v>
      </c>
      <c r="H57" s="50">
        <v>19732</v>
      </c>
      <c r="I57" s="50">
        <v>20007</v>
      </c>
      <c r="J57" s="50">
        <v>18507</v>
      </c>
      <c r="K57" s="50">
        <v>18095</v>
      </c>
      <c r="L57" s="50">
        <v>17195</v>
      </c>
      <c r="M57" s="50">
        <v>17417</v>
      </c>
      <c r="N57" s="50">
        <v>16189</v>
      </c>
      <c r="O57" s="50">
        <v>14448</v>
      </c>
      <c r="P57" s="50">
        <v>13043</v>
      </c>
      <c r="Q57" s="50">
        <v>13685</v>
      </c>
      <c r="R57" s="50">
        <v>13022</v>
      </c>
      <c r="S57" s="50">
        <v>13454</v>
      </c>
      <c r="T57" s="50">
        <v>12945</v>
      </c>
      <c r="U57" s="50">
        <v>13608</v>
      </c>
      <c r="V57" s="50">
        <v>13020</v>
      </c>
      <c r="W57" s="50">
        <v>13170</v>
      </c>
      <c r="X57" s="50">
        <v>13012</v>
      </c>
      <c r="Y57" s="50">
        <v>12180</v>
      </c>
      <c r="Z57" s="50">
        <v>12015</v>
      </c>
      <c r="AA57" s="50">
        <v>12057</v>
      </c>
      <c r="AB57" s="50">
        <v>11406</v>
      </c>
      <c r="AC57" s="26">
        <v>10766</v>
      </c>
      <c r="AD57" s="26">
        <v>10766</v>
      </c>
      <c r="AE57" s="26">
        <v>10346</v>
      </c>
      <c r="AF57" s="26">
        <v>10526</v>
      </c>
      <c r="AG57" s="26">
        <v>10131</v>
      </c>
      <c r="AH57" s="26">
        <v>10689</v>
      </c>
      <c r="AI57" s="26">
        <v>10689</v>
      </c>
      <c r="AJ57" s="26">
        <v>10689</v>
      </c>
      <c r="AK57" s="26">
        <v>11910</v>
      </c>
      <c r="AL57" s="26">
        <v>11198</v>
      </c>
      <c r="AM57" s="26">
        <v>11102</v>
      </c>
      <c r="AN57" s="26">
        <v>11102</v>
      </c>
      <c r="AO57" s="26">
        <v>10171</v>
      </c>
      <c r="AP57" s="26">
        <v>9374</v>
      </c>
      <c r="AQ57" s="26">
        <v>9789</v>
      </c>
      <c r="AR57" s="26">
        <v>9697</v>
      </c>
      <c r="AS57" s="26">
        <v>9724</v>
      </c>
      <c r="AT57" s="26">
        <v>11092</v>
      </c>
      <c r="AU57" s="26">
        <v>11092</v>
      </c>
      <c r="AV57" s="26">
        <v>11092</v>
      </c>
      <c r="AW57" s="26">
        <v>10398</v>
      </c>
      <c r="AX57" s="26">
        <v>10335</v>
      </c>
      <c r="AY57" s="26">
        <v>8718</v>
      </c>
    </row>
    <row r="58" spans="1:51">
      <c r="A58" s="25" t="s">
        <v>109</v>
      </c>
      <c r="B58" s="25" t="s">
        <v>110</v>
      </c>
      <c r="C58" s="50">
        <v>18394</v>
      </c>
      <c r="D58" s="50">
        <v>18093</v>
      </c>
      <c r="E58" s="50">
        <v>18459</v>
      </c>
      <c r="F58" s="50">
        <v>17763</v>
      </c>
      <c r="G58" s="50">
        <v>17431</v>
      </c>
      <c r="H58" s="50">
        <v>17020</v>
      </c>
      <c r="I58" s="50">
        <v>16095</v>
      </c>
      <c r="J58" s="50">
        <v>16238</v>
      </c>
      <c r="K58" s="50">
        <v>16294</v>
      </c>
      <c r="L58" s="50">
        <v>16010</v>
      </c>
      <c r="M58" s="50">
        <v>15710</v>
      </c>
      <c r="N58" s="50">
        <v>14716</v>
      </c>
      <c r="O58" s="50">
        <v>15550</v>
      </c>
      <c r="P58" s="50">
        <v>15074</v>
      </c>
      <c r="Q58" s="50">
        <v>13363</v>
      </c>
      <c r="R58" s="50">
        <v>13597</v>
      </c>
      <c r="S58" s="50">
        <v>12580</v>
      </c>
      <c r="T58" s="50">
        <v>12548</v>
      </c>
      <c r="U58" s="50">
        <v>12914</v>
      </c>
      <c r="V58" s="50">
        <v>13005</v>
      </c>
      <c r="W58" s="50">
        <v>12066</v>
      </c>
      <c r="X58" s="50">
        <v>11031</v>
      </c>
      <c r="Y58" s="50">
        <v>10047</v>
      </c>
      <c r="Z58" s="50">
        <v>9703</v>
      </c>
      <c r="AA58" s="50">
        <v>10043</v>
      </c>
      <c r="AB58" s="50">
        <v>9648</v>
      </c>
      <c r="AC58" s="26">
        <v>9498</v>
      </c>
      <c r="AD58" s="26">
        <v>9498</v>
      </c>
      <c r="AE58" s="26">
        <v>9498</v>
      </c>
      <c r="AF58" s="26">
        <v>8827</v>
      </c>
      <c r="AG58" s="26">
        <v>8905</v>
      </c>
      <c r="AH58" s="26">
        <v>8905</v>
      </c>
      <c r="AI58" s="26">
        <v>8546</v>
      </c>
      <c r="AJ58" s="26">
        <v>8336</v>
      </c>
      <c r="AK58" s="26">
        <v>8805</v>
      </c>
      <c r="AL58" s="26">
        <v>8805</v>
      </c>
      <c r="AM58" s="26">
        <v>8805</v>
      </c>
      <c r="AN58" s="26">
        <v>11216</v>
      </c>
      <c r="AO58" s="26">
        <v>11273</v>
      </c>
      <c r="AP58" s="26">
        <v>10039</v>
      </c>
      <c r="AQ58" s="26">
        <v>10039</v>
      </c>
      <c r="AR58" s="26">
        <v>9546</v>
      </c>
      <c r="AS58" s="26">
        <v>9546</v>
      </c>
      <c r="AT58" s="26">
        <v>10304</v>
      </c>
      <c r="AU58" s="26">
        <v>9674</v>
      </c>
      <c r="AV58" s="26">
        <v>9674</v>
      </c>
      <c r="AW58" s="26">
        <v>9674</v>
      </c>
      <c r="AX58" s="26">
        <v>9674</v>
      </c>
      <c r="AY58" s="26">
        <v>9674</v>
      </c>
    </row>
    <row r="59" spans="1:51">
      <c r="A59" s="25" t="s">
        <v>111</v>
      </c>
      <c r="B59" s="25" t="s">
        <v>112</v>
      </c>
      <c r="C59" s="50">
        <v>22051</v>
      </c>
      <c r="D59" s="50">
        <v>21539</v>
      </c>
      <c r="E59" s="50">
        <v>20089</v>
      </c>
      <c r="F59" s="50">
        <v>20339</v>
      </c>
      <c r="G59" s="50">
        <v>19208</v>
      </c>
      <c r="H59" s="50">
        <v>19011</v>
      </c>
      <c r="I59" s="50">
        <v>17416</v>
      </c>
      <c r="J59" s="50">
        <v>17661</v>
      </c>
      <c r="K59" s="50">
        <v>16463</v>
      </c>
      <c r="L59" s="50">
        <v>15551</v>
      </c>
      <c r="M59" s="50">
        <v>14786</v>
      </c>
      <c r="N59" s="50">
        <v>13742</v>
      </c>
      <c r="O59" s="50">
        <v>12870</v>
      </c>
      <c r="P59" s="50">
        <v>12645</v>
      </c>
      <c r="Q59" s="50">
        <v>12645</v>
      </c>
      <c r="R59" s="50">
        <v>11913</v>
      </c>
      <c r="S59" s="50">
        <v>12133</v>
      </c>
      <c r="T59" s="50">
        <v>12243</v>
      </c>
      <c r="U59" s="50">
        <v>10782</v>
      </c>
      <c r="V59" s="50">
        <v>10602</v>
      </c>
      <c r="W59" s="50">
        <v>9667</v>
      </c>
      <c r="X59" s="50">
        <v>9348</v>
      </c>
      <c r="Y59" s="50">
        <v>9262</v>
      </c>
      <c r="Z59" s="50">
        <v>9030</v>
      </c>
      <c r="AA59" s="50">
        <v>8782</v>
      </c>
      <c r="AB59" s="50">
        <v>8854</v>
      </c>
      <c r="AC59" s="26">
        <v>8130</v>
      </c>
      <c r="AD59" s="26">
        <v>6083</v>
      </c>
      <c r="AE59" s="26">
        <v>5938</v>
      </c>
      <c r="AF59" s="26">
        <v>5938</v>
      </c>
      <c r="AG59" s="26">
        <v>5938</v>
      </c>
      <c r="AH59" s="26">
        <v>5938</v>
      </c>
      <c r="AI59" s="26">
        <v>6147</v>
      </c>
      <c r="AJ59" s="26">
        <v>6147</v>
      </c>
      <c r="AK59" s="26">
        <v>8242</v>
      </c>
      <c r="AL59" s="26">
        <v>8719</v>
      </c>
      <c r="AM59" s="26">
        <v>8719</v>
      </c>
      <c r="AN59" s="26">
        <v>8719</v>
      </c>
      <c r="AO59" s="26">
        <v>10280</v>
      </c>
      <c r="AP59" s="26">
        <v>10022</v>
      </c>
      <c r="AQ59" s="26">
        <v>9867</v>
      </c>
      <c r="AR59" s="26">
        <v>9867</v>
      </c>
      <c r="AS59" s="26">
        <v>9088</v>
      </c>
      <c r="AT59" s="26">
        <v>9088</v>
      </c>
      <c r="AU59" s="26">
        <v>9088</v>
      </c>
      <c r="AV59" s="26">
        <v>8339</v>
      </c>
      <c r="AW59" s="26">
        <v>8339</v>
      </c>
      <c r="AX59" s="26">
        <v>8238</v>
      </c>
      <c r="AY59" s="26">
        <v>8238</v>
      </c>
    </row>
    <row r="60" spans="1:51">
      <c r="A60" s="25" t="s">
        <v>113</v>
      </c>
      <c r="B60" s="25" t="s">
        <v>114</v>
      </c>
      <c r="C60" s="50">
        <v>10175</v>
      </c>
      <c r="D60" s="50">
        <v>10164</v>
      </c>
      <c r="E60" s="50">
        <v>9861</v>
      </c>
      <c r="F60" s="50">
        <v>9611</v>
      </c>
      <c r="G60" s="50">
        <v>8908</v>
      </c>
      <c r="H60" s="50">
        <v>8446</v>
      </c>
      <c r="I60" s="50">
        <v>8446</v>
      </c>
      <c r="J60" s="50">
        <v>8446</v>
      </c>
      <c r="K60" s="50">
        <v>8117</v>
      </c>
      <c r="L60" s="50">
        <v>8009</v>
      </c>
      <c r="M60" s="50">
        <v>7914</v>
      </c>
      <c r="N60" s="50">
        <v>8734</v>
      </c>
      <c r="O60" s="50">
        <v>8750</v>
      </c>
      <c r="P60" s="50">
        <v>8595</v>
      </c>
      <c r="Q60" s="50">
        <v>8419</v>
      </c>
      <c r="R60" s="50">
        <v>7625</v>
      </c>
      <c r="S60" s="50">
        <v>7390</v>
      </c>
      <c r="T60" s="50">
        <v>7539</v>
      </c>
      <c r="U60" s="50">
        <v>7538</v>
      </c>
      <c r="V60" s="50">
        <v>6343</v>
      </c>
      <c r="W60" s="50">
        <v>6083</v>
      </c>
      <c r="X60" s="50">
        <v>4308</v>
      </c>
      <c r="Y60" s="50">
        <v>3904</v>
      </c>
      <c r="Z60" s="50">
        <v>3418</v>
      </c>
      <c r="AA60" s="50">
        <v>3418</v>
      </c>
      <c r="AB60" s="50">
        <v>2972</v>
      </c>
      <c r="AC60" s="26">
        <v>2625</v>
      </c>
      <c r="AD60" s="26">
        <v>2625</v>
      </c>
      <c r="AE60" s="26">
        <v>2625</v>
      </c>
      <c r="AF60" s="26">
        <v>2390</v>
      </c>
      <c r="AG60" s="26">
        <v>2390</v>
      </c>
      <c r="AH60" s="26">
        <v>2390</v>
      </c>
      <c r="AI60" s="26">
        <v>2390</v>
      </c>
      <c r="AJ60" s="26">
        <v>2390</v>
      </c>
      <c r="AK60" s="26">
        <v>2357</v>
      </c>
      <c r="AL60" s="26">
        <v>2357</v>
      </c>
      <c r="AM60" s="26">
        <v>2357</v>
      </c>
      <c r="AN60" s="26">
        <v>2357</v>
      </c>
      <c r="AO60" s="26">
        <v>2157</v>
      </c>
      <c r="AP60" s="26">
        <v>2198</v>
      </c>
      <c r="AQ60" s="26">
        <v>2861</v>
      </c>
      <c r="AR60" s="26">
        <v>2861</v>
      </c>
      <c r="AS60" s="26">
        <v>2861</v>
      </c>
      <c r="AT60" s="26">
        <v>2861</v>
      </c>
      <c r="AU60" s="26">
        <v>2861</v>
      </c>
      <c r="AV60" s="26">
        <v>2861</v>
      </c>
      <c r="AW60" s="26">
        <v>3995</v>
      </c>
      <c r="AX60" s="26">
        <v>3141</v>
      </c>
      <c r="AY60" s="26">
        <v>3141</v>
      </c>
    </row>
    <row r="61" spans="1:51">
      <c r="A61" s="25" t="s">
        <v>115</v>
      </c>
      <c r="B61" s="25" t="s">
        <v>116</v>
      </c>
      <c r="C61" s="50">
        <v>11437</v>
      </c>
      <c r="D61" s="50">
        <v>11286</v>
      </c>
      <c r="E61" s="50">
        <v>11117</v>
      </c>
      <c r="F61" s="50">
        <v>10908</v>
      </c>
      <c r="G61" s="50">
        <v>9873</v>
      </c>
      <c r="H61" s="50">
        <v>9353</v>
      </c>
      <c r="I61" s="50">
        <v>9306</v>
      </c>
      <c r="J61" s="50">
        <v>9068</v>
      </c>
      <c r="K61" s="50">
        <v>9159</v>
      </c>
      <c r="L61" s="50">
        <v>8714</v>
      </c>
      <c r="M61" s="50">
        <v>8459</v>
      </c>
      <c r="N61" s="50">
        <v>7505</v>
      </c>
      <c r="O61" s="50">
        <v>7005</v>
      </c>
      <c r="P61" s="50">
        <v>6095</v>
      </c>
      <c r="Q61" s="50">
        <v>6309</v>
      </c>
      <c r="R61" s="50">
        <v>6573</v>
      </c>
      <c r="S61" s="50">
        <v>6143</v>
      </c>
      <c r="T61" s="50">
        <v>5997</v>
      </c>
      <c r="U61" s="50">
        <v>5976</v>
      </c>
      <c r="V61" s="50">
        <v>5920</v>
      </c>
      <c r="W61" s="50">
        <v>5920</v>
      </c>
      <c r="X61" s="50">
        <v>5717</v>
      </c>
      <c r="Y61" s="50">
        <v>5716</v>
      </c>
      <c r="Z61" s="50">
        <v>5336</v>
      </c>
      <c r="AA61" s="50">
        <v>4986</v>
      </c>
      <c r="AB61" s="50">
        <v>4986</v>
      </c>
      <c r="AC61" s="26">
        <v>5136</v>
      </c>
      <c r="AD61" s="26">
        <v>5136</v>
      </c>
      <c r="AE61" s="26">
        <v>5136</v>
      </c>
      <c r="AF61" s="26">
        <v>4866</v>
      </c>
      <c r="AG61" s="26">
        <v>4866</v>
      </c>
      <c r="AH61" s="26">
        <v>4866</v>
      </c>
      <c r="AI61" s="26">
        <v>4569</v>
      </c>
      <c r="AJ61" s="26">
        <v>4569</v>
      </c>
      <c r="AK61" s="26">
        <v>4569</v>
      </c>
      <c r="AL61" s="26">
        <v>4549</v>
      </c>
      <c r="AM61" s="26">
        <v>6393</v>
      </c>
      <c r="AN61" s="26">
        <v>4824</v>
      </c>
      <c r="AO61" s="26">
        <v>4824</v>
      </c>
      <c r="AP61" s="26">
        <v>4453</v>
      </c>
      <c r="AQ61" s="26">
        <v>4453</v>
      </c>
      <c r="AR61" s="26">
        <v>4453</v>
      </c>
      <c r="AS61" s="26">
        <v>4453</v>
      </c>
      <c r="AT61" s="26">
        <v>4553</v>
      </c>
      <c r="AU61" s="26">
        <v>4553</v>
      </c>
      <c r="AV61" s="26">
        <v>4553</v>
      </c>
      <c r="AW61" s="26">
        <v>4750</v>
      </c>
      <c r="AX61" s="26">
        <v>4630</v>
      </c>
      <c r="AY61" s="26">
        <v>4630</v>
      </c>
    </row>
    <row r="62" spans="1:51">
      <c r="A62" s="25" t="s">
        <v>117</v>
      </c>
      <c r="B62" s="25" t="s">
        <v>118</v>
      </c>
      <c r="C62" s="50">
        <v>46181</v>
      </c>
      <c r="D62" s="50">
        <v>45298</v>
      </c>
      <c r="E62" s="50">
        <v>42959</v>
      </c>
      <c r="F62" s="50">
        <v>41079</v>
      </c>
      <c r="G62" s="50">
        <v>38716</v>
      </c>
      <c r="H62" s="50">
        <v>33195</v>
      </c>
      <c r="I62" s="50">
        <v>30199</v>
      </c>
      <c r="J62" s="50">
        <v>27741</v>
      </c>
      <c r="K62" s="50">
        <v>25995</v>
      </c>
      <c r="L62" s="50">
        <v>26241</v>
      </c>
      <c r="M62" s="50">
        <v>24319</v>
      </c>
      <c r="N62" s="50">
        <v>23175</v>
      </c>
      <c r="O62" s="50">
        <v>20412</v>
      </c>
      <c r="P62" s="50">
        <v>19575</v>
      </c>
      <c r="Q62" s="50">
        <v>19039</v>
      </c>
      <c r="R62" s="50">
        <v>17938</v>
      </c>
      <c r="S62" s="50">
        <v>18642</v>
      </c>
      <c r="T62" s="50">
        <v>18777</v>
      </c>
      <c r="U62" s="50">
        <v>18511</v>
      </c>
      <c r="V62" s="50">
        <v>18636</v>
      </c>
      <c r="W62" s="50">
        <v>17465</v>
      </c>
      <c r="X62" s="50">
        <v>15926</v>
      </c>
      <c r="Y62" s="50">
        <v>14538</v>
      </c>
      <c r="Z62" s="50">
        <v>13530</v>
      </c>
      <c r="AA62" s="50">
        <v>13669</v>
      </c>
      <c r="AB62" s="50">
        <v>13512</v>
      </c>
      <c r="AC62" s="26">
        <v>11381</v>
      </c>
      <c r="AD62" s="26">
        <v>9794</v>
      </c>
      <c r="AE62" s="26">
        <v>9960</v>
      </c>
      <c r="AF62" s="26">
        <v>9960</v>
      </c>
      <c r="AG62" s="26">
        <v>10060</v>
      </c>
      <c r="AH62" s="26">
        <v>12054</v>
      </c>
      <c r="AI62" s="26">
        <v>12160</v>
      </c>
      <c r="AJ62" s="26">
        <v>12128</v>
      </c>
      <c r="AK62" s="26">
        <v>11259</v>
      </c>
      <c r="AL62" s="26">
        <v>12287</v>
      </c>
      <c r="AM62" s="26">
        <v>12312</v>
      </c>
      <c r="AN62" s="26">
        <v>11920</v>
      </c>
      <c r="AO62" s="26">
        <v>11865</v>
      </c>
      <c r="AP62" s="26">
        <v>13306</v>
      </c>
      <c r="AQ62" s="26">
        <v>12805</v>
      </c>
      <c r="AR62" s="26">
        <v>12805</v>
      </c>
      <c r="AS62" s="26">
        <v>13017</v>
      </c>
      <c r="AT62" s="26">
        <v>12805</v>
      </c>
      <c r="AU62" s="26">
        <v>13017</v>
      </c>
      <c r="AV62" s="26">
        <v>12805</v>
      </c>
      <c r="AW62" s="26">
        <v>12805</v>
      </c>
      <c r="AX62" s="26">
        <v>12928</v>
      </c>
      <c r="AY62" s="26">
        <v>12928</v>
      </c>
    </row>
    <row r="63" spans="1:51">
      <c r="A63" s="25" t="s">
        <v>119</v>
      </c>
      <c r="B63" s="25" t="s">
        <v>120</v>
      </c>
      <c r="C63" s="50">
        <v>9706</v>
      </c>
      <c r="D63" s="50">
        <v>9108</v>
      </c>
      <c r="E63" s="50">
        <v>8390</v>
      </c>
      <c r="F63" s="50">
        <v>7580</v>
      </c>
      <c r="G63" s="50">
        <v>6490</v>
      </c>
      <c r="H63" s="50">
        <v>6490</v>
      </c>
      <c r="I63" s="50">
        <v>6163</v>
      </c>
      <c r="J63" s="50">
        <v>5699</v>
      </c>
      <c r="K63" s="50">
        <v>5569</v>
      </c>
      <c r="L63" s="50">
        <v>5569</v>
      </c>
      <c r="M63" s="50">
        <v>5338</v>
      </c>
      <c r="N63" s="50">
        <v>3649</v>
      </c>
      <c r="O63" s="50">
        <v>3217</v>
      </c>
      <c r="P63" s="50">
        <v>3218</v>
      </c>
      <c r="Q63" s="50">
        <v>3218</v>
      </c>
      <c r="R63" s="50">
        <v>3070</v>
      </c>
      <c r="S63" s="50">
        <v>2650</v>
      </c>
      <c r="T63" s="50">
        <v>2650</v>
      </c>
      <c r="U63" s="50">
        <v>2692</v>
      </c>
      <c r="V63" s="50">
        <v>2979</v>
      </c>
      <c r="W63" s="50">
        <v>2609</v>
      </c>
      <c r="X63" s="50">
        <v>2613</v>
      </c>
      <c r="Y63" s="50">
        <v>2686</v>
      </c>
      <c r="Z63" s="50">
        <v>2561</v>
      </c>
      <c r="AA63" s="50">
        <v>2561</v>
      </c>
      <c r="AB63" s="50">
        <v>2244</v>
      </c>
      <c r="AC63" s="26">
        <v>2151</v>
      </c>
      <c r="AD63" s="26">
        <v>1882</v>
      </c>
      <c r="AE63" s="26">
        <v>1882</v>
      </c>
      <c r="AF63" s="26">
        <v>2151</v>
      </c>
      <c r="AG63" s="26">
        <v>2086</v>
      </c>
      <c r="AH63" s="26">
        <v>1967</v>
      </c>
      <c r="AI63" s="26">
        <v>1967</v>
      </c>
      <c r="AJ63" s="26">
        <v>1967</v>
      </c>
      <c r="AK63" s="26">
        <v>1778</v>
      </c>
      <c r="AL63" s="26">
        <v>1778</v>
      </c>
      <c r="AM63" s="26">
        <v>1778</v>
      </c>
      <c r="AN63" s="26">
        <v>1778</v>
      </c>
      <c r="AO63" s="26">
        <v>1778</v>
      </c>
      <c r="AP63" s="26">
        <v>1447</v>
      </c>
      <c r="AQ63" s="26">
        <v>1447</v>
      </c>
      <c r="AR63" s="26">
        <v>1447</v>
      </c>
      <c r="AS63" s="26">
        <v>1447</v>
      </c>
      <c r="AT63" s="26">
        <v>1447</v>
      </c>
      <c r="AU63" s="26">
        <v>1447</v>
      </c>
      <c r="AV63" s="26">
        <v>1447</v>
      </c>
      <c r="AW63" s="26">
        <v>1447</v>
      </c>
      <c r="AX63" s="26">
        <v>1447</v>
      </c>
      <c r="AY63" s="26">
        <v>1447</v>
      </c>
    </row>
    <row r="64" spans="1:51">
      <c r="A64" s="25" t="s">
        <v>121</v>
      </c>
      <c r="B64" s="25" t="s">
        <v>122</v>
      </c>
      <c r="C64" s="50">
        <v>19588</v>
      </c>
      <c r="D64" s="50">
        <v>19885</v>
      </c>
      <c r="E64" s="50">
        <v>18630</v>
      </c>
      <c r="F64" s="50">
        <v>18446</v>
      </c>
      <c r="G64" s="50">
        <v>18648</v>
      </c>
      <c r="H64" s="50">
        <v>17539</v>
      </c>
      <c r="I64" s="50">
        <v>17818</v>
      </c>
      <c r="J64" s="50">
        <v>17818</v>
      </c>
      <c r="K64" s="50">
        <v>17278</v>
      </c>
      <c r="L64" s="50">
        <v>17445</v>
      </c>
      <c r="M64" s="50">
        <v>16873</v>
      </c>
      <c r="N64" s="50">
        <v>16873</v>
      </c>
      <c r="O64" s="50">
        <v>16472</v>
      </c>
      <c r="P64" s="50">
        <v>16750</v>
      </c>
      <c r="Q64" s="50">
        <v>16476</v>
      </c>
      <c r="R64" s="50">
        <v>15202</v>
      </c>
      <c r="S64" s="50">
        <v>15879</v>
      </c>
      <c r="T64" s="50">
        <v>15791</v>
      </c>
      <c r="U64" s="50">
        <v>15329</v>
      </c>
      <c r="V64" s="50">
        <v>14376</v>
      </c>
      <c r="W64" s="50">
        <v>14260</v>
      </c>
      <c r="X64" s="50">
        <v>13308</v>
      </c>
      <c r="Y64" s="50">
        <v>11686</v>
      </c>
      <c r="Z64" s="50">
        <v>11557</v>
      </c>
      <c r="AA64" s="50">
        <v>10468</v>
      </c>
      <c r="AB64" s="50">
        <v>10746</v>
      </c>
      <c r="AC64" s="26">
        <v>10907</v>
      </c>
      <c r="AD64" s="26">
        <v>11027</v>
      </c>
      <c r="AE64" s="26">
        <v>11505</v>
      </c>
      <c r="AF64" s="26">
        <v>11170</v>
      </c>
      <c r="AG64" s="26">
        <v>11467</v>
      </c>
      <c r="AH64" s="26">
        <v>11467</v>
      </c>
      <c r="AI64" s="26">
        <v>11510</v>
      </c>
      <c r="AJ64" s="26">
        <v>15499</v>
      </c>
      <c r="AK64" s="26">
        <v>14097</v>
      </c>
      <c r="AL64" s="26">
        <v>13764</v>
      </c>
      <c r="AM64" s="26">
        <v>12148</v>
      </c>
      <c r="AN64" s="26">
        <v>12388</v>
      </c>
      <c r="AO64" s="26">
        <v>12222</v>
      </c>
      <c r="AP64" s="26">
        <v>13808</v>
      </c>
      <c r="AQ64" s="26">
        <v>14602</v>
      </c>
      <c r="AR64" s="26">
        <v>14112</v>
      </c>
      <c r="AS64" s="26">
        <v>14288</v>
      </c>
      <c r="AT64" s="26">
        <v>14487</v>
      </c>
      <c r="AU64" s="26">
        <v>14487</v>
      </c>
      <c r="AV64" s="26">
        <v>14322</v>
      </c>
      <c r="AW64" s="26">
        <v>13513</v>
      </c>
      <c r="AX64" s="26">
        <v>13513</v>
      </c>
      <c r="AY64" s="26">
        <v>13513</v>
      </c>
    </row>
    <row r="65" spans="1:51">
      <c r="A65" s="25" t="s">
        <v>123</v>
      </c>
      <c r="B65" s="25" t="s">
        <v>124</v>
      </c>
      <c r="C65" s="50">
        <v>50789</v>
      </c>
      <c r="D65" s="50">
        <v>47581</v>
      </c>
      <c r="E65" s="50">
        <v>45881</v>
      </c>
      <c r="F65" s="50">
        <v>41469</v>
      </c>
      <c r="G65" s="50">
        <v>36699</v>
      </c>
      <c r="H65" s="50">
        <v>33436</v>
      </c>
      <c r="I65" s="50">
        <v>30046</v>
      </c>
      <c r="J65" s="50">
        <v>27215</v>
      </c>
      <c r="K65" s="50">
        <v>25958</v>
      </c>
      <c r="L65" s="50">
        <v>24159</v>
      </c>
      <c r="M65" s="50">
        <v>24246</v>
      </c>
      <c r="N65" s="50">
        <v>23192</v>
      </c>
      <c r="O65" s="50">
        <v>23054</v>
      </c>
      <c r="P65" s="50">
        <v>22447</v>
      </c>
      <c r="Q65" s="50">
        <v>20886</v>
      </c>
      <c r="R65" s="50">
        <v>21725</v>
      </c>
      <c r="S65" s="50">
        <v>18886</v>
      </c>
      <c r="T65" s="50">
        <v>21095</v>
      </c>
      <c r="U65" s="50">
        <v>21984</v>
      </c>
      <c r="V65" s="50">
        <v>20790</v>
      </c>
      <c r="W65" s="50">
        <v>17169</v>
      </c>
      <c r="X65" s="50">
        <v>15630</v>
      </c>
      <c r="Y65" s="50">
        <v>14450</v>
      </c>
      <c r="Z65" s="50">
        <v>15684</v>
      </c>
      <c r="AA65" s="50">
        <v>14086</v>
      </c>
      <c r="AB65" s="50">
        <v>13646</v>
      </c>
      <c r="AC65" s="26">
        <v>13012</v>
      </c>
      <c r="AD65" s="26">
        <v>12686</v>
      </c>
      <c r="AE65" s="26">
        <v>12373</v>
      </c>
      <c r="AF65" s="26">
        <v>16841</v>
      </c>
      <c r="AG65" s="26">
        <v>16841</v>
      </c>
      <c r="AH65" s="26">
        <v>16841</v>
      </c>
      <c r="AI65" s="26">
        <v>16780</v>
      </c>
      <c r="AJ65" s="26">
        <v>19142</v>
      </c>
      <c r="AK65" s="26">
        <v>19567</v>
      </c>
      <c r="AL65" s="26">
        <v>17866</v>
      </c>
      <c r="AM65" s="26">
        <v>17866</v>
      </c>
      <c r="AN65" s="26">
        <v>20345</v>
      </c>
      <c r="AO65" s="26">
        <v>18943</v>
      </c>
      <c r="AP65" s="26">
        <v>19860</v>
      </c>
      <c r="AQ65" s="26">
        <v>18986</v>
      </c>
      <c r="AR65" s="26">
        <v>18798</v>
      </c>
      <c r="AS65" s="26">
        <v>18798</v>
      </c>
      <c r="AT65" s="26">
        <v>18629</v>
      </c>
      <c r="AU65" s="26">
        <v>18629</v>
      </c>
      <c r="AV65" s="26">
        <v>18629</v>
      </c>
      <c r="AW65" s="26">
        <v>18629</v>
      </c>
      <c r="AX65" s="26">
        <v>19032</v>
      </c>
      <c r="AY65" s="26">
        <v>19118</v>
      </c>
    </row>
    <row r="66" spans="1:51">
      <c r="A66" s="25" t="s">
        <v>125</v>
      </c>
      <c r="B66" s="25" t="s">
        <v>126</v>
      </c>
      <c r="C66" s="50">
        <v>8960</v>
      </c>
      <c r="D66" s="50">
        <v>8956</v>
      </c>
      <c r="E66" s="50">
        <v>8547</v>
      </c>
      <c r="F66" s="50">
        <v>7181</v>
      </c>
      <c r="G66" s="50">
        <v>6901</v>
      </c>
      <c r="H66" s="50">
        <v>6903</v>
      </c>
      <c r="I66" s="50">
        <v>7985</v>
      </c>
      <c r="J66" s="50">
        <v>7280</v>
      </c>
      <c r="K66" s="50">
        <v>6588</v>
      </c>
      <c r="L66" s="50">
        <v>6088</v>
      </c>
      <c r="M66" s="50">
        <v>6088</v>
      </c>
      <c r="N66" s="50">
        <v>5887</v>
      </c>
      <c r="O66" s="50">
        <v>4466</v>
      </c>
      <c r="P66" s="50">
        <v>4466</v>
      </c>
      <c r="Q66" s="50">
        <v>4130</v>
      </c>
      <c r="R66" s="50">
        <v>4256</v>
      </c>
      <c r="S66" s="50">
        <v>4600</v>
      </c>
      <c r="T66" s="50">
        <v>4869</v>
      </c>
      <c r="U66" s="50">
        <v>5175</v>
      </c>
      <c r="V66" s="50">
        <v>6110</v>
      </c>
      <c r="W66" s="50">
        <v>5659</v>
      </c>
      <c r="X66" s="50">
        <v>5686</v>
      </c>
      <c r="Y66" s="50">
        <v>5040</v>
      </c>
      <c r="Z66" s="50">
        <v>5040</v>
      </c>
      <c r="AA66" s="50">
        <v>3624</v>
      </c>
      <c r="AB66" s="50">
        <v>2852</v>
      </c>
      <c r="AC66" s="26">
        <v>3026</v>
      </c>
      <c r="AD66" s="26">
        <v>3026</v>
      </c>
      <c r="AE66" s="26">
        <v>3026</v>
      </c>
      <c r="AF66" s="26">
        <v>3237</v>
      </c>
      <c r="AG66" s="26">
        <v>3246</v>
      </c>
      <c r="AH66" s="26">
        <v>3246</v>
      </c>
      <c r="AI66" s="26">
        <v>3356</v>
      </c>
      <c r="AJ66" s="26">
        <v>3356</v>
      </c>
      <c r="AK66" s="26">
        <v>4211</v>
      </c>
      <c r="AL66" s="26">
        <v>4211</v>
      </c>
      <c r="AM66" s="26">
        <v>4211</v>
      </c>
      <c r="AN66" s="26">
        <v>4211</v>
      </c>
      <c r="AO66" s="26">
        <v>3310</v>
      </c>
      <c r="AP66" s="26">
        <v>3906</v>
      </c>
      <c r="AQ66" s="26">
        <v>3051</v>
      </c>
      <c r="AR66" s="26">
        <v>3051</v>
      </c>
      <c r="AS66" s="26">
        <v>3051</v>
      </c>
      <c r="AT66" s="26">
        <v>3051</v>
      </c>
      <c r="AU66" s="26">
        <v>3051</v>
      </c>
      <c r="AV66" s="26">
        <v>3051</v>
      </c>
      <c r="AW66" s="26">
        <v>3697</v>
      </c>
      <c r="AX66" s="26">
        <v>3697</v>
      </c>
      <c r="AY66" s="26">
        <v>3697</v>
      </c>
    </row>
    <row r="67" spans="1:51">
      <c r="A67" s="25" t="s">
        <v>127</v>
      </c>
      <c r="B67" s="25" t="s">
        <v>128</v>
      </c>
      <c r="C67" s="50">
        <v>150101</v>
      </c>
      <c r="D67" s="50">
        <v>134970</v>
      </c>
      <c r="E67" s="50">
        <v>122068</v>
      </c>
      <c r="F67" s="50">
        <v>112935</v>
      </c>
      <c r="G67" s="50">
        <v>103589</v>
      </c>
      <c r="H67" s="50">
        <v>98339</v>
      </c>
      <c r="I67" s="50">
        <v>94432</v>
      </c>
      <c r="J67" s="50">
        <v>89975</v>
      </c>
      <c r="K67" s="50">
        <v>85905</v>
      </c>
      <c r="L67" s="50">
        <v>84798</v>
      </c>
      <c r="M67" s="50">
        <v>82003</v>
      </c>
      <c r="N67" s="50">
        <v>71082</v>
      </c>
      <c r="O67" s="50">
        <v>64526</v>
      </c>
      <c r="P67" s="50">
        <v>57954</v>
      </c>
      <c r="Q67" s="50">
        <v>54149</v>
      </c>
      <c r="R67" s="50">
        <v>46496</v>
      </c>
      <c r="S67" s="50">
        <v>43030</v>
      </c>
      <c r="T67" s="50">
        <v>39834</v>
      </c>
      <c r="U67" s="50">
        <v>39432</v>
      </c>
      <c r="V67" s="50">
        <v>39958</v>
      </c>
      <c r="W67" s="50">
        <v>36780</v>
      </c>
      <c r="X67" s="50">
        <v>38201</v>
      </c>
      <c r="Y67" s="50">
        <v>33283</v>
      </c>
      <c r="Z67" s="50">
        <v>33098</v>
      </c>
      <c r="AA67" s="50">
        <v>29771</v>
      </c>
      <c r="AB67" s="50">
        <v>27892</v>
      </c>
      <c r="AC67" s="26">
        <v>29226</v>
      </c>
      <c r="AD67" s="26">
        <v>28765</v>
      </c>
      <c r="AE67" s="26">
        <v>29472</v>
      </c>
      <c r="AF67" s="26">
        <v>28797</v>
      </c>
      <c r="AG67" s="26">
        <v>40094</v>
      </c>
      <c r="AH67" s="26">
        <v>39606</v>
      </c>
      <c r="AI67" s="26">
        <v>36880</v>
      </c>
      <c r="AJ67" s="26">
        <v>37986</v>
      </c>
      <c r="AK67" s="26">
        <v>37558</v>
      </c>
      <c r="AL67" s="26">
        <v>36038</v>
      </c>
      <c r="AM67" s="26">
        <v>34505</v>
      </c>
      <c r="AN67" s="26">
        <v>34212</v>
      </c>
      <c r="AO67" s="26">
        <v>35208</v>
      </c>
      <c r="AP67" s="26">
        <v>33582</v>
      </c>
      <c r="AQ67" s="26">
        <v>34691</v>
      </c>
      <c r="AR67" s="26">
        <v>34391</v>
      </c>
      <c r="AS67" s="26">
        <v>33758</v>
      </c>
      <c r="AT67" s="26">
        <v>36285</v>
      </c>
      <c r="AU67" s="26">
        <v>35460</v>
      </c>
      <c r="AV67" s="26">
        <v>36098</v>
      </c>
      <c r="AW67" s="26">
        <v>36098</v>
      </c>
      <c r="AX67" s="26">
        <v>37105</v>
      </c>
      <c r="AY67" s="26">
        <v>37988</v>
      </c>
    </row>
    <row r="68" spans="1:51">
      <c r="A68" s="25" t="s">
        <v>129</v>
      </c>
      <c r="B68" s="25" t="s">
        <v>130</v>
      </c>
      <c r="C68" s="50">
        <v>21767</v>
      </c>
      <c r="D68" s="50">
        <v>21011</v>
      </c>
      <c r="E68" s="50">
        <v>19001</v>
      </c>
      <c r="F68" s="50">
        <v>17925</v>
      </c>
      <c r="G68" s="50">
        <v>16435</v>
      </c>
      <c r="H68" s="50">
        <v>15540</v>
      </c>
      <c r="I68" s="50">
        <v>15026</v>
      </c>
      <c r="J68" s="50">
        <v>14846</v>
      </c>
      <c r="K68" s="50">
        <v>14155</v>
      </c>
      <c r="L68" s="50">
        <v>14342</v>
      </c>
      <c r="M68" s="50">
        <v>13182</v>
      </c>
      <c r="N68" s="50">
        <v>12574</v>
      </c>
      <c r="O68" s="50">
        <v>10884</v>
      </c>
      <c r="P68" s="50">
        <v>10979</v>
      </c>
      <c r="Q68" s="50">
        <v>9684</v>
      </c>
      <c r="R68" s="50">
        <v>9583</v>
      </c>
      <c r="S68" s="50">
        <v>8445</v>
      </c>
      <c r="T68" s="50">
        <v>8719</v>
      </c>
      <c r="U68" s="50">
        <v>8723</v>
      </c>
      <c r="V68" s="50">
        <v>8723</v>
      </c>
      <c r="W68" s="50">
        <v>9255</v>
      </c>
      <c r="X68" s="50">
        <v>9490</v>
      </c>
      <c r="Y68" s="50">
        <v>8748</v>
      </c>
      <c r="Z68" s="50">
        <v>8603</v>
      </c>
      <c r="AA68" s="50">
        <v>8320</v>
      </c>
      <c r="AB68" s="50">
        <v>7838</v>
      </c>
      <c r="AC68" s="26">
        <v>7858</v>
      </c>
      <c r="AD68" s="26">
        <v>8607</v>
      </c>
      <c r="AE68" s="26">
        <v>8607</v>
      </c>
      <c r="AF68" s="26">
        <v>8726</v>
      </c>
      <c r="AG68" s="26">
        <v>8742</v>
      </c>
      <c r="AH68" s="26">
        <v>8742</v>
      </c>
      <c r="AI68" s="26">
        <v>8585</v>
      </c>
      <c r="AJ68" s="26">
        <v>8679</v>
      </c>
      <c r="AK68" s="26">
        <v>8598</v>
      </c>
      <c r="AL68" s="26">
        <v>13383</v>
      </c>
      <c r="AM68" s="26">
        <v>15405</v>
      </c>
      <c r="AN68" s="26">
        <v>14603</v>
      </c>
      <c r="AO68" s="26">
        <v>12641</v>
      </c>
      <c r="AP68" s="26">
        <v>12417</v>
      </c>
      <c r="AQ68" s="26">
        <v>12093</v>
      </c>
      <c r="AR68" s="26">
        <v>12093</v>
      </c>
      <c r="AS68" s="26">
        <v>12093</v>
      </c>
      <c r="AT68" s="26">
        <v>12093</v>
      </c>
      <c r="AU68" s="26">
        <v>12093</v>
      </c>
      <c r="AV68" s="26">
        <v>12093</v>
      </c>
      <c r="AW68" s="26">
        <v>10770</v>
      </c>
      <c r="AX68" s="26">
        <v>11318</v>
      </c>
      <c r="AY68" s="26">
        <v>11821</v>
      </c>
    </row>
    <row r="69" spans="1:51">
      <c r="A69" s="25" t="s">
        <v>131</v>
      </c>
      <c r="B69" s="25" t="s">
        <v>132</v>
      </c>
      <c r="C69" s="50">
        <v>13967</v>
      </c>
      <c r="D69" s="50">
        <v>13410</v>
      </c>
      <c r="E69" s="50">
        <v>13053</v>
      </c>
      <c r="F69" s="50">
        <v>11636</v>
      </c>
      <c r="G69" s="50">
        <v>11160</v>
      </c>
      <c r="H69" s="50">
        <v>10806</v>
      </c>
      <c r="I69" s="50">
        <v>10786</v>
      </c>
      <c r="J69" s="50">
        <v>10269</v>
      </c>
      <c r="K69" s="50">
        <v>9710</v>
      </c>
      <c r="L69" s="50">
        <v>10091</v>
      </c>
      <c r="M69" s="50">
        <v>10023</v>
      </c>
      <c r="N69" s="50">
        <v>9992</v>
      </c>
      <c r="O69" s="50">
        <v>9886</v>
      </c>
      <c r="P69" s="50">
        <v>10141</v>
      </c>
      <c r="Q69" s="50">
        <v>8968</v>
      </c>
      <c r="R69" s="50">
        <v>7826</v>
      </c>
      <c r="S69" s="50">
        <v>8044</v>
      </c>
      <c r="T69" s="50">
        <v>8446</v>
      </c>
      <c r="U69" s="50">
        <v>7148</v>
      </c>
      <c r="V69" s="50">
        <v>6637</v>
      </c>
      <c r="W69" s="50">
        <v>6429</v>
      </c>
      <c r="X69" s="50">
        <v>6104</v>
      </c>
      <c r="Y69" s="50">
        <v>5565</v>
      </c>
      <c r="Z69" s="50">
        <v>5487</v>
      </c>
      <c r="AA69" s="50">
        <v>4971</v>
      </c>
      <c r="AB69" s="50">
        <v>4685</v>
      </c>
      <c r="AC69" s="26">
        <v>4141</v>
      </c>
      <c r="AD69" s="26">
        <v>4141</v>
      </c>
      <c r="AE69" s="26">
        <v>4275</v>
      </c>
      <c r="AF69" s="26">
        <v>4275</v>
      </c>
      <c r="AG69" s="26">
        <v>3685</v>
      </c>
      <c r="AH69" s="26">
        <v>4336</v>
      </c>
      <c r="AI69" s="26">
        <v>4336</v>
      </c>
      <c r="AJ69" s="26">
        <v>4652</v>
      </c>
      <c r="AK69" s="26">
        <v>4652</v>
      </c>
      <c r="AL69" s="26">
        <v>4506</v>
      </c>
      <c r="AM69" s="26">
        <v>4506</v>
      </c>
      <c r="AN69" s="26">
        <v>4478</v>
      </c>
      <c r="AO69" s="26">
        <v>4478</v>
      </c>
      <c r="AP69" s="26">
        <v>4344</v>
      </c>
      <c r="AQ69" s="26">
        <v>4344</v>
      </c>
      <c r="AR69" s="26">
        <v>4344</v>
      </c>
      <c r="AS69" s="26">
        <v>4344</v>
      </c>
      <c r="AT69" s="26">
        <v>4344</v>
      </c>
      <c r="AU69" s="26">
        <v>4344</v>
      </c>
      <c r="AV69" s="26">
        <v>4344</v>
      </c>
      <c r="AW69" s="26">
        <v>4344</v>
      </c>
      <c r="AX69" s="26">
        <v>4344</v>
      </c>
      <c r="AY69" s="26">
        <v>4344</v>
      </c>
    </row>
    <row r="70" spans="1:51">
      <c r="A70" s="25" t="s">
        <v>133</v>
      </c>
      <c r="B70" s="25" t="s">
        <v>134</v>
      </c>
      <c r="C70" s="50">
        <v>98012</v>
      </c>
      <c r="D70" s="50">
        <v>88961</v>
      </c>
      <c r="E70" s="50">
        <v>80302</v>
      </c>
      <c r="F70" s="50">
        <v>75310</v>
      </c>
      <c r="G70" s="50">
        <v>72816</v>
      </c>
      <c r="H70" s="50">
        <v>66011</v>
      </c>
      <c r="I70" s="50">
        <v>62073</v>
      </c>
      <c r="J70" s="50">
        <v>59220</v>
      </c>
      <c r="K70" s="50">
        <v>57777</v>
      </c>
      <c r="L70" s="50">
        <v>54214</v>
      </c>
      <c r="M70" s="50">
        <v>50791</v>
      </c>
      <c r="N70" s="50">
        <v>45373</v>
      </c>
      <c r="O70" s="50">
        <v>39556</v>
      </c>
      <c r="P70" s="50">
        <v>34880</v>
      </c>
      <c r="Q70" s="50">
        <v>31933</v>
      </c>
      <c r="R70" s="50">
        <v>30625</v>
      </c>
      <c r="S70" s="50">
        <v>28074</v>
      </c>
      <c r="T70" s="50">
        <v>28571</v>
      </c>
      <c r="U70" s="50">
        <v>30068</v>
      </c>
      <c r="V70" s="50">
        <v>27004</v>
      </c>
      <c r="W70" s="50">
        <v>25410</v>
      </c>
      <c r="X70" s="50">
        <v>23630</v>
      </c>
      <c r="Y70" s="50">
        <v>21340</v>
      </c>
      <c r="Z70" s="50">
        <v>19160</v>
      </c>
      <c r="AA70" s="50">
        <v>15829</v>
      </c>
      <c r="AB70" s="50">
        <v>15358</v>
      </c>
      <c r="AC70" s="26">
        <v>15324</v>
      </c>
      <c r="AD70" s="26">
        <v>14616</v>
      </c>
      <c r="AE70" s="26">
        <v>14616</v>
      </c>
      <c r="AF70" s="26">
        <v>16601</v>
      </c>
      <c r="AG70" s="26">
        <v>16814</v>
      </c>
      <c r="AH70" s="26">
        <v>15931</v>
      </c>
      <c r="AI70" s="26">
        <v>17957</v>
      </c>
      <c r="AJ70" s="26">
        <v>22442</v>
      </c>
      <c r="AK70" s="26">
        <v>25040</v>
      </c>
      <c r="AL70" s="26">
        <v>23063</v>
      </c>
      <c r="AM70" s="26">
        <v>22053</v>
      </c>
      <c r="AN70" s="26">
        <v>21603</v>
      </c>
      <c r="AO70" s="26">
        <v>21208</v>
      </c>
      <c r="AP70" s="26">
        <v>19600</v>
      </c>
      <c r="AQ70" s="26">
        <v>19600</v>
      </c>
      <c r="AR70" s="26">
        <v>19280</v>
      </c>
      <c r="AS70" s="26">
        <v>19484</v>
      </c>
      <c r="AT70" s="26">
        <v>18949</v>
      </c>
      <c r="AU70" s="26">
        <v>18335</v>
      </c>
      <c r="AV70" s="26">
        <v>18335</v>
      </c>
      <c r="AW70" s="26">
        <v>18335</v>
      </c>
      <c r="AX70" s="26">
        <v>18335</v>
      </c>
      <c r="AY70" s="26">
        <v>18486</v>
      </c>
    </row>
    <row r="71" spans="1:51">
      <c r="A71" s="25" t="s">
        <v>135</v>
      </c>
      <c r="B71" s="25" t="s">
        <v>136</v>
      </c>
      <c r="C71" s="50">
        <v>17329</v>
      </c>
      <c r="D71" s="50">
        <v>16221</v>
      </c>
      <c r="E71" s="50">
        <v>16208</v>
      </c>
      <c r="F71" s="50">
        <v>15196</v>
      </c>
      <c r="G71" s="50">
        <v>14554</v>
      </c>
      <c r="H71" s="50">
        <v>14409</v>
      </c>
      <c r="I71" s="50">
        <v>14118</v>
      </c>
      <c r="J71" s="50">
        <v>14245</v>
      </c>
      <c r="K71" s="50">
        <v>14278</v>
      </c>
      <c r="L71" s="50">
        <v>14167</v>
      </c>
      <c r="M71" s="50">
        <v>14572</v>
      </c>
      <c r="N71" s="50">
        <v>14432</v>
      </c>
      <c r="O71" s="50">
        <v>14796</v>
      </c>
      <c r="P71" s="50">
        <v>14331</v>
      </c>
      <c r="Q71" s="50">
        <v>15276</v>
      </c>
      <c r="R71" s="50">
        <v>15092</v>
      </c>
      <c r="S71" s="50">
        <v>15128</v>
      </c>
      <c r="T71" s="50">
        <v>14594</v>
      </c>
      <c r="U71" s="50">
        <v>14487</v>
      </c>
      <c r="V71" s="50">
        <v>13663</v>
      </c>
      <c r="W71" s="50">
        <v>13665</v>
      </c>
      <c r="X71" s="50">
        <v>11415</v>
      </c>
      <c r="Y71" s="50">
        <v>10683</v>
      </c>
      <c r="Z71" s="50">
        <v>10246</v>
      </c>
      <c r="AA71" s="50">
        <v>8482</v>
      </c>
      <c r="AB71" s="50">
        <v>8488</v>
      </c>
      <c r="AC71" s="26">
        <v>7350</v>
      </c>
      <c r="AD71" s="26">
        <v>6465</v>
      </c>
      <c r="AE71" s="26">
        <v>6465</v>
      </c>
      <c r="AF71" s="26">
        <v>6870</v>
      </c>
      <c r="AG71" s="26">
        <v>6658</v>
      </c>
      <c r="AH71" s="26">
        <v>6758</v>
      </c>
      <c r="AI71" s="26">
        <v>6614</v>
      </c>
      <c r="AJ71" s="26">
        <v>6929</v>
      </c>
      <c r="AK71" s="26">
        <v>8932</v>
      </c>
      <c r="AL71" s="26">
        <v>8450</v>
      </c>
      <c r="AM71" s="26">
        <v>8450</v>
      </c>
      <c r="AN71" s="26">
        <v>8450</v>
      </c>
      <c r="AO71" s="26">
        <v>8446</v>
      </c>
      <c r="AP71" s="26">
        <v>7783</v>
      </c>
      <c r="AQ71" s="26">
        <v>8069</v>
      </c>
      <c r="AR71" s="26">
        <v>8159</v>
      </c>
      <c r="AS71" s="26">
        <v>7491</v>
      </c>
      <c r="AT71" s="26">
        <v>7491</v>
      </c>
      <c r="AU71" s="26">
        <v>7491</v>
      </c>
      <c r="AV71" s="26">
        <v>7491</v>
      </c>
      <c r="AW71" s="26">
        <v>7491</v>
      </c>
      <c r="AX71" s="26">
        <v>8869</v>
      </c>
      <c r="AY71" s="26">
        <v>8869</v>
      </c>
    </row>
    <row r="72" spans="1:51">
      <c r="A72" s="25" t="s">
        <v>137</v>
      </c>
      <c r="B72" s="25" t="s">
        <v>138</v>
      </c>
      <c r="C72" s="50">
        <v>22371</v>
      </c>
      <c r="D72" s="50">
        <v>22073</v>
      </c>
      <c r="E72" s="50">
        <v>20530</v>
      </c>
      <c r="F72" s="50">
        <v>20495</v>
      </c>
      <c r="G72" s="50">
        <v>20202</v>
      </c>
      <c r="H72" s="50">
        <v>19847</v>
      </c>
      <c r="I72" s="50">
        <v>19082</v>
      </c>
      <c r="J72" s="50">
        <v>18737</v>
      </c>
      <c r="K72" s="50">
        <v>18036</v>
      </c>
      <c r="L72" s="50">
        <v>17750</v>
      </c>
      <c r="M72" s="50">
        <v>17851</v>
      </c>
      <c r="N72" s="50">
        <v>17746</v>
      </c>
      <c r="O72" s="50">
        <v>17246</v>
      </c>
      <c r="P72" s="50">
        <v>16969</v>
      </c>
      <c r="Q72" s="50">
        <v>16979</v>
      </c>
      <c r="R72" s="50">
        <v>17632</v>
      </c>
      <c r="S72" s="50">
        <v>19686</v>
      </c>
      <c r="T72" s="50">
        <v>19339</v>
      </c>
      <c r="U72" s="50">
        <v>19193</v>
      </c>
      <c r="V72" s="50">
        <v>16758</v>
      </c>
      <c r="W72" s="50">
        <v>15210</v>
      </c>
      <c r="X72" s="50">
        <v>14143</v>
      </c>
      <c r="Y72" s="50">
        <v>13298</v>
      </c>
      <c r="Z72" s="50">
        <v>12216</v>
      </c>
      <c r="AA72" s="50">
        <v>11979</v>
      </c>
      <c r="AB72" s="50">
        <v>12206</v>
      </c>
      <c r="AC72" s="26">
        <v>11076</v>
      </c>
      <c r="AD72" s="26">
        <v>10290</v>
      </c>
      <c r="AE72" s="26">
        <v>10187</v>
      </c>
      <c r="AF72" s="26">
        <v>10170</v>
      </c>
      <c r="AG72" s="26">
        <v>12204</v>
      </c>
      <c r="AH72" s="26">
        <v>12362</v>
      </c>
      <c r="AI72" s="26">
        <v>11901</v>
      </c>
      <c r="AJ72" s="26">
        <v>11906</v>
      </c>
      <c r="AK72" s="26">
        <v>11922</v>
      </c>
      <c r="AL72" s="26">
        <v>11816</v>
      </c>
      <c r="AM72" s="26">
        <v>10183</v>
      </c>
      <c r="AN72" s="26">
        <v>10349</v>
      </c>
      <c r="AO72" s="26">
        <v>10419</v>
      </c>
      <c r="AP72" s="26">
        <v>11408</v>
      </c>
      <c r="AQ72" s="26">
        <v>11282</v>
      </c>
      <c r="AR72" s="26">
        <v>11382</v>
      </c>
      <c r="AS72" s="26">
        <v>11333</v>
      </c>
      <c r="AT72" s="26">
        <v>12017</v>
      </c>
      <c r="AU72" s="26">
        <v>11939</v>
      </c>
      <c r="AV72" s="26">
        <v>11685</v>
      </c>
      <c r="AW72" s="26">
        <v>11264</v>
      </c>
      <c r="AX72" s="26">
        <v>11405</v>
      </c>
      <c r="AY72" s="26">
        <v>11566</v>
      </c>
    </row>
    <row r="73" spans="1:51">
      <c r="A73" s="25" t="s">
        <v>139</v>
      </c>
      <c r="B73" s="25" t="s">
        <v>140</v>
      </c>
      <c r="C73" s="50">
        <v>9961</v>
      </c>
      <c r="D73" s="50">
        <v>9482</v>
      </c>
      <c r="E73" s="50">
        <v>9421</v>
      </c>
      <c r="F73" s="50">
        <v>9387</v>
      </c>
      <c r="G73" s="50">
        <v>8683</v>
      </c>
      <c r="H73" s="50">
        <v>8877</v>
      </c>
      <c r="I73" s="50">
        <v>8657</v>
      </c>
      <c r="J73" s="50">
        <v>8963</v>
      </c>
      <c r="K73" s="50">
        <v>8963</v>
      </c>
      <c r="L73" s="50">
        <v>8964</v>
      </c>
      <c r="M73" s="50">
        <v>9199</v>
      </c>
      <c r="N73" s="50">
        <v>9113</v>
      </c>
      <c r="O73" s="50">
        <v>8735</v>
      </c>
      <c r="P73" s="50">
        <v>8651</v>
      </c>
      <c r="Q73" s="50">
        <v>7149</v>
      </c>
      <c r="R73" s="50">
        <v>6569</v>
      </c>
      <c r="S73" s="50">
        <v>5107</v>
      </c>
      <c r="T73" s="50">
        <v>5455</v>
      </c>
      <c r="U73" s="50">
        <v>5441</v>
      </c>
      <c r="V73" s="50">
        <v>5972</v>
      </c>
      <c r="W73" s="50">
        <v>6002</v>
      </c>
      <c r="X73" s="50">
        <v>6300</v>
      </c>
      <c r="Y73" s="50">
        <v>6065</v>
      </c>
      <c r="Z73" s="50">
        <v>6390</v>
      </c>
      <c r="AA73" s="50">
        <v>6436</v>
      </c>
      <c r="AB73" s="50">
        <v>6538</v>
      </c>
      <c r="AC73" s="26">
        <v>6395</v>
      </c>
      <c r="AD73" s="26">
        <v>6059</v>
      </c>
      <c r="AE73" s="26">
        <v>6059</v>
      </c>
      <c r="AF73" s="26">
        <v>6442</v>
      </c>
      <c r="AG73" s="26">
        <v>6885</v>
      </c>
      <c r="AH73" s="26">
        <v>6839</v>
      </c>
      <c r="AI73" s="26">
        <v>6971</v>
      </c>
      <c r="AJ73" s="26">
        <v>6952</v>
      </c>
      <c r="AK73" s="26">
        <v>6614</v>
      </c>
      <c r="AL73" s="26">
        <v>5814</v>
      </c>
      <c r="AM73" s="26">
        <v>6314</v>
      </c>
      <c r="AN73" s="26">
        <v>6482</v>
      </c>
      <c r="AO73" s="26">
        <v>6106</v>
      </c>
      <c r="AP73" s="26">
        <v>5511</v>
      </c>
      <c r="AQ73" s="26">
        <v>5511</v>
      </c>
      <c r="AR73" s="26">
        <v>5847</v>
      </c>
      <c r="AS73" s="26">
        <v>5847</v>
      </c>
      <c r="AT73" s="26">
        <v>5847</v>
      </c>
      <c r="AU73" s="26">
        <v>6661</v>
      </c>
      <c r="AV73" s="26">
        <v>6661</v>
      </c>
      <c r="AW73" s="26">
        <v>7198</v>
      </c>
      <c r="AX73" s="26">
        <v>7197</v>
      </c>
      <c r="AY73" s="26">
        <v>7197</v>
      </c>
    </row>
    <row r="74" spans="1:51">
      <c r="A74" s="25" t="s">
        <v>141</v>
      </c>
      <c r="B74" s="25" t="s">
        <v>142</v>
      </c>
      <c r="C74" s="50">
        <v>33449</v>
      </c>
      <c r="D74" s="50">
        <v>33984</v>
      </c>
      <c r="E74" s="50">
        <v>32121</v>
      </c>
      <c r="F74" s="50">
        <v>31826</v>
      </c>
      <c r="G74" s="50">
        <v>29287</v>
      </c>
      <c r="H74" s="50">
        <v>29954</v>
      </c>
      <c r="I74" s="50">
        <v>28803</v>
      </c>
      <c r="J74" s="50">
        <v>27652</v>
      </c>
      <c r="K74" s="50">
        <v>26452</v>
      </c>
      <c r="L74" s="50">
        <v>27490</v>
      </c>
      <c r="M74" s="50">
        <v>26981</v>
      </c>
      <c r="N74" s="50">
        <v>25866</v>
      </c>
      <c r="O74" s="50">
        <v>25366</v>
      </c>
      <c r="P74" s="50">
        <v>24136</v>
      </c>
      <c r="Q74" s="50">
        <v>22580</v>
      </c>
      <c r="R74" s="50">
        <v>23087</v>
      </c>
      <c r="S74" s="50">
        <v>22860</v>
      </c>
      <c r="T74" s="50">
        <v>23169</v>
      </c>
      <c r="U74" s="50">
        <v>23560</v>
      </c>
      <c r="V74" s="50">
        <v>23118</v>
      </c>
      <c r="W74" s="50">
        <v>22590</v>
      </c>
      <c r="X74" s="50">
        <v>19430</v>
      </c>
      <c r="Y74" s="50">
        <v>18085</v>
      </c>
      <c r="Z74" s="50">
        <v>15545</v>
      </c>
      <c r="AA74" s="50">
        <v>15309</v>
      </c>
      <c r="AB74" s="50">
        <v>15090</v>
      </c>
      <c r="AC74" s="26">
        <v>11428</v>
      </c>
      <c r="AD74" s="26">
        <v>10678</v>
      </c>
      <c r="AE74" s="26">
        <v>10473</v>
      </c>
      <c r="AF74" s="26">
        <v>10473</v>
      </c>
      <c r="AG74" s="26">
        <v>10973</v>
      </c>
      <c r="AH74" s="26">
        <v>11666</v>
      </c>
      <c r="AI74" s="26">
        <v>11460</v>
      </c>
      <c r="AJ74" s="26">
        <v>12111</v>
      </c>
      <c r="AK74" s="26">
        <v>11095</v>
      </c>
      <c r="AL74" s="26">
        <v>11369</v>
      </c>
      <c r="AM74" s="26">
        <v>10906</v>
      </c>
      <c r="AN74" s="26">
        <v>12313</v>
      </c>
      <c r="AO74" s="26">
        <v>10486</v>
      </c>
      <c r="AP74" s="26">
        <v>9933</v>
      </c>
      <c r="AQ74" s="26">
        <v>11083</v>
      </c>
      <c r="AR74" s="26">
        <v>9927</v>
      </c>
      <c r="AS74" s="26">
        <v>10553</v>
      </c>
      <c r="AT74" s="26">
        <v>10563</v>
      </c>
      <c r="AU74" s="26">
        <v>10563</v>
      </c>
      <c r="AV74" s="26">
        <v>9831</v>
      </c>
      <c r="AW74" s="26">
        <v>10212</v>
      </c>
      <c r="AX74" s="26">
        <v>9818</v>
      </c>
      <c r="AY74" s="26">
        <v>9096</v>
      </c>
    </row>
    <row r="75" spans="1:51">
      <c r="A75" s="25" t="s">
        <v>143</v>
      </c>
      <c r="B75" s="25" t="s">
        <v>144</v>
      </c>
      <c r="C75" s="50">
        <v>37687</v>
      </c>
      <c r="D75" s="50">
        <v>36560</v>
      </c>
      <c r="E75" s="50">
        <v>37905</v>
      </c>
      <c r="F75" s="50">
        <v>34007</v>
      </c>
      <c r="G75" s="50">
        <v>28904</v>
      </c>
      <c r="H75" s="50">
        <v>26788</v>
      </c>
      <c r="I75" s="50">
        <v>24851</v>
      </c>
      <c r="J75" s="50">
        <v>24273</v>
      </c>
      <c r="K75" s="50">
        <v>23077</v>
      </c>
      <c r="L75" s="50">
        <v>20750</v>
      </c>
      <c r="M75" s="50">
        <v>19947</v>
      </c>
      <c r="N75" s="50">
        <v>17846</v>
      </c>
      <c r="O75" s="50">
        <v>16764</v>
      </c>
      <c r="P75" s="50">
        <v>16338</v>
      </c>
      <c r="Q75" s="50">
        <v>15139</v>
      </c>
      <c r="R75" s="50">
        <v>13117</v>
      </c>
      <c r="S75" s="50">
        <v>11882</v>
      </c>
      <c r="T75" s="50">
        <v>12351</v>
      </c>
      <c r="U75" s="50">
        <v>13022</v>
      </c>
      <c r="V75" s="50">
        <v>13454</v>
      </c>
      <c r="W75" s="50">
        <v>12755</v>
      </c>
      <c r="X75" s="50">
        <v>10834</v>
      </c>
      <c r="Y75" s="50">
        <v>10314</v>
      </c>
      <c r="Z75" s="50">
        <v>9782</v>
      </c>
      <c r="AA75" s="50">
        <v>9236</v>
      </c>
      <c r="AB75" s="50">
        <v>8434</v>
      </c>
      <c r="AC75" s="26">
        <v>9025</v>
      </c>
      <c r="AD75" s="26">
        <v>9109</v>
      </c>
      <c r="AE75" s="26">
        <v>8709</v>
      </c>
      <c r="AF75" s="26">
        <v>9158</v>
      </c>
      <c r="AG75" s="26">
        <v>9158</v>
      </c>
      <c r="AH75" s="26">
        <v>8816</v>
      </c>
      <c r="AI75" s="26">
        <v>8699</v>
      </c>
      <c r="AJ75" s="26">
        <v>12636</v>
      </c>
      <c r="AK75" s="26">
        <v>17701</v>
      </c>
      <c r="AL75" s="26">
        <v>16615</v>
      </c>
      <c r="AM75" s="26">
        <v>16615</v>
      </c>
      <c r="AN75" s="26">
        <v>16615</v>
      </c>
      <c r="AO75" s="26">
        <v>15129</v>
      </c>
      <c r="AP75" s="26">
        <v>14659</v>
      </c>
      <c r="AQ75" s="26">
        <v>14659</v>
      </c>
      <c r="AR75" s="26">
        <v>14712</v>
      </c>
      <c r="AS75" s="26">
        <v>14712</v>
      </c>
      <c r="AT75" s="26">
        <v>15124</v>
      </c>
      <c r="AU75" s="26">
        <v>14685</v>
      </c>
      <c r="AV75" s="26">
        <v>16414</v>
      </c>
      <c r="AW75" s="26">
        <v>16334</v>
      </c>
      <c r="AX75" s="26">
        <v>16479</v>
      </c>
      <c r="AY75" s="26">
        <v>16918</v>
      </c>
    </row>
    <row r="76" spans="1:51">
      <c r="A76" s="25" t="s">
        <v>145</v>
      </c>
      <c r="B76" s="25" t="s">
        <v>146</v>
      </c>
      <c r="C76" s="50">
        <v>26883</v>
      </c>
      <c r="D76" s="50">
        <v>25157</v>
      </c>
      <c r="E76" s="50">
        <v>23622</v>
      </c>
      <c r="F76" s="50">
        <v>23022</v>
      </c>
      <c r="G76" s="50">
        <v>20869</v>
      </c>
      <c r="H76" s="50">
        <v>19101</v>
      </c>
      <c r="I76" s="50">
        <v>17733</v>
      </c>
      <c r="J76" s="50">
        <v>17124</v>
      </c>
      <c r="K76" s="50">
        <v>16793</v>
      </c>
      <c r="L76" s="50">
        <v>16711</v>
      </c>
      <c r="M76" s="50">
        <v>16473</v>
      </c>
      <c r="N76" s="50">
        <v>15291</v>
      </c>
      <c r="O76" s="50">
        <v>14192</v>
      </c>
      <c r="P76" s="50">
        <v>13684</v>
      </c>
      <c r="Q76" s="50">
        <v>13434</v>
      </c>
      <c r="R76" s="50">
        <v>13434</v>
      </c>
      <c r="S76" s="50">
        <v>12619</v>
      </c>
      <c r="T76" s="50">
        <v>11653</v>
      </c>
      <c r="U76" s="50">
        <v>12141</v>
      </c>
      <c r="V76" s="50">
        <v>11717</v>
      </c>
      <c r="W76" s="50">
        <v>11167</v>
      </c>
      <c r="X76" s="50">
        <v>9947</v>
      </c>
      <c r="Y76" s="50">
        <v>9615</v>
      </c>
      <c r="Z76" s="50">
        <v>8882</v>
      </c>
      <c r="AA76" s="50">
        <v>8535</v>
      </c>
      <c r="AB76" s="50">
        <v>7956</v>
      </c>
      <c r="AC76" s="26">
        <v>7688</v>
      </c>
      <c r="AD76" s="26">
        <v>6267</v>
      </c>
      <c r="AE76" s="26">
        <v>6849</v>
      </c>
      <c r="AF76" s="26">
        <v>7320</v>
      </c>
      <c r="AG76" s="26">
        <v>7320</v>
      </c>
      <c r="AH76" s="26">
        <v>7320</v>
      </c>
      <c r="AI76" s="26">
        <v>6907</v>
      </c>
      <c r="AJ76" s="26">
        <v>10878</v>
      </c>
      <c r="AK76" s="26">
        <v>11436</v>
      </c>
      <c r="AL76" s="26">
        <v>11198</v>
      </c>
      <c r="AM76" s="26">
        <v>11198</v>
      </c>
      <c r="AN76" s="26">
        <v>9634</v>
      </c>
      <c r="AO76" s="26">
        <v>9515</v>
      </c>
      <c r="AP76" s="26">
        <v>9577</v>
      </c>
      <c r="AQ76" s="26">
        <v>12035</v>
      </c>
      <c r="AR76" s="26">
        <v>12644</v>
      </c>
      <c r="AS76" s="26">
        <v>12593</v>
      </c>
      <c r="AT76" s="26">
        <v>12593</v>
      </c>
      <c r="AU76" s="26">
        <v>12528</v>
      </c>
      <c r="AV76" s="26">
        <v>12528</v>
      </c>
      <c r="AW76" s="26">
        <v>12528</v>
      </c>
      <c r="AX76" s="26">
        <v>13024</v>
      </c>
      <c r="AY76" s="26">
        <v>13024</v>
      </c>
    </row>
    <row r="77" spans="1:51">
      <c r="A77" s="25" t="s">
        <v>147</v>
      </c>
      <c r="B77" s="25" t="s">
        <v>148</v>
      </c>
      <c r="C77" s="50">
        <v>57839</v>
      </c>
      <c r="D77" s="50">
        <v>54691</v>
      </c>
      <c r="E77" s="50">
        <v>53044</v>
      </c>
      <c r="F77" s="50">
        <v>51144</v>
      </c>
      <c r="G77" s="50">
        <v>47064</v>
      </c>
      <c r="H77" s="50">
        <v>41775</v>
      </c>
      <c r="I77" s="50">
        <v>38808</v>
      </c>
      <c r="J77" s="50">
        <v>38661</v>
      </c>
      <c r="K77" s="50">
        <v>37332</v>
      </c>
      <c r="L77" s="50">
        <v>38547</v>
      </c>
      <c r="M77" s="50">
        <v>35282</v>
      </c>
      <c r="N77" s="50">
        <v>31817</v>
      </c>
      <c r="O77" s="50">
        <v>31069</v>
      </c>
      <c r="P77" s="50">
        <v>29084</v>
      </c>
      <c r="Q77" s="50">
        <v>28730</v>
      </c>
      <c r="R77" s="50">
        <v>29838</v>
      </c>
      <c r="S77" s="50">
        <v>30448</v>
      </c>
      <c r="T77" s="50">
        <v>30684</v>
      </c>
      <c r="U77" s="50">
        <v>31033</v>
      </c>
      <c r="V77" s="50">
        <v>29257</v>
      </c>
      <c r="W77" s="50">
        <v>27876</v>
      </c>
      <c r="X77" s="50">
        <v>26658</v>
      </c>
      <c r="Y77" s="50">
        <v>25706</v>
      </c>
      <c r="Z77" s="50">
        <v>25555</v>
      </c>
      <c r="AA77" s="50">
        <v>24683</v>
      </c>
      <c r="AB77" s="50">
        <v>23095</v>
      </c>
      <c r="AC77" s="26">
        <v>22018</v>
      </c>
      <c r="AD77" s="26">
        <v>21928</v>
      </c>
      <c r="AE77" s="26">
        <v>21119</v>
      </c>
      <c r="AF77" s="26">
        <v>21383</v>
      </c>
      <c r="AG77" s="26">
        <v>21632</v>
      </c>
      <c r="AH77" s="26">
        <v>24573</v>
      </c>
      <c r="AI77" s="26">
        <v>24261</v>
      </c>
      <c r="AJ77" s="26">
        <v>25006</v>
      </c>
      <c r="AK77" s="26">
        <v>27814</v>
      </c>
      <c r="AL77" s="26">
        <v>27616</v>
      </c>
      <c r="AM77" s="26">
        <v>27555</v>
      </c>
      <c r="AN77" s="26">
        <v>27616</v>
      </c>
      <c r="AO77" s="26">
        <v>25628</v>
      </c>
      <c r="AP77" s="26">
        <v>24855</v>
      </c>
      <c r="AQ77" s="26">
        <v>25722</v>
      </c>
      <c r="AR77" s="26">
        <v>25095</v>
      </c>
      <c r="AS77" s="26">
        <v>27984</v>
      </c>
      <c r="AT77" s="26">
        <v>31887</v>
      </c>
      <c r="AU77" s="26">
        <v>31357</v>
      </c>
      <c r="AV77" s="26">
        <v>31357</v>
      </c>
      <c r="AW77" s="26">
        <v>34990</v>
      </c>
      <c r="AX77" s="26">
        <v>34079</v>
      </c>
      <c r="AY77" s="26">
        <v>34541</v>
      </c>
    </row>
    <row r="78" spans="1:51">
      <c r="A78" s="25" t="s">
        <v>149</v>
      </c>
      <c r="B78" s="25" t="s">
        <v>150</v>
      </c>
      <c r="C78" s="50">
        <v>10083</v>
      </c>
      <c r="D78" s="50">
        <v>9148</v>
      </c>
      <c r="E78" s="50">
        <v>8272</v>
      </c>
      <c r="F78" s="50">
        <v>8074</v>
      </c>
      <c r="G78" s="50">
        <v>7804</v>
      </c>
      <c r="H78" s="50">
        <v>7649</v>
      </c>
      <c r="I78" s="50">
        <v>7976</v>
      </c>
      <c r="J78" s="50">
        <v>7504</v>
      </c>
      <c r="K78" s="50">
        <v>6872</v>
      </c>
      <c r="L78" s="50">
        <v>6872</v>
      </c>
      <c r="M78" s="50">
        <v>6016</v>
      </c>
      <c r="N78" s="50">
        <v>6287</v>
      </c>
      <c r="O78" s="50">
        <v>5861</v>
      </c>
      <c r="P78" s="50">
        <v>5832</v>
      </c>
      <c r="Q78" s="50">
        <v>5613</v>
      </c>
      <c r="R78" s="50">
        <v>5650</v>
      </c>
      <c r="S78" s="50">
        <v>5177</v>
      </c>
      <c r="T78" s="50">
        <v>5227</v>
      </c>
      <c r="U78" s="50">
        <v>5563</v>
      </c>
      <c r="V78" s="50">
        <v>5625</v>
      </c>
      <c r="W78" s="50">
        <v>5605</v>
      </c>
      <c r="X78" s="50">
        <v>5527</v>
      </c>
      <c r="Y78" s="50">
        <v>5293</v>
      </c>
      <c r="Z78" s="50">
        <v>5538</v>
      </c>
      <c r="AA78" s="50">
        <v>5151</v>
      </c>
      <c r="AB78" s="50">
        <v>4714</v>
      </c>
      <c r="AC78" s="26">
        <v>3540</v>
      </c>
      <c r="AD78" s="26">
        <v>2920</v>
      </c>
      <c r="AE78" s="26">
        <v>2353</v>
      </c>
      <c r="AF78" s="26">
        <v>2325</v>
      </c>
      <c r="AG78" s="26">
        <v>2325</v>
      </c>
      <c r="AH78" s="26">
        <v>2551</v>
      </c>
      <c r="AI78" s="26">
        <v>2787</v>
      </c>
      <c r="AJ78" s="26">
        <v>2787</v>
      </c>
      <c r="AK78" s="26">
        <v>2787</v>
      </c>
      <c r="AL78" s="26">
        <v>2887</v>
      </c>
      <c r="AM78" s="26">
        <v>2887</v>
      </c>
      <c r="AN78" s="26">
        <v>2887</v>
      </c>
      <c r="AO78" s="26">
        <v>3247</v>
      </c>
      <c r="AP78" s="26">
        <v>3847</v>
      </c>
      <c r="AQ78" s="26">
        <v>3847</v>
      </c>
      <c r="AR78" s="26">
        <v>3847</v>
      </c>
      <c r="AS78" s="26">
        <v>3847</v>
      </c>
      <c r="AT78" s="26">
        <v>3847</v>
      </c>
      <c r="AU78" s="26">
        <v>3817</v>
      </c>
      <c r="AV78" s="26">
        <v>4213</v>
      </c>
      <c r="AW78" s="26">
        <v>4213</v>
      </c>
      <c r="AX78" s="26">
        <v>4213</v>
      </c>
      <c r="AY78" s="26">
        <v>3943</v>
      </c>
    </row>
    <row r="79" spans="1:51">
      <c r="A79" s="25" t="s">
        <v>151</v>
      </c>
      <c r="B79" s="25" t="s">
        <v>152</v>
      </c>
      <c r="C79" s="50">
        <v>23034</v>
      </c>
      <c r="D79" s="50">
        <v>22806</v>
      </c>
      <c r="E79" s="50">
        <v>21835</v>
      </c>
      <c r="F79" s="50">
        <v>20705</v>
      </c>
      <c r="G79" s="50">
        <v>21181</v>
      </c>
      <c r="H79" s="50">
        <v>20474</v>
      </c>
      <c r="I79" s="50">
        <v>21027</v>
      </c>
      <c r="J79" s="50">
        <v>19909</v>
      </c>
      <c r="K79" s="50">
        <v>19822</v>
      </c>
      <c r="L79" s="50">
        <v>18366</v>
      </c>
      <c r="M79" s="50">
        <v>18201</v>
      </c>
      <c r="N79" s="50">
        <v>16713</v>
      </c>
      <c r="O79" s="50">
        <v>16042</v>
      </c>
      <c r="P79" s="50">
        <v>14914</v>
      </c>
      <c r="Q79" s="50">
        <v>14841</v>
      </c>
      <c r="R79" s="50">
        <v>15204</v>
      </c>
      <c r="S79" s="50">
        <v>14231</v>
      </c>
      <c r="T79" s="50">
        <v>13636</v>
      </c>
      <c r="U79" s="50">
        <v>12660</v>
      </c>
      <c r="V79" s="50">
        <v>11796</v>
      </c>
      <c r="W79" s="50">
        <v>12772</v>
      </c>
      <c r="X79" s="50">
        <v>12357</v>
      </c>
      <c r="Y79" s="50">
        <v>12064</v>
      </c>
      <c r="Z79" s="50">
        <v>11779</v>
      </c>
      <c r="AA79" s="50">
        <v>11784</v>
      </c>
      <c r="AB79" s="50">
        <v>11358</v>
      </c>
      <c r="AC79" s="26">
        <v>10537</v>
      </c>
      <c r="AD79" s="26">
        <v>10722</v>
      </c>
      <c r="AE79" s="26">
        <v>10242</v>
      </c>
      <c r="AF79" s="26">
        <v>10867</v>
      </c>
      <c r="AG79" s="26">
        <v>10103</v>
      </c>
      <c r="AH79" s="26">
        <v>9707</v>
      </c>
      <c r="AI79" s="26">
        <v>9349</v>
      </c>
      <c r="AJ79" s="26">
        <v>10113</v>
      </c>
      <c r="AK79" s="26">
        <v>10117</v>
      </c>
      <c r="AL79" s="26">
        <v>9728</v>
      </c>
      <c r="AM79" s="26">
        <v>9728</v>
      </c>
      <c r="AN79" s="26">
        <v>8747</v>
      </c>
      <c r="AO79" s="26">
        <v>9513</v>
      </c>
      <c r="AP79" s="26">
        <v>9256</v>
      </c>
      <c r="AQ79" s="26">
        <v>8447</v>
      </c>
      <c r="AR79" s="26">
        <v>9211</v>
      </c>
      <c r="AS79" s="26">
        <v>9211</v>
      </c>
      <c r="AT79" s="26">
        <v>9211</v>
      </c>
      <c r="AU79" s="26">
        <v>8447</v>
      </c>
      <c r="AV79" s="26">
        <v>9211</v>
      </c>
      <c r="AW79" s="26">
        <v>9211</v>
      </c>
      <c r="AX79" s="26">
        <v>10022</v>
      </c>
      <c r="AY79" s="26">
        <v>8007</v>
      </c>
    </row>
    <row r="80" spans="1:51">
      <c r="A80" s="25" t="s">
        <v>153</v>
      </c>
      <c r="B80" s="25" t="s">
        <v>154</v>
      </c>
      <c r="C80" s="50">
        <v>15473</v>
      </c>
      <c r="D80" s="50">
        <v>14559</v>
      </c>
      <c r="E80" s="50">
        <v>14269</v>
      </c>
      <c r="F80" s="50">
        <v>14057</v>
      </c>
      <c r="G80" s="50">
        <v>13802</v>
      </c>
      <c r="H80" s="50">
        <v>13372</v>
      </c>
      <c r="I80" s="50">
        <v>13044</v>
      </c>
      <c r="J80" s="50">
        <v>12225</v>
      </c>
      <c r="K80" s="50">
        <v>12225</v>
      </c>
      <c r="L80" s="50">
        <v>11434</v>
      </c>
      <c r="M80" s="50">
        <v>11030</v>
      </c>
      <c r="N80" s="50">
        <v>10997</v>
      </c>
      <c r="O80" s="50">
        <v>10568</v>
      </c>
      <c r="P80" s="50">
        <v>10284</v>
      </c>
      <c r="Q80" s="50">
        <v>10199</v>
      </c>
      <c r="R80" s="50">
        <v>9569</v>
      </c>
      <c r="S80" s="50">
        <v>9599</v>
      </c>
      <c r="T80" s="50">
        <v>11043</v>
      </c>
      <c r="U80" s="50">
        <v>12006</v>
      </c>
      <c r="V80" s="50">
        <v>10232</v>
      </c>
      <c r="W80" s="50">
        <v>9128</v>
      </c>
      <c r="X80" s="50">
        <v>9068</v>
      </c>
      <c r="Y80" s="50">
        <v>8270</v>
      </c>
      <c r="Z80" s="50">
        <v>8492</v>
      </c>
      <c r="AA80" s="50">
        <v>8171</v>
      </c>
      <c r="AB80" s="50">
        <v>8566</v>
      </c>
      <c r="AC80" s="26">
        <v>8201</v>
      </c>
      <c r="AD80" s="26">
        <v>6799</v>
      </c>
      <c r="AE80" s="26">
        <v>6881</v>
      </c>
      <c r="AF80" s="26">
        <v>6675</v>
      </c>
      <c r="AG80" s="26">
        <v>7040</v>
      </c>
      <c r="AH80" s="26">
        <v>7040</v>
      </c>
      <c r="AI80" s="26">
        <v>6762</v>
      </c>
      <c r="AJ80" s="26">
        <v>8247</v>
      </c>
      <c r="AK80" s="26">
        <v>8221</v>
      </c>
      <c r="AL80" s="26">
        <v>8172</v>
      </c>
      <c r="AM80" s="26">
        <v>7561</v>
      </c>
      <c r="AN80" s="26">
        <v>7651</v>
      </c>
      <c r="AO80" s="26">
        <v>7006</v>
      </c>
      <c r="AP80" s="26">
        <v>6853</v>
      </c>
      <c r="AQ80" s="26">
        <v>6853</v>
      </c>
      <c r="AR80" s="26">
        <v>6690</v>
      </c>
      <c r="AS80" s="26">
        <v>6624</v>
      </c>
      <c r="AT80" s="26">
        <v>6624</v>
      </c>
      <c r="AU80" s="26">
        <v>6787</v>
      </c>
      <c r="AV80" s="26">
        <v>6787</v>
      </c>
      <c r="AW80" s="26">
        <v>6787</v>
      </c>
      <c r="AX80" s="26">
        <v>6787</v>
      </c>
      <c r="AY80" s="26">
        <v>8598</v>
      </c>
    </row>
    <row r="81" spans="1:51">
      <c r="A81" s="25" t="s">
        <v>155</v>
      </c>
      <c r="B81" s="25" t="s">
        <v>156</v>
      </c>
      <c r="C81" s="50">
        <v>15409</v>
      </c>
      <c r="D81" s="50">
        <v>15729</v>
      </c>
      <c r="E81" s="50">
        <v>15471</v>
      </c>
      <c r="F81" s="50">
        <v>14969</v>
      </c>
      <c r="G81" s="50">
        <v>15194</v>
      </c>
      <c r="H81" s="50">
        <v>15710</v>
      </c>
      <c r="I81" s="50">
        <v>16153</v>
      </c>
      <c r="J81" s="50">
        <v>16044</v>
      </c>
      <c r="K81" s="50">
        <v>16472</v>
      </c>
      <c r="L81" s="50">
        <v>16754</v>
      </c>
      <c r="M81" s="50">
        <v>15997</v>
      </c>
      <c r="N81" s="50">
        <v>15889</v>
      </c>
      <c r="O81" s="50">
        <v>15783</v>
      </c>
      <c r="P81" s="50">
        <v>16221</v>
      </c>
      <c r="Q81" s="50">
        <v>16630</v>
      </c>
      <c r="R81" s="50">
        <v>15689</v>
      </c>
      <c r="S81" s="50">
        <v>15349</v>
      </c>
      <c r="T81" s="50">
        <v>16543</v>
      </c>
      <c r="U81" s="50">
        <v>15389</v>
      </c>
      <c r="V81" s="50">
        <v>15189</v>
      </c>
      <c r="W81" s="50">
        <v>16055</v>
      </c>
      <c r="X81" s="50">
        <v>16857</v>
      </c>
      <c r="Y81" s="50">
        <v>16170</v>
      </c>
      <c r="Z81" s="50">
        <v>16296</v>
      </c>
      <c r="AA81" s="50">
        <v>15703</v>
      </c>
      <c r="AB81" s="50">
        <v>15501</v>
      </c>
      <c r="AC81" s="26">
        <v>15574</v>
      </c>
      <c r="AD81" s="26">
        <v>15658</v>
      </c>
      <c r="AE81" s="26">
        <v>15370</v>
      </c>
      <c r="AF81" s="26">
        <v>15813</v>
      </c>
      <c r="AG81" s="26">
        <v>15786</v>
      </c>
      <c r="AH81" s="26">
        <v>15774</v>
      </c>
      <c r="AI81" s="26">
        <v>15428</v>
      </c>
      <c r="AJ81" s="26">
        <v>15983</v>
      </c>
      <c r="AK81" s="26">
        <v>17605</v>
      </c>
      <c r="AL81" s="26">
        <v>17647</v>
      </c>
      <c r="AM81" s="26">
        <v>17870</v>
      </c>
      <c r="AN81" s="26">
        <v>17580</v>
      </c>
      <c r="AO81" s="26">
        <v>16921</v>
      </c>
      <c r="AP81" s="26">
        <v>15801</v>
      </c>
      <c r="AQ81" s="26">
        <v>17281</v>
      </c>
      <c r="AR81" s="26">
        <v>17036</v>
      </c>
      <c r="AS81" s="26">
        <v>17036</v>
      </c>
      <c r="AT81" s="26">
        <v>17326</v>
      </c>
      <c r="AU81" s="26">
        <v>17014</v>
      </c>
      <c r="AV81" s="26">
        <v>17106</v>
      </c>
      <c r="AW81" s="26">
        <v>17456</v>
      </c>
      <c r="AX81" s="26">
        <v>15815</v>
      </c>
      <c r="AY81" s="26">
        <v>15417</v>
      </c>
    </row>
    <row r="82" spans="1:51">
      <c r="A82" s="25" t="s">
        <v>157</v>
      </c>
      <c r="B82" s="25" t="s">
        <v>158</v>
      </c>
      <c r="C82" s="50">
        <v>20969</v>
      </c>
      <c r="D82" s="50">
        <v>21412</v>
      </c>
      <c r="E82" s="50">
        <v>21695</v>
      </c>
      <c r="F82" s="50">
        <v>21480</v>
      </c>
      <c r="G82" s="50">
        <v>19959</v>
      </c>
      <c r="H82" s="50">
        <v>19725</v>
      </c>
      <c r="I82" s="50">
        <v>19198</v>
      </c>
      <c r="J82" s="50">
        <v>19669</v>
      </c>
      <c r="K82" s="50">
        <v>20422</v>
      </c>
      <c r="L82" s="50">
        <v>20683</v>
      </c>
      <c r="M82" s="50">
        <v>19553</v>
      </c>
      <c r="N82" s="50">
        <v>19030</v>
      </c>
      <c r="O82" s="50">
        <v>19646</v>
      </c>
      <c r="P82" s="50">
        <v>18476</v>
      </c>
      <c r="Q82" s="50">
        <v>18538</v>
      </c>
      <c r="R82" s="50">
        <v>19604</v>
      </c>
      <c r="S82" s="50">
        <v>19369</v>
      </c>
      <c r="T82" s="50">
        <v>19790</v>
      </c>
      <c r="U82" s="50">
        <v>21047</v>
      </c>
      <c r="V82" s="50">
        <v>20285</v>
      </c>
      <c r="W82" s="50">
        <v>19431</v>
      </c>
      <c r="X82" s="50">
        <v>19002</v>
      </c>
      <c r="Y82" s="50">
        <v>18527</v>
      </c>
      <c r="Z82" s="50">
        <v>18443</v>
      </c>
      <c r="AA82" s="50">
        <v>18150</v>
      </c>
      <c r="AB82" s="50">
        <v>18291</v>
      </c>
      <c r="AC82" s="26">
        <v>17545</v>
      </c>
      <c r="AD82" s="26">
        <v>17995</v>
      </c>
      <c r="AE82" s="26">
        <v>17663</v>
      </c>
      <c r="AF82" s="26">
        <v>17328</v>
      </c>
      <c r="AG82" s="26">
        <v>17288</v>
      </c>
      <c r="AH82" s="26">
        <v>19763</v>
      </c>
      <c r="AI82" s="26">
        <v>20166</v>
      </c>
      <c r="AJ82" s="26">
        <v>20434</v>
      </c>
      <c r="AK82" s="26">
        <v>20221</v>
      </c>
      <c r="AL82" s="26">
        <v>21223</v>
      </c>
      <c r="AM82" s="26">
        <v>21113</v>
      </c>
      <c r="AN82" s="26">
        <v>20250</v>
      </c>
      <c r="AO82" s="26">
        <v>19154</v>
      </c>
      <c r="AP82" s="26">
        <v>18521</v>
      </c>
      <c r="AQ82" s="26">
        <v>18613</v>
      </c>
      <c r="AR82" s="26">
        <v>18144</v>
      </c>
      <c r="AS82" s="26">
        <v>18144</v>
      </c>
      <c r="AT82" s="26">
        <v>17987</v>
      </c>
      <c r="AU82" s="26">
        <v>17516</v>
      </c>
      <c r="AV82" s="26">
        <v>18908</v>
      </c>
      <c r="AW82" s="26">
        <v>18100</v>
      </c>
      <c r="AX82" s="26">
        <v>17399</v>
      </c>
      <c r="AY82" s="26">
        <v>17111</v>
      </c>
    </row>
    <row r="83" spans="1:51">
      <c r="A83" s="25" t="s">
        <v>159</v>
      </c>
      <c r="B83" s="25" t="s">
        <v>160</v>
      </c>
      <c r="C83" s="50">
        <v>205078</v>
      </c>
      <c r="D83" s="50">
        <v>185900</v>
      </c>
      <c r="E83" s="50">
        <v>183670</v>
      </c>
      <c r="F83" s="50">
        <v>171375</v>
      </c>
      <c r="G83" s="50">
        <v>167539</v>
      </c>
      <c r="H83" s="50">
        <v>160321</v>
      </c>
      <c r="I83" s="50">
        <v>153912</v>
      </c>
      <c r="J83" s="50">
        <v>154460</v>
      </c>
      <c r="K83" s="50">
        <v>150990</v>
      </c>
      <c r="L83" s="50">
        <v>151715</v>
      </c>
      <c r="M83" s="50">
        <v>144956</v>
      </c>
      <c r="N83" s="50">
        <v>144066</v>
      </c>
      <c r="O83" s="50">
        <v>140152</v>
      </c>
      <c r="P83" s="50">
        <v>139937</v>
      </c>
      <c r="Q83" s="50">
        <v>132925</v>
      </c>
      <c r="R83" s="50">
        <v>129394</v>
      </c>
      <c r="S83" s="50">
        <v>122490</v>
      </c>
      <c r="T83" s="50">
        <v>121483</v>
      </c>
      <c r="U83" s="50">
        <v>118340</v>
      </c>
      <c r="V83" s="50">
        <v>113783</v>
      </c>
      <c r="W83" s="50">
        <v>105344</v>
      </c>
      <c r="X83" s="50">
        <v>96790</v>
      </c>
      <c r="Y83" s="50">
        <v>91950</v>
      </c>
      <c r="Z83" s="50">
        <v>85637</v>
      </c>
      <c r="AA83" s="50">
        <v>82322</v>
      </c>
      <c r="AB83" s="50">
        <v>78366</v>
      </c>
      <c r="AC83" s="26">
        <v>77891</v>
      </c>
      <c r="AD83" s="26">
        <v>72708</v>
      </c>
      <c r="AE83" s="26">
        <v>73062</v>
      </c>
      <c r="AF83" s="26">
        <v>69665</v>
      </c>
      <c r="AG83" s="26">
        <v>69520</v>
      </c>
      <c r="AH83" s="26">
        <v>70126</v>
      </c>
      <c r="AI83" s="26">
        <v>77520</v>
      </c>
      <c r="AJ83" s="26">
        <v>74972</v>
      </c>
      <c r="AK83" s="26">
        <v>73693</v>
      </c>
      <c r="AL83" s="26">
        <v>73766</v>
      </c>
      <c r="AM83" s="26">
        <v>72752</v>
      </c>
      <c r="AN83" s="26">
        <v>74628</v>
      </c>
      <c r="AO83" s="26">
        <v>73918</v>
      </c>
      <c r="AP83" s="26">
        <v>73262</v>
      </c>
      <c r="AQ83" s="26">
        <v>72205</v>
      </c>
      <c r="AR83" s="26">
        <v>71226</v>
      </c>
      <c r="AS83" s="26">
        <v>68840</v>
      </c>
      <c r="AT83" s="26">
        <v>68840</v>
      </c>
      <c r="AU83" s="26">
        <v>68837</v>
      </c>
      <c r="AV83" s="26">
        <v>68949</v>
      </c>
      <c r="AW83" s="26">
        <v>70649</v>
      </c>
      <c r="AX83" s="26">
        <v>75790</v>
      </c>
      <c r="AY83" s="26">
        <v>75263</v>
      </c>
    </row>
    <row r="84" spans="1:51">
      <c r="A84" s="25" t="s">
        <v>161</v>
      </c>
      <c r="B84" s="25" t="s">
        <v>162</v>
      </c>
      <c r="C84" s="50">
        <v>51380</v>
      </c>
      <c r="D84" s="50">
        <v>51377</v>
      </c>
      <c r="E84" s="50">
        <v>51650</v>
      </c>
      <c r="F84" s="50">
        <v>49114</v>
      </c>
      <c r="G84" s="50">
        <v>44116</v>
      </c>
      <c r="H84" s="50">
        <v>43575</v>
      </c>
      <c r="I84" s="50">
        <v>41861</v>
      </c>
      <c r="J84" s="50">
        <v>38358</v>
      </c>
      <c r="K84" s="50">
        <v>36197</v>
      </c>
      <c r="L84" s="50">
        <v>35546</v>
      </c>
      <c r="M84" s="50">
        <v>34753</v>
      </c>
      <c r="N84" s="50">
        <v>31505</v>
      </c>
      <c r="O84" s="50">
        <v>27218</v>
      </c>
      <c r="P84" s="50">
        <v>28594</v>
      </c>
      <c r="Q84" s="50">
        <v>25397</v>
      </c>
      <c r="R84" s="50">
        <v>23706</v>
      </c>
      <c r="S84" s="50">
        <v>24050</v>
      </c>
      <c r="T84" s="50">
        <v>23271</v>
      </c>
      <c r="U84" s="50">
        <v>24750</v>
      </c>
      <c r="V84" s="50">
        <v>24411</v>
      </c>
      <c r="W84" s="50">
        <v>23889</v>
      </c>
      <c r="X84" s="50">
        <v>23858</v>
      </c>
      <c r="Y84" s="50">
        <v>20141</v>
      </c>
      <c r="Z84" s="50">
        <v>18156</v>
      </c>
      <c r="AA84" s="50">
        <v>18573</v>
      </c>
      <c r="AB84" s="50">
        <v>18421</v>
      </c>
      <c r="AC84" s="26">
        <v>18215</v>
      </c>
      <c r="AD84" s="26">
        <v>17345</v>
      </c>
      <c r="AE84" s="26">
        <v>16329</v>
      </c>
      <c r="AF84" s="26">
        <v>17629</v>
      </c>
      <c r="AG84" s="26">
        <v>17129</v>
      </c>
      <c r="AH84" s="26">
        <v>16014</v>
      </c>
      <c r="AI84" s="26">
        <v>16039</v>
      </c>
      <c r="AJ84" s="26">
        <v>22197</v>
      </c>
      <c r="AK84" s="26">
        <v>24841</v>
      </c>
      <c r="AL84" s="26">
        <v>22686</v>
      </c>
      <c r="AM84" s="26">
        <v>23436</v>
      </c>
      <c r="AN84" s="26">
        <v>21313</v>
      </c>
      <c r="AO84" s="26">
        <v>21976</v>
      </c>
      <c r="AP84" s="26">
        <v>20658</v>
      </c>
      <c r="AQ84" s="26">
        <v>20658</v>
      </c>
      <c r="AR84" s="26">
        <v>20658</v>
      </c>
      <c r="AS84" s="26">
        <v>20658</v>
      </c>
      <c r="AT84" s="26">
        <v>26312</v>
      </c>
      <c r="AU84" s="26">
        <v>23773</v>
      </c>
      <c r="AV84" s="26">
        <v>24072</v>
      </c>
      <c r="AW84" s="26">
        <v>23625</v>
      </c>
      <c r="AX84" s="26">
        <v>22926</v>
      </c>
      <c r="AY84" s="26">
        <v>23076</v>
      </c>
    </row>
    <row r="85" spans="1:51">
      <c r="A85" s="25" t="s">
        <v>163</v>
      </c>
      <c r="B85" s="25" t="s">
        <v>164</v>
      </c>
      <c r="C85" s="50">
        <v>18873</v>
      </c>
      <c r="D85" s="50">
        <v>19768</v>
      </c>
      <c r="E85" s="50">
        <v>19728</v>
      </c>
      <c r="F85" s="50">
        <v>20012</v>
      </c>
      <c r="G85" s="50">
        <v>19720</v>
      </c>
      <c r="H85" s="50">
        <v>18614</v>
      </c>
      <c r="I85" s="50">
        <v>18307</v>
      </c>
      <c r="J85" s="50">
        <v>18155</v>
      </c>
      <c r="K85" s="50">
        <v>17165</v>
      </c>
      <c r="L85" s="50">
        <v>16103</v>
      </c>
      <c r="M85" s="50">
        <v>14673</v>
      </c>
      <c r="N85" s="50">
        <v>14510</v>
      </c>
      <c r="O85" s="50">
        <v>13837</v>
      </c>
      <c r="P85" s="50">
        <v>13170</v>
      </c>
      <c r="Q85" s="50">
        <v>12545</v>
      </c>
      <c r="R85" s="50">
        <v>10729</v>
      </c>
      <c r="S85" s="50">
        <v>11454</v>
      </c>
      <c r="T85" s="50">
        <v>11176</v>
      </c>
      <c r="U85" s="50">
        <v>11076</v>
      </c>
      <c r="V85" s="50">
        <v>11244</v>
      </c>
      <c r="W85" s="50">
        <v>11950</v>
      </c>
      <c r="X85" s="50">
        <v>11883</v>
      </c>
      <c r="Y85" s="50">
        <v>12269</v>
      </c>
      <c r="Z85" s="50">
        <v>10769</v>
      </c>
      <c r="AA85" s="50">
        <v>10750</v>
      </c>
      <c r="AB85" s="50">
        <v>11546</v>
      </c>
      <c r="AC85" s="26">
        <v>11388</v>
      </c>
      <c r="AD85" s="26">
        <v>11770</v>
      </c>
      <c r="AE85" s="26">
        <v>11170</v>
      </c>
      <c r="AF85" s="26">
        <v>11665</v>
      </c>
      <c r="AG85" s="26">
        <v>11433</v>
      </c>
      <c r="AH85" s="26">
        <v>13462</v>
      </c>
      <c r="AI85" s="26">
        <v>13838</v>
      </c>
      <c r="AJ85" s="26">
        <v>15338</v>
      </c>
      <c r="AK85" s="26">
        <v>15394</v>
      </c>
      <c r="AL85" s="26">
        <v>15218</v>
      </c>
      <c r="AM85" s="26">
        <v>19029</v>
      </c>
      <c r="AN85" s="26">
        <v>19029</v>
      </c>
      <c r="AO85" s="26">
        <v>21052</v>
      </c>
      <c r="AP85" s="26">
        <v>20917</v>
      </c>
      <c r="AQ85" s="26">
        <v>20367</v>
      </c>
      <c r="AR85" s="26">
        <v>19679</v>
      </c>
      <c r="AS85" s="26">
        <v>21118</v>
      </c>
      <c r="AT85" s="26">
        <v>23299</v>
      </c>
      <c r="AU85" s="26">
        <v>23479</v>
      </c>
      <c r="AV85" s="26">
        <v>23468</v>
      </c>
      <c r="AW85" s="26">
        <v>23333</v>
      </c>
      <c r="AX85" s="26">
        <v>23776</v>
      </c>
      <c r="AY85" s="26">
        <v>23645</v>
      </c>
    </row>
    <row r="86" spans="1:51">
      <c r="A86" s="25" t="s">
        <v>165</v>
      </c>
      <c r="B86" s="25" t="s">
        <v>166</v>
      </c>
      <c r="C86" s="50">
        <v>24944</v>
      </c>
      <c r="D86" s="50">
        <v>24313</v>
      </c>
      <c r="E86" s="50">
        <v>23381</v>
      </c>
      <c r="F86" s="50">
        <v>23982</v>
      </c>
      <c r="G86" s="50">
        <v>23272</v>
      </c>
      <c r="H86" s="50">
        <v>22620</v>
      </c>
      <c r="I86" s="50">
        <v>21485</v>
      </c>
      <c r="J86" s="50">
        <v>19871</v>
      </c>
      <c r="K86" s="50">
        <v>19513</v>
      </c>
      <c r="L86" s="50">
        <v>19689</v>
      </c>
      <c r="M86" s="50">
        <v>18653</v>
      </c>
      <c r="N86" s="50">
        <v>17101</v>
      </c>
      <c r="O86" s="50">
        <v>14498</v>
      </c>
      <c r="P86" s="50">
        <v>14324</v>
      </c>
      <c r="Q86" s="50">
        <v>13077</v>
      </c>
      <c r="R86" s="50">
        <v>14225</v>
      </c>
      <c r="S86" s="50">
        <v>13514</v>
      </c>
      <c r="T86" s="50">
        <v>14509</v>
      </c>
      <c r="U86" s="50">
        <v>16110</v>
      </c>
      <c r="V86" s="50">
        <v>16229</v>
      </c>
      <c r="W86" s="50">
        <v>16096</v>
      </c>
      <c r="X86" s="50">
        <v>15424</v>
      </c>
      <c r="Y86" s="50">
        <v>16384</v>
      </c>
      <c r="Z86" s="50">
        <v>16317</v>
      </c>
      <c r="AA86" s="50">
        <v>16933</v>
      </c>
      <c r="AB86" s="50">
        <v>16776</v>
      </c>
      <c r="AC86" s="26">
        <v>16526</v>
      </c>
      <c r="AD86" s="26">
        <v>16543</v>
      </c>
      <c r="AE86" s="26">
        <v>16993</v>
      </c>
      <c r="AF86" s="26">
        <v>16298</v>
      </c>
      <c r="AG86" s="26">
        <v>16993</v>
      </c>
      <c r="AH86" s="26">
        <v>15557</v>
      </c>
      <c r="AI86" s="26">
        <v>16245</v>
      </c>
      <c r="AJ86" s="26">
        <v>18361</v>
      </c>
      <c r="AK86" s="26">
        <v>16850</v>
      </c>
      <c r="AL86" s="26">
        <v>19008</v>
      </c>
      <c r="AM86" s="26">
        <v>19110</v>
      </c>
      <c r="AN86" s="26">
        <v>19060</v>
      </c>
      <c r="AO86" s="26">
        <v>22672</v>
      </c>
      <c r="AP86" s="26">
        <v>20766</v>
      </c>
      <c r="AQ86" s="26">
        <v>20766</v>
      </c>
      <c r="AR86" s="26">
        <v>20766</v>
      </c>
      <c r="AS86" s="26">
        <v>21422</v>
      </c>
      <c r="AT86" s="26">
        <v>21522</v>
      </c>
      <c r="AU86" s="26">
        <v>21522</v>
      </c>
      <c r="AV86" s="26">
        <v>21195</v>
      </c>
      <c r="AW86" s="26">
        <v>21104</v>
      </c>
      <c r="AX86" s="26">
        <v>21272</v>
      </c>
      <c r="AY86" s="26">
        <v>21736</v>
      </c>
    </row>
    <row r="87" spans="1:51">
      <c r="A87" s="25" t="s">
        <v>167</v>
      </c>
      <c r="B87" s="25" t="s">
        <v>168</v>
      </c>
      <c r="C87" s="50">
        <v>12744</v>
      </c>
      <c r="D87" s="50">
        <v>13001</v>
      </c>
      <c r="E87" s="50">
        <v>12661</v>
      </c>
      <c r="F87" s="50">
        <v>12647</v>
      </c>
      <c r="G87" s="50">
        <v>11847</v>
      </c>
      <c r="H87" s="50">
        <v>11822</v>
      </c>
      <c r="I87" s="50">
        <v>10570</v>
      </c>
      <c r="J87" s="50">
        <v>10740</v>
      </c>
      <c r="K87" s="50">
        <v>10192</v>
      </c>
      <c r="L87" s="50">
        <v>10728</v>
      </c>
      <c r="M87" s="50">
        <v>9708</v>
      </c>
      <c r="N87" s="50">
        <v>8989</v>
      </c>
      <c r="O87" s="50">
        <v>8535</v>
      </c>
      <c r="P87" s="50">
        <v>8358</v>
      </c>
      <c r="Q87" s="50">
        <v>8567</v>
      </c>
      <c r="R87" s="50">
        <v>9014</v>
      </c>
      <c r="S87" s="50">
        <v>9004</v>
      </c>
      <c r="T87" s="50">
        <v>8913</v>
      </c>
      <c r="U87" s="50">
        <v>8608</v>
      </c>
      <c r="V87" s="50">
        <v>8130</v>
      </c>
      <c r="W87" s="50">
        <v>7443</v>
      </c>
      <c r="X87" s="50">
        <v>8034</v>
      </c>
      <c r="Y87" s="50">
        <v>7577</v>
      </c>
      <c r="Z87" s="50">
        <v>7156</v>
      </c>
      <c r="AA87" s="50">
        <v>6699</v>
      </c>
      <c r="AB87" s="50">
        <v>6529</v>
      </c>
      <c r="AC87" s="26">
        <v>6533</v>
      </c>
      <c r="AD87" s="26">
        <v>6533</v>
      </c>
      <c r="AE87" s="26">
        <v>6239</v>
      </c>
      <c r="AF87" s="26">
        <v>6081</v>
      </c>
      <c r="AG87" s="26">
        <v>5188</v>
      </c>
      <c r="AH87" s="26">
        <v>5188</v>
      </c>
      <c r="AI87" s="26">
        <v>5188</v>
      </c>
      <c r="AJ87" s="26">
        <v>5187</v>
      </c>
      <c r="AK87" s="26">
        <v>5187</v>
      </c>
      <c r="AL87" s="26">
        <v>5187</v>
      </c>
      <c r="AM87" s="26">
        <v>5187</v>
      </c>
      <c r="AN87" s="26">
        <v>5187</v>
      </c>
      <c r="AO87" s="26">
        <v>5186</v>
      </c>
      <c r="AP87" s="26">
        <v>5164</v>
      </c>
      <c r="AQ87" s="26">
        <v>5164</v>
      </c>
      <c r="AR87" s="26">
        <v>6748</v>
      </c>
      <c r="AS87" s="26">
        <v>5874</v>
      </c>
      <c r="AT87" s="26">
        <v>5874</v>
      </c>
      <c r="AU87" s="26">
        <v>5874</v>
      </c>
      <c r="AV87" s="26">
        <v>5926</v>
      </c>
      <c r="AW87" s="26">
        <v>5926</v>
      </c>
      <c r="AX87" s="26">
        <v>6419</v>
      </c>
      <c r="AY87" s="26">
        <v>6419</v>
      </c>
    </row>
    <row r="88" spans="1:51">
      <c r="A88" s="25" t="s">
        <v>169</v>
      </c>
      <c r="B88" s="25" t="s">
        <v>170</v>
      </c>
      <c r="C88" s="50">
        <v>25639</v>
      </c>
      <c r="D88" s="50">
        <v>23894</v>
      </c>
      <c r="E88" s="50">
        <v>20440</v>
      </c>
      <c r="F88" s="50">
        <v>19005</v>
      </c>
      <c r="G88" s="50">
        <v>16937</v>
      </c>
      <c r="H88" s="50">
        <v>17286</v>
      </c>
      <c r="I88" s="50">
        <v>16197</v>
      </c>
      <c r="J88" s="50">
        <v>16100</v>
      </c>
      <c r="K88" s="50">
        <v>15658</v>
      </c>
      <c r="L88" s="50">
        <v>15310</v>
      </c>
      <c r="M88" s="50">
        <v>15370</v>
      </c>
      <c r="N88" s="50">
        <v>15490</v>
      </c>
      <c r="O88" s="50">
        <v>15378</v>
      </c>
      <c r="P88" s="50">
        <v>15059</v>
      </c>
      <c r="Q88" s="50">
        <v>14458</v>
      </c>
      <c r="R88" s="50">
        <v>12201</v>
      </c>
      <c r="S88" s="50">
        <v>12162</v>
      </c>
      <c r="T88" s="50">
        <v>11777</v>
      </c>
      <c r="U88" s="50">
        <v>12086</v>
      </c>
      <c r="V88" s="50">
        <v>11853</v>
      </c>
      <c r="W88" s="50">
        <v>10662</v>
      </c>
      <c r="X88" s="50">
        <v>10169</v>
      </c>
      <c r="Y88" s="50">
        <v>9375</v>
      </c>
      <c r="Z88" s="50">
        <v>8552</v>
      </c>
      <c r="AA88" s="50">
        <v>8480</v>
      </c>
      <c r="AB88" s="50">
        <v>8727</v>
      </c>
      <c r="AC88" s="26">
        <v>7754</v>
      </c>
      <c r="AD88" s="26">
        <v>7984</v>
      </c>
      <c r="AE88" s="26">
        <v>7377</v>
      </c>
      <c r="AF88" s="26">
        <v>7291</v>
      </c>
      <c r="AG88" s="26">
        <v>6911</v>
      </c>
      <c r="AH88" s="26">
        <v>7291</v>
      </c>
      <c r="AI88" s="26">
        <v>7390</v>
      </c>
      <c r="AJ88" s="26">
        <v>6990</v>
      </c>
      <c r="AK88" s="26">
        <v>6983</v>
      </c>
      <c r="AL88" s="26">
        <v>6622</v>
      </c>
      <c r="AM88" s="26">
        <v>6622</v>
      </c>
      <c r="AN88" s="26">
        <v>6622</v>
      </c>
      <c r="AO88" s="26">
        <v>6597</v>
      </c>
      <c r="AP88" s="26">
        <v>6473</v>
      </c>
      <c r="AQ88" s="26">
        <v>6473</v>
      </c>
      <c r="AR88" s="26">
        <v>6473</v>
      </c>
      <c r="AS88" s="26">
        <v>6473</v>
      </c>
      <c r="AT88" s="26">
        <v>6473</v>
      </c>
      <c r="AU88" s="26">
        <v>6119</v>
      </c>
      <c r="AV88" s="26">
        <v>6119</v>
      </c>
      <c r="AW88" s="26">
        <v>6490</v>
      </c>
      <c r="AX88" s="26">
        <v>6490</v>
      </c>
      <c r="AY88" s="26">
        <v>6490</v>
      </c>
    </row>
    <row r="89" spans="1:51">
      <c r="A89" s="25" t="s">
        <v>171</v>
      </c>
      <c r="B89" s="25" t="s">
        <v>172</v>
      </c>
      <c r="C89" s="50">
        <v>18791</v>
      </c>
      <c r="D89" s="50">
        <v>17903</v>
      </c>
      <c r="E89" s="50">
        <v>16986</v>
      </c>
      <c r="F89" s="50">
        <v>17046</v>
      </c>
      <c r="G89" s="50">
        <v>15613</v>
      </c>
      <c r="H89" s="50">
        <v>15403</v>
      </c>
      <c r="I89" s="50">
        <v>14342</v>
      </c>
      <c r="J89" s="50">
        <v>13934</v>
      </c>
      <c r="K89" s="50">
        <v>11969</v>
      </c>
      <c r="L89" s="50">
        <v>11943</v>
      </c>
      <c r="M89" s="50">
        <v>12377</v>
      </c>
      <c r="N89" s="50">
        <v>12377</v>
      </c>
      <c r="O89" s="50">
        <v>11703</v>
      </c>
      <c r="P89" s="50">
        <v>12430</v>
      </c>
      <c r="Q89" s="50">
        <v>12552</v>
      </c>
      <c r="R89" s="50">
        <v>11760</v>
      </c>
      <c r="S89" s="50">
        <v>10852</v>
      </c>
      <c r="T89" s="50">
        <v>9941</v>
      </c>
      <c r="U89" s="50">
        <v>10140</v>
      </c>
      <c r="V89" s="50">
        <v>10104</v>
      </c>
      <c r="W89" s="50">
        <v>9589</v>
      </c>
      <c r="X89" s="50">
        <v>8767</v>
      </c>
      <c r="Y89" s="50">
        <v>7237</v>
      </c>
      <c r="Z89" s="50">
        <v>7042</v>
      </c>
      <c r="AA89" s="50">
        <v>5782</v>
      </c>
      <c r="AB89" s="50">
        <v>5778</v>
      </c>
      <c r="AC89" s="26">
        <v>5229</v>
      </c>
      <c r="AD89" s="26">
        <v>4579</v>
      </c>
      <c r="AE89" s="26">
        <v>5442</v>
      </c>
      <c r="AF89" s="26">
        <v>4779</v>
      </c>
      <c r="AG89" s="26">
        <v>4699</v>
      </c>
      <c r="AH89" s="26">
        <v>4699</v>
      </c>
      <c r="AI89" s="26">
        <v>4699</v>
      </c>
      <c r="AJ89" s="26">
        <v>4801</v>
      </c>
      <c r="AK89" s="26">
        <v>4798</v>
      </c>
      <c r="AL89" s="26">
        <v>4798</v>
      </c>
      <c r="AM89" s="26">
        <v>4948</v>
      </c>
      <c r="AN89" s="26">
        <v>4929</v>
      </c>
      <c r="AO89" s="26">
        <v>4629</v>
      </c>
      <c r="AP89" s="26">
        <v>4264</v>
      </c>
      <c r="AQ89" s="26">
        <v>4264</v>
      </c>
      <c r="AR89" s="26">
        <v>4264</v>
      </c>
      <c r="AS89" s="26">
        <v>4636</v>
      </c>
      <c r="AT89" s="26">
        <v>4636</v>
      </c>
      <c r="AU89" s="26">
        <v>4636</v>
      </c>
      <c r="AV89" s="26">
        <v>4636</v>
      </c>
      <c r="AW89" s="26">
        <v>4803</v>
      </c>
      <c r="AX89" s="26">
        <v>5574</v>
      </c>
      <c r="AY89" s="26">
        <v>5712</v>
      </c>
    </row>
    <row r="90" spans="1:51">
      <c r="A90" s="25" t="s">
        <v>173</v>
      </c>
      <c r="B90" s="25" t="s">
        <v>174</v>
      </c>
      <c r="C90" s="50">
        <v>9478</v>
      </c>
      <c r="D90" s="50">
        <v>8235</v>
      </c>
      <c r="E90" s="50">
        <v>7515</v>
      </c>
      <c r="F90" s="50">
        <v>6965</v>
      </c>
      <c r="G90" s="50">
        <v>6458</v>
      </c>
      <c r="H90" s="50">
        <v>6458</v>
      </c>
      <c r="I90" s="50">
        <v>5668</v>
      </c>
      <c r="J90" s="50">
        <v>5507</v>
      </c>
      <c r="K90" s="50">
        <v>5507</v>
      </c>
      <c r="L90" s="50">
        <v>5507</v>
      </c>
      <c r="M90" s="50">
        <v>5519</v>
      </c>
      <c r="N90" s="50">
        <v>5519</v>
      </c>
      <c r="O90" s="50">
        <v>5105</v>
      </c>
      <c r="P90" s="50">
        <v>5105</v>
      </c>
      <c r="Q90" s="50">
        <v>3509</v>
      </c>
      <c r="R90" s="50">
        <v>2848</v>
      </c>
      <c r="S90" s="50">
        <v>2450</v>
      </c>
      <c r="T90" s="50">
        <v>2192</v>
      </c>
      <c r="U90" s="50">
        <v>3470</v>
      </c>
      <c r="V90" s="50">
        <v>3220</v>
      </c>
      <c r="W90" s="50">
        <v>3187</v>
      </c>
      <c r="X90" s="50">
        <v>2897</v>
      </c>
      <c r="Y90" s="50">
        <v>2891</v>
      </c>
      <c r="Z90" s="50">
        <v>2498</v>
      </c>
      <c r="AA90" s="50">
        <v>2742</v>
      </c>
      <c r="AB90" s="50">
        <v>2510</v>
      </c>
      <c r="AC90" s="26">
        <v>2753</v>
      </c>
      <c r="AD90" s="26">
        <v>2753</v>
      </c>
      <c r="AE90" s="26">
        <v>2753</v>
      </c>
      <c r="AF90" s="26">
        <v>2711</v>
      </c>
      <c r="AG90" s="26">
        <v>2708</v>
      </c>
      <c r="AH90" s="26">
        <v>2708</v>
      </c>
      <c r="AI90" s="26">
        <v>2708</v>
      </c>
      <c r="AJ90" s="26">
        <v>2708</v>
      </c>
      <c r="AK90" s="26">
        <v>2677</v>
      </c>
      <c r="AL90" s="26">
        <v>2677</v>
      </c>
      <c r="AM90" s="26">
        <v>2677</v>
      </c>
      <c r="AN90" s="26">
        <v>2655</v>
      </c>
      <c r="AO90" s="26">
        <v>2646</v>
      </c>
      <c r="AP90" s="26">
        <v>2704</v>
      </c>
      <c r="AQ90" s="26">
        <v>2704</v>
      </c>
      <c r="AR90" s="26">
        <v>4680</v>
      </c>
      <c r="AS90" s="26">
        <v>4680</v>
      </c>
      <c r="AT90" s="26">
        <v>4024</v>
      </c>
      <c r="AU90" s="26">
        <v>4074</v>
      </c>
      <c r="AV90" s="26">
        <v>4286</v>
      </c>
      <c r="AW90" s="26">
        <v>4286</v>
      </c>
      <c r="AX90" s="26">
        <v>4439</v>
      </c>
      <c r="AY90" s="26">
        <v>4439</v>
      </c>
    </row>
    <row r="91" spans="1:51">
      <c r="A91" s="25" t="s">
        <v>175</v>
      </c>
      <c r="B91" s="25" t="s">
        <v>176</v>
      </c>
      <c r="C91" s="50">
        <v>35355</v>
      </c>
      <c r="D91" s="50">
        <v>33612</v>
      </c>
      <c r="E91" s="50">
        <v>32286</v>
      </c>
      <c r="F91" s="50">
        <v>32150</v>
      </c>
      <c r="G91" s="50">
        <v>33262</v>
      </c>
      <c r="H91" s="50">
        <v>30329</v>
      </c>
      <c r="I91" s="50">
        <v>33946</v>
      </c>
      <c r="J91" s="50">
        <v>34350</v>
      </c>
      <c r="K91" s="50">
        <v>34660</v>
      </c>
      <c r="L91" s="50">
        <v>34326</v>
      </c>
      <c r="M91" s="50">
        <v>33833</v>
      </c>
      <c r="N91" s="50">
        <v>32560</v>
      </c>
      <c r="O91" s="50">
        <v>30494</v>
      </c>
      <c r="P91" s="50">
        <v>29453</v>
      </c>
      <c r="Q91" s="50">
        <v>27835</v>
      </c>
      <c r="R91" s="50">
        <v>29219</v>
      </c>
      <c r="S91" s="50">
        <v>28133</v>
      </c>
      <c r="T91" s="50">
        <v>27037</v>
      </c>
      <c r="U91" s="50">
        <v>27162</v>
      </c>
      <c r="V91" s="50">
        <v>26847</v>
      </c>
      <c r="W91" s="50">
        <v>24439</v>
      </c>
      <c r="X91" s="50">
        <v>21751</v>
      </c>
      <c r="Y91" s="50">
        <v>20654</v>
      </c>
      <c r="Z91" s="50">
        <v>18571</v>
      </c>
      <c r="AA91" s="50">
        <v>17749</v>
      </c>
      <c r="AB91" s="50">
        <v>16767</v>
      </c>
      <c r="AC91" s="26">
        <v>15058</v>
      </c>
      <c r="AD91" s="26">
        <v>18948</v>
      </c>
      <c r="AE91" s="26">
        <v>17778</v>
      </c>
      <c r="AF91" s="26">
        <v>17141</v>
      </c>
      <c r="AG91" s="26">
        <v>17569</v>
      </c>
      <c r="AH91" s="26">
        <v>17747</v>
      </c>
      <c r="AI91" s="26">
        <v>17787</v>
      </c>
      <c r="AJ91" s="26">
        <v>17464</v>
      </c>
      <c r="AK91" s="26">
        <v>17661</v>
      </c>
      <c r="AL91" s="26">
        <v>16505</v>
      </c>
      <c r="AM91" s="26">
        <v>16385</v>
      </c>
      <c r="AN91" s="26">
        <v>18002</v>
      </c>
      <c r="AO91" s="26">
        <v>16499</v>
      </c>
      <c r="AP91" s="26">
        <v>13921</v>
      </c>
      <c r="AQ91" s="26">
        <v>14001</v>
      </c>
      <c r="AR91" s="26">
        <v>13780</v>
      </c>
      <c r="AS91" s="26">
        <v>14489</v>
      </c>
      <c r="AT91" s="26">
        <v>14818</v>
      </c>
      <c r="AU91" s="26">
        <v>15441</v>
      </c>
      <c r="AV91" s="26">
        <v>13810</v>
      </c>
      <c r="AW91" s="26">
        <v>14267</v>
      </c>
      <c r="AX91" s="26">
        <v>14435</v>
      </c>
      <c r="AY91" s="26">
        <v>16234</v>
      </c>
    </row>
    <row r="92" spans="1:51">
      <c r="A92" s="25" t="s">
        <v>177</v>
      </c>
      <c r="B92" s="25" t="s">
        <v>178</v>
      </c>
      <c r="C92" s="50">
        <v>28855</v>
      </c>
      <c r="D92" s="50">
        <v>27739</v>
      </c>
      <c r="E92" s="50">
        <v>27086</v>
      </c>
      <c r="F92" s="50">
        <v>25961</v>
      </c>
      <c r="G92" s="50">
        <v>24725</v>
      </c>
      <c r="H92" s="50">
        <v>24107</v>
      </c>
      <c r="I92" s="50">
        <v>22175</v>
      </c>
      <c r="J92" s="50">
        <v>21043</v>
      </c>
      <c r="K92" s="50">
        <v>20496</v>
      </c>
      <c r="L92" s="50">
        <v>20003</v>
      </c>
      <c r="M92" s="50">
        <v>19036</v>
      </c>
      <c r="N92" s="50">
        <v>18268</v>
      </c>
      <c r="O92" s="50">
        <v>17738</v>
      </c>
      <c r="P92" s="50">
        <v>16401</v>
      </c>
      <c r="Q92" s="50">
        <v>15211</v>
      </c>
      <c r="R92" s="50">
        <v>15046</v>
      </c>
      <c r="S92" s="50">
        <v>14231</v>
      </c>
      <c r="T92" s="50">
        <v>14351</v>
      </c>
      <c r="U92" s="50">
        <v>13500</v>
      </c>
      <c r="V92" s="50">
        <v>13390</v>
      </c>
      <c r="W92" s="50">
        <v>11557</v>
      </c>
      <c r="X92" s="50">
        <v>11446</v>
      </c>
      <c r="Y92" s="50">
        <v>11039</v>
      </c>
      <c r="Z92" s="50">
        <v>9226</v>
      </c>
      <c r="AA92" s="50">
        <v>9376</v>
      </c>
      <c r="AB92" s="50">
        <v>9104</v>
      </c>
      <c r="AC92" s="26">
        <v>8146</v>
      </c>
      <c r="AD92" s="26">
        <v>7905</v>
      </c>
      <c r="AE92" s="26">
        <v>7992</v>
      </c>
      <c r="AF92" s="26">
        <v>10005</v>
      </c>
      <c r="AG92" s="26">
        <v>10135</v>
      </c>
      <c r="AH92" s="26">
        <v>9580</v>
      </c>
      <c r="AI92" s="26">
        <v>9580</v>
      </c>
      <c r="AJ92" s="26">
        <v>9647</v>
      </c>
      <c r="AK92" s="26">
        <v>9882</v>
      </c>
      <c r="AL92" s="26">
        <v>9814</v>
      </c>
      <c r="AM92" s="26">
        <v>9814</v>
      </c>
      <c r="AN92" s="26">
        <v>9614</v>
      </c>
      <c r="AO92" s="26">
        <v>9814</v>
      </c>
      <c r="AP92" s="26">
        <v>8925</v>
      </c>
      <c r="AQ92" s="26">
        <v>8925</v>
      </c>
      <c r="AR92" s="26">
        <v>8069</v>
      </c>
      <c r="AS92" s="26">
        <v>8161</v>
      </c>
      <c r="AT92" s="26">
        <v>10107</v>
      </c>
      <c r="AU92" s="26">
        <v>10107</v>
      </c>
      <c r="AV92" s="26">
        <v>9836</v>
      </c>
      <c r="AW92" s="26">
        <v>10076</v>
      </c>
      <c r="AX92" s="26">
        <v>11095</v>
      </c>
      <c r="AY92" s="26">
        <v>9899</v>
      </c>
    </row>
    <row r="93" spans="1:51">
      <c r="A93" s="25" t="s">
        <v>179</v>
      </c>
      <c r="B93" s="25" t="s">
        <v>180</v>
      </c>
      <c r="C93" s="50">
        <v>23336</v>
      </c>
      <c r="D93" s="50">
        <v>23297</v>
      </c>
      <c r="E93" s="50">
        <v>23297</v>
      </c>
      <c r="F93" s="50">
        <v>22584</v>
      </c>
      <c r="G93" s="50">
        <v>21573</v>
      </c>
      <c r="H93" s="50">
        <v>21050</v>
      </c>
      <c r="I93" s="50">
        <v>20208</v>
      </c>
      <c r="J93" s="50">
        <v>19847</v>
      </c>
      <c r="K93" s="50">
        <v>19614</v>
      </c>
      <c r="L93" s="50">
        <v>18671</v>
      </c>
      <c r="M93" s="50">
        <v>19454</v>
      </c>
      <c r="N93" s="50">
        <v>19065</v>
      </c>
      <c r="O93" s="50">
        <v>19360</v>
      </c>
      <c r="P93" s="50">
        <v>18784</v>
      </c>
      <c r="Q93" s="50">
        <v>18409</v>
      </c>
      <c r="R93" s="50">
        <v>18452</v>
      </c>
      <c r="S93" s="50">
        <v>17449</v>
      </c>
      <c r="T93" s="50">
        <v>17481</v>
      </c>
      <c r="U93" s="50">
        <v>16773</v>
      </c>
      <c r="V93" s="50">
        <v>16057</v>
      </c>
      <c r="W93" s="50">
        <v>16050</v>
      </c>
      <c r="X93" s="50">
        <v>15750</v>
      </c>
      <c r="Y93" s="50">
        <v>14251</v>
      </c>
      <c r="Z93" s="50">
        <v>14231</v>
      </c>
      <c r="AA93" s="50">
        <v>13560</v>
      </c>
      <c r="AB93" s="50">
        <v>12950</v>
      </c>
      <c r="AC93" s="26">
        <v>12461</v>
      </c>
      <c r="AD93" s="26">
        <v>12011</v>
      </c>
      <c r="AE93" s="26">
        <v>12011</v>
      </c>
      <c r="AF93" s="26">
        <v>12011</v>
      </c>
      <c r="AG93" s="26">
        <v>12146</v>
      </c>
      <c r="AH93" s="26">
        <v>11880</v>
      </c>
      <c r="AI93" s="26">
        <v>11224</v>
      </c>
      <c r="AJ93" s="26">
        <v>11224</v>
      </c>
      <c r="AK93" s="26">
        <v>11714</v>
      </c>
      <c r="AL93" s="26">
        <v>13328</v>
      </c>
      <c r="AM93" s="26">
        <v>13728</v>
      </c>
      <c r="AN93" s="26">
        <v>14897</v>
      </c>
      <c r="AO93" s="26">
        <v>13305</v>
      </c>
      <c r="AP93" s="26">
        <v>11480</v>
      </c>
      <c r="AQ93" s="26">
        <v>11000</v>
      </c>
      <c r="AR93" s="26">
        <v>10846</v>
      </c>
      <c r="AS93" s="26">
        <v>11051</v>
      </c>
      <c r="AT93" s="26">
        <v>11051</v>
      </c>
      <c r="AU93" s="26">
        <v>11051</v>
      </c>
      <c r="AV93" s="26">
        <v>11051</v>
      </c>
      <c r="AW93" s="26">
        <v>11211</v>
      </c>
      <c r="AX93" s="26">
        <v>11211</v>
      </c>
      <c r="AY93" s="26">
        <v>11211</v>
      </c>
    </row>
    <row r="94" spans="1:51">
      <c r="A94" s="25" t="s">
        <v>181</v>
      </c>
      <c r="B94" s="25" t="s">
        <v>182</v>
      </c>
      <c r="C94" s="50">
        <v>11069</v>
      </c>
      <c r="D94" s="50">
        <v>11069</v>
      </c>
      <c r="E94" s="50">
        <v>10005</v>
      </c>
      <c r="F94" s="50">
        <v>10901</v>
      </c>
      <c r="G94" s="50">
        <v>10701</v>
      </c>
      <c r="H94" s="50">
        <v>10753</v>
      </c>
      <c r="I94" s="50">
        <v>10605</v>
      </c>
      <c r="J94" s="50">
        <v>10689</v>
      </c>
      <c r="K94" s="50">
        <v>10140</v>
      </c>
      <c r="L94" s="50">
        <v>9831</v>
      </c>
      <c r="M94" s="50">
        <v>9094</v>
      </c>
      <c r="N94" s="50">
        <v>10206</v>
      </c>
      <c r="O94" s="50">
        <v>8955</v>
      </c>
      <c r="P94" s="50">
        <v>8077</v>
      </c>
      <c r="Q94" s="50">
        <v>7826</v>
      </c>
      <c r="R94" s="50">
        <v>7674</v>
      </c>
      <c r="S94" s="50">
        <v>6577</v>
      </c>
      <c r="T94" s="50">
        <v>7505</v>
      </c>
      <c r="U94" s="50">
        <v>7796</v>
      </c>
      <c r="V94" s="50">
        <v>7707</v>
      </c>
      <c r="W94" s="50">
        <v>7558</v>
      </c>
      <c r="X94" s="50">
        <v>7965</v>
      </c>
      <c r="Y94" s="50">
        <v>7412</v>
      </c>
      <c r="Z94" s="50">
        <v>7246</v>
      </c>
      <c r="AA94" s="50">
        <v>7223</v>
      </c>
      <c r="AB94" s="50">
        <v>7213</v>
      </c>
      <c r="AC94" s="26">
        <v>6860</v>
      </c>
      <c r="AD94" s="26">
        <v>6860</v>
      </c>
      <c r="AE94" s="26">
        <v>6860</v>
      </c>
      <c r="AF94" s="26">
        <v>6860</v>
      </c>
      <c r="AG94" s="26">
        <v>6940</v>
      </c>
      <c r="AH94" s="26">
        <v>7325</v>
      </c>
      <c r="AI94" s="26">
        <v>8425</v>
      </c>
      <c r="AJ94" s="26">
        <v>8562</v>
      </c>
      <c r="AK94" s="26">
        <v>8560</v>
      </c>
      <c r="AL94" s="26">
        <v>8409</v>
      </c>
      <c r="AM94" s="26">
        <v>8559</v>
      </c>
      <c r="AN94" s="26">
        <v>8559</v>
      </c>
      <c r="AO94" s="26">
        <v>7208</v>
      </c>
      <c r="AP94" s="26">
        <v>6439</v>
      </c>
      <c r="AQ94" s="26">
        <v>6439</v>
      </c>
      <c r="AR94" s="26">
        <v>6439</v>
      </c>
      <c r="AS94" s="26">
        <v>6439</v>
      </c>
      <c r="AT94" s="26">
        <v>6439</v>
      </c>
      <c r="AU94" s="26">
        <v>6439</v>
      </c>
      <c r="AV94" s="26">
        <v>6319</v>
      </c>
      <c r="AW94" s="26">
        <v>8048</v>
      </c>
      <c r="AX94" s="26">
        <v>7796</v>
      </c>
      <c r="AY94" s="26">
        <v>7796</v>
      </c>
    </row>
    <row r="95" spans="1:51">
      <c r="A95" s="25" t="s">
        <v>183</v>
      </c>
      <c r="B95" s="25" t="s">
        <v>184</v>
      </c>
      <c r="C95" s="50">
        <v>12465</v>
      </c>
      <c r="D95" s="50">
        <v>11187</v>
      </c>
      <c r="E95" s="50">
        <v>10586</v>
      </c>
      <c r="F95" s="50">
        <v>10007</v>
      </c>
      <c r="G95" s="50">
        <v>7481</v>
      </c>
      <c r="H95" s="50">
        <v>7228</v>
      </c>
      <c r="I95" s="50">
        <v>7520</v>
      </c>
      <c r="J95" s="50">
        <v>8046</v>
      </c>
      <c r="K95" s="50">
        <v>7680</v>
      </c>
      <c r="L95" s="50">
        <v>7378</v>
      </c>
      <c r="M95" s="50">
        <v>6864</v>
      </c>
      <c r="N95" s="50">
        <v>7198</v>
      </c>
      <c r="O95" s="50">
        <v>6825</v>
      </c>
      <c r="P95" s="50">
        <v>6675</v>
      </c>
      <c r="Q95" s="50">
        <v>6166</v>
      </c>
      <c r="R95" s="50">
        <v>6192</v>
      </c>
      <c r="S95" s="50">
        <v>6068</v>
      </c>
      <c r="T95" s="50">
        <v>6068</v>
      </c>
      <c r="U95" s="50">
        <v>6249</v>
      </c>
      <c r="V95" s="50">
        <v>6312</v>
      </c>
      <c r="W95" s="50">
        <v>7424</v>
      </c>
      <c r="X95" s="50">
        <v>7595</v>
      </c>
      <c r="Y95" s="50">
        <v>7302</v>
      </c>
      <c r="Z95" s="50">
        <v>7302</v>
      </c>
      <c r="AA95" s="50">
        <v>6443</v>
      </c>
      <c r="AB95" s="50">
        <v>6295</v>
      </c>
      <c r="AC95" s="26">
        <v>5458</v>
      </c>
      <c r="AD95" s="26">
        <v>5458</v>
      </c>
      <c r="AE95" s="26">
        <v>5458</v>
      </c>
      <c r="AF95" s="26">
        <v>5458</v>
      </c>
      <c r="AG95" s="26">
        <v>5495</v>
      </c>
      <c r="AH95" s="26">
        <v>5469</v>
      </c>
      <c r="AI95" s="26">
        <v>5469</v>
      </c>
      <c r="AJ95" s="26">
        <v>5469</v>
      </c>
      <c r="AK95" s="26">
        <v>5864</v>
      </c>
      <c r="AL95" s="26">
        <v>5864</v>
      </c>
      <c r="AM95" s="26">
        <v>6123</v>
      </c>
      <c r="AN95" s="26">
        <v>5006</v>
      </c>
      <c r="AO95" s="26">
        <v>5006</v>
      </c>
      <c r="AP95" s="26">
        <v>4853</v>
      </c>
      <c r="AQ95" s="26">
        <v>4853</v>
      </c>
      <c r="AR95" s="26">
        <v>4853</v>
      </c>
      <c r="AS95" s="26">
        <v>6868</v>
      </c>
      <c r="AT95" s="26">
        <v>6868</v>
      </c>
      <c r="AU95" s="26">
        <v>6868</v>
      </c>
      <c r="AV95" s="26">
        <v>6868</v>
      </c>
      <c r="AW95" s="26">
        <v>6868</v>
      </c>
      <c r="AX95" s="26">
        <v>6868</v>
      </c>
      <c r="AY95" s="26">
        <v>6868</v>
      </c>
    </row>
    <row r="96" spans="1:51">
      <c r="A96" s="25" t="s">
        <v>185</v>
      </c>
      <c r="B96" s="25" t="s">
        <v>186</v>
      </c>
      <c r="C96" s="50">
        <v>24744</v>
      </c>
      <c r="D96" s="50">
        <v>22387</v>
      </c>
      <c r="E96" s="50">
        <v>21830</v>
      </c>
      <c r="F96" s="50">
        <v>19252</v>
      </c>
      <c r="G96" s="50">
        <v>19674</v>
      </c>
      <c r="H96" s="50">
        <v>19304</v>
      </c>
      <c r="I96" s="50">
        <v>18763</v>
      </c>
      <c r="J96" s="50">
        <v>19195</v>
      </c>
      <c r="K96" s="50">
        <v>19090</v>
      </c>
      <c r="L96" s="50">
        <v>19160</v>
      </c>
      <c r="M96" s="50">
        <v>17932</v>
      </c>
      <c r="N96" s="50">
        <v>17467</v>
      </c>
      <c r="O96" s="50">
        <v>16660</v>
      </c>
      <c r="P96" s="50">
        <v>15103</v>
      </c>
      <c r="Q96" s="50">
        <v>14049</v>
      </c>
      <c r="R96" s="50">
        <v>14270</v>
      </c>
      <c r="S96" s="50">
        <v>14287</v>
      </c>
      <c r="T96" s="50">
        <v>13603</v>
      </c>
      <c r="U96" s="50">
        <v>13484</v>
      </c>
      <c r="V96" s="50">
        <v>13545</v>
      </c>
      <c r="W96" s="50">
        <v>13332</v>
      </c>
      <c r="X96" s="50">
        <v>12296</v>
      </c>
      <c r="Y96" s="50">
        <v>10609</v>
      </c>
      <c r="Z96" s="50">
        <v>9728</v>
      </c>
      <c r="AA96" s="50">
        <v>8069</v>
      </c>
      <c r="AB96" s="50">
        <v>8246</v>
      </c>
      <c r="AC96" s="26">
        <v>6915</v>
      </c>
      <c r="AD96" s="26">
        <v>6775</v>
      </c>
      <c r="AE96" s="26">
        <v>6775</v>
      </c>
      <c r="AF96" s="26">
        <v>6275</v>
      </c>
      <c r="AG96" s="26">
        <v>6675</v>
      </c>
      <c r="AH96" s="26">
        <v>6595</v>
      </c>
      <c r="AI96" s="26">
        <v>6389</v>
      </c>
      <c r="AJ96" s="26">
        <v>6389</v>
      </c>
      <c r="AK96" s="26">
        <v>6391</v>
      </c>
      <c r="AL96" s="26">
        <v>6391</v>
      </c>
      <c r="AM96" s="26">
        <v>6271</v>
      </c>
      <c r="AN96" s="26">
        <v>6391</v>
      </c>
      <c r="AO96" s="26">
        <v>6102</v>
      </c>
      <c r="AP96" s="26">
        <v>6031</v>
      </c>
      <c r="AQ96" s="26">
        <v>6031</v>
      </c>
      <c r="AR96" s="26">
        <v>6031</v>
      </c>
      <c r="AS96" s="26">
        <v>6031</v>
      </c>
      <c r="AT96" s="26">
        <v>6031</v>
      </c>
      <c r="AU96" s="26">
        <v>6031</v>
      </c>
      <c r="AV96" s="26">
        <v>6622</v>
      </c>
      <c r="AW96" s="26">
        <v>6622</v>
      </c>
      <c r="AX96" s="26">
        <v>6219</v>
      </c>
      <c r="AY96" s="26">
        <v>6622</v>
      </c>
    </row>
    <row r="97" spans="1:51">
      <c r="A97" s="25" t="s">
        <v>187</v>
      </c>
      <c r="B97" s="25" t="s">
        <v>188</v>
      </c>
      <c r="C97" s="50">
        <v>9463</v>
      </c>
      <c r="D97" s="50">
        <v>9622</v>
      </c>
      <c r="E97" s="50">
        <v>9622</v>
      </c>
      <c r="F97" s="50">
        <v>9522</v>
      </c>
      <c r="G97" s="50">
        <v>9322</v>
      </c>
      <c r="H97" s="50">
        <v>9170</v>
      </c>
      <c r="I97" s="50">
        <v>9120</v>
      </c>
      <c r="J97" s="50">
        <v>8656</v>
      </c>
      <c r="K97" s="50">
        <v>8156</v>
      </c>
      <c r="L97" s="50">
        <v>8417</v>
      </c>
      <c r="M97" s="50">
        <v>7952</v>
      </c>
      <c r="N97" s="50">
        <v>6900</v>
      </c>
      <c r="O97" s="50">
        <v>7351</v>
      </c>
      <c r="P97" s="50">
        <v>7463</v>
      </c>
      <c r="Q97" s="50">
        <v>7014</v>
      </c>
      <c r="R97" s="50">
        <v>6317</v>
      </c>
      <c r="S97" s="50">
        <v>6317</v>
      </c>
      <c r="T97" s="50">
        <v>6117</v>
      </c>
      <c r="U97" s="50">
        <v>6417</v>
      </c>
      <c r="V97" s="50">
        <v>6417</v>
      </c>
      <c r="W97" s="50">
        <v>6354</v>
      </c>
      <c r="X97" s="50">
        <v>6355</v>
      </c>
      <c r="Y97" s="50">
        <v>5096</v>
      </c>
      <c r="Z97" s="50">
        <v>3915</v>
      </c>
      <c r="AA97" s="50">
        <v>3999</v>
      </c>
      <c r="AB97" s="50">
        <v>3932</v>
      </c>
      <c r="AC97" s="26">
        <v>3650</v>
      </c>
      <c r="AD97" s="26">
        <v>3413</v>
      </c>
      <c r="AE97" s="26">
        <v>3413</v>
      </c>
      <c r="AF97" s="26">
        <v>3626</v>
      </c>
      <c r="AG97" s="26">
        <v>3596</v>
      </c>
      <c r="AH97" s="26">
        <v>3864</v>
      </c>
      <c r="AI97" s="26">
        <v>3864</v>
      </c>
      <c r="AJ97" s="26">
        <v>4390</v>
      </c>
      <c r="AK97" s="26">
        <v>4335</v>
      </c>
      <c r="AL97" s="26">
        <v>4051</v>
      </c>
      <c r="AM97" s="26">
        <v>4051</v>
      </c>
      <c r="AN97" s="26">
        <v>3852</v>
      </c>
      <c r="AO97" s="26">
        <v>3778</v>
      </c>
      <c r="AP97" s="26">
        <v>3358</v>
      </c>
      <c r="AQ97" s="26">
        <v>3358</v>
      </c>
      <c r="AR97" s="26">
        <v>3358</v>
      </c>
      <c r="AS97" s="26">
        <v>3358</v>
      </c>
      <c r="AT97" s="26">
        <v>3358</v>
      </c>
      <c r="AU97" s="26">
        <v>3358</v>
      </c>
      <c r="AV97" s="26">
        <v>3358</v>
      </c>
      <c r="AW97" s="26">
        <v>3300</v>
      </c>
      <c r="AX97" s="26">
        <v>3300</v>
      </c>
      <c r="AY97" s="26">
        <v>3300</v>
      </c>
    </row>
    <row r="98" spans="1:51">
      <c r="A98" s="25" t="s">
        <v>189</v>
      </c>
      <c r="B98" s="25" t="s">
        <v>190</v>
      </c>
      <c r="C98" s="50">
        <v>5791</v>
      </c>
      <c r="D98" s="50">
        <v>5491</v>
      </c>
      <c r="E98" s="50">
        <v>5181</v>
      </c>
      <c r="F98" s="50">
        <v>5124</v>
      </c>
      <c r="G98" s="50">
        <v>5107</v>
      </c>
      <c r="H98" s="50">
        <v>4412</v>
      </c>
      <c r="I98" s="50">
        <v>4106</v>
      </c>
      <c r="J98" s="50">
        <v>3489</v>
      </c>
      <c r="K98" s="50">
        <v>3489</v>
      </c>
      <c r="L98" s="50">
        <v>3489</v>
      </c>
      <c r="M98" s="50">
        <v>4377</v>
      </c>
      <c r="N98" s="50">
        <v>4377</v>
      </c>
      <c r="O98" s="50">
        <v>4027</v>
      </c>
      <c r="P98" s="50">
        <v>3610</v>
      </c>
      <c r="Q98" s="50">
        <v>3758</v>
      </c>
      <c r="R98" s="50">
        <v>3249</v>
      </c>
      <c r="S98" s="50">
        <v>3249</v>
      </c>
      <c r="T98" s="50">
        <v>3249</v>
      </c>
      <c r="U98" s="50">
        <v>3319</v>
      </c>
      <c r="V98" s="50">
        <v>3319</v>
      </c>
      <c r="W98" s="50">
        <v>2979</v>
      </c>
      <c r="X98" s="50">
        <v>2053</v>
      </c>
      <c r="Y98" s="50">
        <v>2053</v>
      </c>
      <c r="Z98" s="50">
        <v>2053</v>
      </c>
      <c r="AA98" s="50">
        <v>2125</v>
      </c>
      <c r="AB98" s="50">
        <v>2125</v>
      </c>
      <c r="AC98" s="26">
        <v>2098</v>
      </c>
      <c r="AD98" s="26">
        <v>2098</v>
      </c>
      <c r="AE98" s="26">
        <v>2098</v>
      </c>
      <c r="AF98" s="26">
        <v>2098</v>
      </c>
      <c r="AG98" s="26">
        <v>2098</v>
      </c>
      <c r="AH98" s="26">
        <v>2098</v>
      </c>
      <c r="AI98" s="26">
        <v>2060</v>
      </c>
      <c r="AJ98" s="26">
        <v>2060</v>
      </c>
      <c r="AK98" s="26">
        <v>2060</v>
      </c>
      <c r="AL98" s="26">
        <v>2060</v>
      </c>
      <c r="AM98" s="26">
        <v>5038</v>
      </c>
      <c r="AN98" s="26">
        <v>3641</v>
      </c>
      <c r="AO98" s="26">
        <v>3636</v>
      </c>
      <c r="AP98" s="26">
        <v>3121</v>
      </c>
      <c r="AQ98" s="26">
        <v>3121</v>
      </c>
      <c r="AR98" s="26">
        <v>3121</v>
      </c>
      <c r="AS98" s="26">
        <v>3121</v>
      </c>
      <c r="AT98" s="26">
        <v>3121</v>
      </c>
      <c r="AU98" s="26">
        <v>3121</v>
      </c>
      <c r="AV98" s="26">
        <v>3121</v>
      </c>
      <c r="AW98" s="26">
        <v>3121</v>
      </c>
      <c r="AX98" s="26">
        <v>3121</v>
      </c>
      <c r="AY98" s="26">
        <v>3121</v>
      </c>
    </row>
    <row r="99" spans="1:51">
      <c r="A99" s="25" t="s">
        <v>191</v>
      </c>
      <c r="B99" s="25" t="s">
        <v>192</v>
      </c>
      <c r="C99" s="50">
        <v>19536</v>
      </c>
      <c r="D99" s="50">
        <v>18587</v>
      </c>
      <c r="E99" s="50">
        <v>17817</v>
      </c>
      <c r="F99" s="50">
        <v>17253</v>
      </c>
      <c r="G99" s="50">
        <v>16313</v>
      </c>
      <c r="H99" s="50">
        <v>16353</v>
      </c>
      <c r="I99" s="50">
        <v>15765</v>
      </c>
      <c r="J99" s="50">
        <v>15327</v>
      </c>
      <c r="K99" s="50">
        <v>17051</v>
      </c>
      <c r="L99" s="50">
        <v>15446</v>
      </c>
      <c r="M99" s="50">
        <v>14942</v>
      </c>
      <c r="N99" s="50">
        <v>14044</v>
      </c>
      <c r="O99" s="50">
        <v>14004</v>
      </c>
      <c r="P99" s="50">
        <v>13348</v>
      </c>
      <c r="Q99" s="50">
        <v>13388</v>
      </c>
      <c r="R99" s="50">
        <v>12740</v>
      </c>
      <c r="S99" s="50">
        <v>13366</v>
      </c>
      <c r="T99" s="50">
        <v>13798</v>
      </c>
      <c r="U99" s="50">
        <v>13066</v>
      </c>
      <c r="V99" s="50">
        <v>12973</v>
      </c>
      <c r="W99" s="50">
        <v>13202</v>
      </c>
      <c r="X99" s="50">
        <v>14039</v>
      </c>
      <c r="Y99" s="50">
        <v>14001</v>
      </c>
      <c r="Z99" s="50">
        <v>13781</v>
      </c>
      <c r="AA99" s="50">
        <v>13280</v>
      </c>
      <c r="AB99" s="50">
        <v>13133</v>
      </c>
      <c r="AC99" s="26">
        <v>13813</v>
      </c>
      <c r="AD99" s="26">
        <v>13710</v>
      </c>
      <c r="AE99" s="26">
        <v>13710</v>
      </c>
      <c r="AF99" s="26">
        <v>14150</v>
      </c>
      <c r="AG99" s="26">
        <v>14504</v>
      </c>
      <c r="AH99" s="26">
        <v>14524</v>
      </c>
      <c r="AI99" s="26">
        <v>13639</v>
      </c>
      <c r="AJ99" s="26">
        <v>13717</v>
      </c>
      <c r="AK99" s="26">
        <v>13501</v>
      </c>
      <c r="AL99" s="26">
        <v>15127</v>
      </c>
      <c r="AM99" s="26">
        <v>14414</v>
      </c>
      <c r="AN99" s="26">
        <v>14413</v>
      </c>
      <c r="AO99" s="26">
        <v>14475</v>
      </c>
      <c r="AP99" s="26">
        <v>13949</v>
      </c>
      <c r="AQ99" s="26">
        <v>13481</v>
      </c>
      <c r="AR99" s="26">
        <v>13481</v>
      </c>
      <c r="AS99" s="26">
        <v>14026</v>
      </c>
      <c r="AT99" s="26">
        <v>13361</v>
      </c>
      <c r="AU99" s="26">
        <v>12968</v>
      </c>
      <c r="AV99" s="26">
        <v>13182</v>
      </c>
      <c r="AW99" s="26">
        <v>13371</v>
      </c>
      <c r="AX99" s="26">
        <v>13371</v>
      </c>
      <c r="AY99" s="26">
        <v>13273</v>
      </c>
    </row>
    <row r="100" spans="1:51">
      <c r="A100" s="25" t="s">
        <v>193</v>
      </c>
      <c r="B100" s="25" t="s">
        <v>194</v>
      </c>
      <c r="C100" s="50">
        <v>51302</v>
      </c>
      <c r="D100" s="50">
        <v>49236</v>
      </c>
      <c r="E100" s="50">
        <v>47681</v>
      </c>
      <c r="F100" s="50">
        <v>43359</v>
      </c>
      <c r="G100" s="50">
        <v>42215</v>
      </c>
      <c r="H100" s="50">
        <v>36143</v>
      </c>
      <c r="I100" s="50">
        <v>33133</v>
      </c>
      <c r="J100" s="50">
        <v>29862</v>
      </c>
      <c r="K100" s="50">
        <v>26848</v>
      </c>
      <c r="L100" s="50">
        <v>25808</v>
      </c>
      <c r="M100" s="50">
        <v>20275</v>
      </c>
      <c r="N100" s="50">
        <v>14681</v>
      </c>
      <c r="O100" s="50">
        <v>16216</v>
      </c>
      <c r="P100" s="50">
        <v>16438</v>
      </c>
      <c r="Q100" s="50">
        <v>14332</v>
      </c>
      <c r="R100" s="50">
        <v>17395</v>
      </c>
      <c r="S100" s="50">
        <v>15758</v>
      </c>
      <c r="T100" s="50">
        <v>15656</v>
      </c>
      <c r="U100" s="50">
        <v>15946</v>
      </c>
      <c r="V100" s="50">
        <v>16363</v>
      </c>
      <c r="W100" s="50">
        <v>15632</v>
      </c>
      <c r="X100" s="50">
        <v>16045</v>
      </c>
      <c r="Y100" s="50">
        <v>15873</v>
      </c>
      <c r="Z100" s="50">
        <v>15131</v>
      </c>
      <c r="AA100" s="50">
        <v>16188</v>
      </c>
      <c r="AB100" s="50">
        <v>16147</v>
      </c>
      <c r="AC100" s="26">
        <v>15191</v>
      </c>
      <c r="AD100" s="26">
        <v>15305</v>
      </c>
      <c r="AE100" s="26">
        <v>15121</v>
      </c>
      <c r="AF100" s="26">
        <v>14978</v>
      </c>
      <c r="AG100" s="26">
        <v>18084</v>
      </c>
      <c r="AH100" s="26">
        <v>18119</v>
      </c>
      <c r="AI100" s="26">
        <v>20254</v>
      </c>
      <c r="AJ100" s="26">
        <v>18436</v>
      </c>
      <c r="AK100" s="26">
        <v>18845</v>
      </c>
      <c r="AL100" s="26">
        <v>19846</v>
      </c>
      <c r="AM100" s="26">
        <v>20762</v>
      </c>
      <c r="AN100" s="26">
        <v>20762</v>
      </c>
      <c r="AO100" s="26">
        <v>20557</v>
      </c>
      <c r="AP100" s="26">
        <v>20012</v>
      </c>
      <c r="AQ100" s="26">
        <v>21193</v>
      </c>
      <c r="AR100" s="26">
        <v>21193</v>
      </c>
      <c r="AS100" s="26">
        <v>21981</v>
      </c>
      <c r="AT100" s="26">
        <v>22215</v>
      </c>
      <c r="AU100" s="26">
        <v>21915</v>
      </c>
      <c r="AV100" s="26">
        <v>22215</v>
      </c>
      <c r="AW100" s="26">
        <v>22215</v>
      </c>
      <c r="AX100" s="26">
        <v>22279</v>
      </c>
      <c r="AY100" s="26">
        <v>23126</v>
      </c>
    </row>
    <row r="101" spans="1:51">
      <c r="A101" s="25" t="s">
        <v>195</v>
      </c>
      <c r="B101" s="25" t="s">
        <v>196</v>
      </c>
      <c r="C101" s="50">
        <v>41393</v>
      </c>
      <c r="D101" s="50">
        <v>38379</v>
      </c>
      <c r="E101" s="50">
        <v>35065</v>
      </c>
      <c r="F101" s="50">
        <v>33391</v>
      </c>
      <c r="G101" s="50">
        <v>31025</v>
      </c>
      <c r="H101" s="50">
        <v>29371</v>
      </c>
      <c r="I101" s="50">
        <v>30101</v>
      </c>
      <c r="J101" s="50">
        <v>25835</v>
      </c>
      <c r="K101" s="50">
        <v>24563</v>
      </c>
      <c r="L101" s="50">
        <v>20940</v>
      </c>
      <c r="M101" s="50">
        <v>18953</v>
      </c>
      <c r="N101" s="50">
        <v>18176</v>
      </c>
      <c r="O101" s="50">
        <v>16568</v>
      </c>
      <c r="P101" s="50">
        <v>16401</v>
      </c>
      <c r="Q101" s="50">
        <v>15481</v>
      </c>
      <c r="R101" s="50">
        <v>16488</v>
      </c>
      <c r="S101" s="50">
        <v>16226</v>
      </c>
      <c r="T101" s="50">
        <v>16632</v>
      </c>
      <c r="U101" s="50">
        <v>16214</v>
      </c>
      <c r="V101" s="50">
        <v>15819</v>
      </c>
      <c r="W101" s="50">
        <v>17403</v>
      </c>
      <c r="X101" s="50">
        <v>16250</v>
      </c>
      <c r="Y101" s="50">
        <v>15402</v>
      </c>
      <c r="Z101" s="50">
        <v>16135</v>
      </c>
      <c r="AA101" s="50">
        <v>15220</v>
      </c>
      <c r="AB101" s="50">
        <v>15520</v>
      </c>
      <c r="AC101" s="26">
        <v>14295</v>
      </c>
      <c r="AD101" s="26">
        <v>14490</v>
      </c>
      <c r="AE101" s="26">
        <v>14441</v>
      </c>
      <c r="AF101" s="26">
        <v>14657</v>
      </c>
      <c r="AG101" s="26">
        <v>15322</v>
      </c>
      <c r="AH101" s="26">
        <v>17231</v>
      </c>
      <c r="AI101" s="26">
        <v>18551</v>
      </c>
      <c r="AJ101" s="26">
        <v>19395</v>
      </c>
      <c r="AK101" s="26">
        <v>18691</v>
      </c>
      <c r="AL101" s="26">
        <v>18494</v>
      </c>
      <c r="AM101" s="26">
        <v>21168</v>
      </c>
      <c r="AN101" s="26">
        <v>20978</v>
      </c>
      <c r="AO101" s="26">
        <v>20742</v>
      </c>
      <c r="AP101" s="26">
        <v>20820</v>
      </c>
      <c r="AQ101" s="26">
        <v>21070</v>
      </c>
      <c r="AR101" s="26">
        <v>20841</v>
      </c>
      <c r="AS101" s="26">
        <v>21450</v>
      </c>
      <c r="AT101" s="26">
        <v>20473</v>
      </c>
      <c r="AU101" s="26">
        <v>20073</v>
      </c>
      <c r="AV101" s="26">
        <v>20073</v>
      </c>
      <c r="AW101" s="26">
        <v>18983</v>
      </c>
      <c r="AX101" s="26">
        <v>20957</v>
      </c>
      <c r="AY101" s="26">
        <v>23239</v>
      </c>
    </row>
    <row r="102" spans="1:51">
      <c r="A102" s="25" t="s">
        <v>197</v>
      </c>
      <c r="B102" s="25" t="s">
        <v>198</v>
      </c>
      <c r="C102" s="50">
        <v>40096</v>
      </c>
      <c r="D102" s="50">
        <v>36625</v>
      </c>
      <c r="E102" s="50">
        <v>36615</v>
      </c>
      <c r="F102" s="50">
        <v>38745</v>
      </c>
      <c r="G102" s="50">
        <v>35521</v>
      </c>
      <c r="H102" s="50">
        <v>33089</v>
      </c>
      <c r="I102" s="50">
        <v>30782</v>
      </c>
      <c r="J102" s="50">
        <v>30763</v>
      </c>
      <c r="K102" s="50">
        <v>29477</v>
      </c>
      <c r="L102" s="50">
        <v>25785</v>
      </c>
      <c r="M102" s="50">
        <v>24731</v>
      </c>
      <c r="N102" s="50">
        <v>21524</v>
      </c>
      <c r="O102" s="50">
        <v>18865</v>
      </c>
      <c r="P102" s="50">
        <v>18378</v>
      </c>
      <c r="Q102" s="50">
        <v>19221</v>
      </c>
      <c r="R102" s="50">
        <v>18123</v>
      </c>
      <c r="S102" s="50">
        <v>18292</v>
      </c>
      <c r="T102" s="50">
        <v>18302</v>
      </c>
      <c r="U102" s="50">
        <v>18122</v>
      </c>
      <c r="V102" s="50">
        <v>19037</v>
      </c>
      <c r="W102" s="50">
        <v>18747</v>
      </c>
      <c r="X102" s="50">
        <v>19170</v>
      </c>
      <c r="Y102" s="50">
        <v>18729</v>
      </c>
      <c r="Z102" s="50">
        <v>18412</v>
      </c>
      <c r="AA102" s="50">
        <v>16796</v>
      </c>
      <c r="AB102" s="50">
        <v>17214</v>
      </c>
      <c r="AC102" s="26">
        <v>17630</v>
      </c>
      <c r="AD102" s="26">
        <v>18382</v>
      </c>
      <c r="AE102" s="26">
        <v>18470</v>
      </c>
      <c r="AF102" s="26">
        <v>18470</v>
      </c>
      <c r="AG102" s="26">
        <v>19079</v>
      </c>
      <c r="AH102" s="26">
        <v>19337</v>
      </c>
      <c r="AI102" s="26">
        <v>18485</v>
      </c>
      <c r="AJ102" s="26">
        <v>19389</v>
      </c>
      <c r="AK102" s="26">
        <v>19905</v>
      </c>
      <c r="AL102" s="26">
        <v>20108</v>
      </c>
      <c r="AM102" s="26">
        <v>23448</v>
      </c>
      <c r="AN102" s="26">
        <v>23566</v>
      </c>
      <c r="AO102" s="26">
        <v>23945</v>
      </c>
      <c r="AP102" s="26">
        <v>21884</v>
      </c>
      <c r="AQ102" s="26">
        <v>21680</v>
      </c>
      <c r="AR102" s="26">
        <v>21680</v>
      </c>
      <c r="AS102" s="26">
        <v>21680</v>
      </c>
      <c r="AT102" s="26">
        <v>21680</v>
      </c>
      <c r="AU102" s="26">
        <v>21884</v>
      </c>
      <c r="AV102" s="26">
        <v>21884</v>
      </c>
      <c r="AW102" s="26">
        <v>23402</v>
      </c>
      <c r="AX102" s="26">
        <v>23282</v>
      </c>
      <c r="AY102" s="26">
        <v>22558</v>
      </c>
    </row>
    <row r="103" spans="1:51">
      <c r="A103" s="25" t="s">
        <v>199</v>
      </c>
      <c r="B103" s="25" t="s">
        <v>200</v>
      </c>
      <c r="C103" s="50">
        <v>20381</v>
      </c>
      <c r="D103" s="50">
        <v>19867</v>
      </c>
      <c r="E103" s="50">
        <v>18270</v>
      </c>
      <c r="F103" s="50">
        <v>17166</v>
      </c>
      <c r="G103" s="50">
        <v>16138</v>
      </c>
      <c r="H103" s="50">
        <v>16415</v>
      </c>
      <c r="I103" s="50">
        <v>15700</v>
      </c>
      <c r="J103" s="50">
        <v>16061</v>
      </c>
      <c r="K103" s="50">
        <v>16263</v>
      </c>
      <c r="L103" s="50">
        <v>16804</v>
      </c>
      <c r="M103" s="50">
        <v>16883</v>
      </c>
      <c r="N103" s="50">
        <v>14005</v>
      </c>
      <c r="O103" s="50">
        <v>13712</v>
      </c>
      <c r="P103" s="50">
        <v>12677</v>
      </c>
      <c r="Q103" s="50">
        <v>12377</v>
      </c>
      <c r="R103" s="50">
        <v>12057</v>
      </c>
      <c r="S103" s="50">
        <v>12590</v>
      </c>
      <c r="T103" s="50">
        <v>12701</v>
      </c>
      <c r="U103" s="50">
        <v>12826</v>
      </c>
      <c r="V103" s="50">
        <v>12520</v>
      </c>
      <c r="W103" s="50">
        <v>12963</v>
      </c>
      <c r="X103" s="50">
        <v>12713</v>
      </c>
      <c r="Y103" s="50">
        <v>12773</v>
      </c>
      <c r="Z103" s="50">
        <v>12907</v>
      </c>
      <c r="AA103" s="50">
        <v>12876</v>
      </c>
      <c r="AB103" s="50">
        <v>12766</v>
      </c>
      <c r="AC103" s="26">
        <v>12229</v>
      </c>
      <c r="AD103" s="26">
        <v>12319</v>
      </c>
      <c r="AE103" s="26">
        <v>10352</v>
      </c>
      <c r="AF103" s="26">
        <v>12441</v>
      </c>
      <c r="AG103" s="26">
        <v>12316</v>
      </c>
      <c r="AH103" s="26">
        <v>11657</v>
      </c>
      <c r="AI103" s="26">
        <v>12169</v>
      </c>
      <c r="AJ103" s="26">
        <v>11673</v>
      </c>
      <c r="AK103" s="26">
        <v>11438</v>
      </c>
      <c r="AL103" s="26">
        <v>13419</v>
      </c>
      <c r="AM103" s="26">
        <v>12939</v>
      </c>
      <c r="AN103" s="26">
        <v>12939</v>
      </c>
      <c r="AO103" s="26">
        <v>12936</v>
      </c>
      <c r="AP103" s="26">
        <v>12305</v>
      </c>
      <c r="AQ103" s="26">
        <v>11747</v>
      </c>
      <c r="AR103" s="26">
        <v>11964</v>
      </c>
      <c r="AS103" s="26">
        <v>12161</v>
      </c>
      <c r="AT103" s="26">
        <v>12987</v>
      </c>
      <c r="AU103" s="26">
        <v>12987</v>
      </c>
      <c r="AV103" s="26">
        <v>12987</v>
      </c>
      <c r="AW103" s="26">
        <v>12557</v>
      </c>
      <c r="AX103" s="26">
        <v>12082</v>
      </c>
      <c r="AY103" s="26">
        <v>12082</v>
      </c>
    </row>
    <row r="104" spans="1:51" s="2" customFormat="1">
      <c r="A104" s="9"/>
      <c r="B104" s="9" t="s">
        <v>201</v>
      </c>
      <c r="C104" s="10">
        <f t="shared" ref="C104:AV104" si="0">SUM(C8:C103)</f>
        <v>2482883</v>
      </c>
      <c r="D104" s="10">
        <f t="shared" si="0"/>
        <v>2364691</v>
      </c>
      <c r="E104" s="10">
        <f t="shared" si="0"/>
        <v>2269674</v>
      </c>
      <c r="F104" s="10">
        <f t="shared" si="0"/>
        <v>2176484</v>
      </c>
      <c r="G104" s="10">
        <f t="shared" si="0"/>
        <v>2071815</v>
      </c>
      <c r="H104" s="10">
        <f t="shared" si="0"/>
        <v>1974647</v>
      </c>
      <c r="I104" s="10">
        <f t="shared" si="0"/>
        <v>1902292</v>
      </c>
      <c r="J104" s="10">
        <f t="shared" si="0"/>
        <v>1844213</v>
      </c>
      <c r="K104" s="10">
        <f t="shared" si="0"/>
        <v>1795087</v>
      </c>
      <c r="L104" s="10">
        <f t="shared" si="0"/>
        <v>1744409</v>
      </c>
      <c r="M104" s="10">
        <f t="shared" si="0"/>
        <v>1676801</v>
      </c>
      <c r="N104" s="10">
        <f t="shared" si="0"/>
        <v>1600066</v>
      </c>
      <c r="O104" s="10">
        <f t="shared" si="0"/>
        <v>1522792</v>
      </c>
      <c r="P104" s="10">
        <f t="shared" si="0"/>
        <v>1472389</v>
      </c>
      <c r="Q104" s="10">
        <f t="shared" si="0"/>
        <v>1408834</v>
      </c>
      <c r="R104" s="10">
        <f t="shared" si="0"/>
        <v>1363090</v>
      </c>
      <c r="S104" s="10">
        <f t="shared" si="0"/>
        <v>1336310</v>
      </c>
      <c r="T104" s="10">
        <f t="shared" si="0"/>
        <v>1335041</v>
      </c>
      <c r="U104" s="10">
        <f t="shared" si="0"/>
        <v>1335013</v>
      </c>
      <c r="V104" s="10">
        <f t="shared" si="0"/>
        <v>1298928</v>
      </c>
      <c r="W104" s="10">
        <f t="shared" si="0"/>
        <v>1259594</v>
      </c>
      <c r="X104" s="10">
        <f t="shared" si="0"/>
        <v>1194229</v>
      </c>
      <c r="Y104" s="10">
        <f t="shared" si="0"/>
        <v>1124147</v>
      </c>
      <c r="Z104" s="10">
        <f t="shared" si="0"/>
        <v>1065039</v>
      </c>
      <c r="AA104" s="10">
        <f t="shared" si="0"/>
        <v>1016298</v>
      </c>
      <c r="AB104" s="10">
        <f t="shared" si="0"/>
        <v>989613</v>
      </c>
      <c r="AC104" s="10">
        <f t="shared" si="0"/>
        <v>931206</v>
      </c>
      <c r="AD104" s="10">
        <f t="shared" si="0"/>
        <v>916642</v>
      </c>
      <c r="AE104" s="10">
        <f t="shared" si="0"/>
        <v>908619</v>
      </c>
      <c r="AF104" s="10">
        <f t="shared" si="0"/>
        <v>921975</v>
      </c>
      <c r="AG104" s="10">
        <f t="shared" si="0"/>
        <v>953377</v>
      </c>
      <c r="AH104" s="10">
        <f t="shared" si="0"/>
        <v>974529</v>
      </c>
      <c r="AI104" s="10">
        <f t="shared" si="0"/>
        <v>991532</v>
      </c>
      <c r="AJ104" s="10">
        <f t="shared" si="0"/>
        <v>1025829</v>
      </c>
      <c r="AK104" s="10">
        <f t="shared" si="0"/>
        <v>1051923</v>
      </c>
      <c r="AL104" s="10">
        <f t="shared" si="0"/>
        <v>1062093</v>
      </c>
      <c r="AM104" s="10">
        <f t="shared" si="0"/>
        <v>1071636</v>
      </c>
      <c r="AN104" s="10">
        <f t="shared" si="0"/>
        <v>1073373</v>
      </c>
      <c r="AO104" s="10">
        <f t="shared" si="0"/>
        <v>1059976</v>
      </c>
      <c r="AP104" s="10">
        <f t="shared" si="0"/>
        <v>1017553</v>
      </c>
      <c r="AQ104" s="10">
        <f t="shared" si="0"/>
        <v>1018494</v>
      </c>
      <c r="AR104" s="10">
        <f t="shared" si="0"/>
        <v>1022693</v>
      </c>
      <c r="AS104" s="10">
        <f t="shared" si="0"/>
        <v>1036136</v>
      </c>
      <c r="AT104" s="10">
        <f t="shared" si="0"/>
        <v>1051524</v>
      </c>
      <c r="AU104" s="10">
        <f t="shared" si="0"/>
        <v>1048156</v>
      </c>
      <c r="AV104" s="10">
        <f t="shared" si="0"/>
        <v>1046847</v>
      </c>
      <c r="AW104" s="10">
        <f t="shared" ref="AW104:AY104" si="1">SUM(AW8:AW103)</f>
        <v>1053643</v>
      </c>
      <c r="AX104" s="10">
        <f t="shared" si="1"/>
        <v>1065849</v>
      </c>
      <c r="AY104" s="10">
        <f t="shared" si="1"/>
        <v>1071305</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sheetPr codeName="Feuil6"/>
  <dimension ref="A1:AY104"/>
  <sheetViews>
    <sheetView workbookViewId="0"/>
  </sheetViews>
  <sheetFormatPr baseColWidth="10" defaultColWidth="4.7109375" defaultRowHeight="12"/>
  <cols>
    <col min="1" max="1" width="4.28515625" style="1" bestFit="1" customWidth="1"/>
    <col min="2" max="2" width="26.140625" style="1" bestFit="1" customWidth="1"/>
    <col min="3" max="13" width="5" style="4" hidden="1" customWidth="1"/>
    <col min="14" max="28" width="5" style="1" hidden="1" customWidth="1"/>
    <col min="29" max="51" width="5" style="1" bestFit="1" customWidth="1"/>
    <col min="52"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205</v>
      </c>
    </row>
    <row r="6" spans="1:51" ht="3" customHeight="1"/>
    <row r="7" spans="1:51" s="2" customFormat="1">
      <c r="A7" s="20"/>
      <c r="B7" s="20"/>
      <c r="C7" s="21" t="s">
        <v>272</v>
      </c>
      <c r="D7" s="21" t="s">
        <v>273</v>
      </c>
      <c r="E7" s="21" t="s">
        <v>274</v>
      </c>
      <c r="F7" s="21" t="s">
        <v>275</v>
      </c>
      <c r="G7" s="21" t="s">
        <v>276</v>
      </c>
      <c r="H7" s="21" t="s">
        <v>277</v>
      </c>
      <c r="I7" s="21" t="s">
        <v>278</v>
      </c>
      <c r="J7" s="21" t="s">
        <v>279</v>
      </c>
      <c r="K7" s="21" t="s">
        <v>280</v>
      </c>
      <c r="L7" s="21" t="s">
        <v>281</v>
      </c>
      <c r="M7" s="21" t="s">
        <v>282</v>
      </c>
      <c r="N7" s="21" t="s">
        <v>283</v>
      </c>
      <c r="O7" s="21" t="s">
        <v>284</v>
      </c>
      <c r="P7" s="21" t="s">
        <v>285</v>
      </c>
      <c r="Q7" s="21" t="s">
        <v>286</v>
      </c>
      <c r="R7" s="21" t="s">
        <v>287</v>
      </c>
      <c r="S7" s="21" t="s">
        <v>288</v>
      </c>
      <c r="T7" s="21" t="s">
        <v>289</v>
      </c>
      <c r="U7" s="21" t="s">
        <v>290</v>
      </c>
      <c r="V7" s="21" t="s">
        <v>291</v>
      </c>
      <c r="W7" s="21" t="s">
        <v>292</v>
      </c>
      <c r="X7" s="21" t="s">
        <v>293</v>
      </c>
      <c r="Y7" s="21" t="s">
        <v>294</v>
      </c>
      <c r="Z7" s="21" t="s">
        <v>295</v>
      </c>
      <c r="AA7" s="21" t="s">
        <v>296</v>
      </c>
      <c r="AB7" s="21" t="s">
        <v>297</v>
      </c>
      <c r="AC7" s="21" t="s">
        <v>298</v>
      </c>
      <c r="AD7" s="21" t="s">
        <v>299</v>
      </c>
      <c r="AE7" s="21" t="s">
        <v>300</v>
      </c>
      <c r="AF7" s="21" t="s">
        <v>301</v>
      </c>
      <c r="AG7" s="21" t="s">
        <v>302</v>
      </c>
      <c r="AH7" s="21" t="s">
        <v>303</v>
      </c>
      <c r="AI7" s="21" t="s">
        <v>304</v>
      </c>
      <c r="AJ7" s="21" t="s">
        <v>305</v>
      </c>
      <c r="AK7" s="21" t="s">
        <v>306</v>
      </c>
      <c r="AL7" s="21" t="s">
        <v>307</v>
      </c>
      <c r="AM7" s="21" t="s">
        <v>308</v>
      </c>
      <c r="AN7" s="21" t="s">
        <v>0</v>
      </c>
      <c r="AO7" s="21" t="s">
        <v>1</v>
      </c>
      <c r="AP7" s="21" t="s">
        <v>2</v>
      </c>
      <c r="AQ7" s="21" t="s">
        <v>3</v>
      </c>
      <c r="AR7" s="21" t="s">
        <v>4</v>
      </c>
      <c r="AS7" s="21" t="s">
        <v>5</v>
      </c>
      <c r="AT7" s="21" t="s">
        <v>6</v>
      </c>
      <c r="AU7" s="21" t="s">
        <v>7</v>
      </c>
      <c r="AV7" s="21" t="s">
        <v>8</v>
      </c>
      <c r="AW7" s="21" t="s">
        <v>229</v>
      </c>
      <c r="AX7" s="21" t="s">
        <v>270</v>
      </c>
      <c r="AY7" s="21" t="s">
        <v>309</v>
      </c>
    </row>
    <row r="8" spans="1:51">
      <c r="A8" s="22" t="s">
        <v>9</v>
      </c>
      <c r="B8" s="22" t="s">
        <v>10</v>
      </c>
      <c r="C8" s="22"/>
      <c r="D8" s="22"/>
      <c r="E8" s="22"/>
      <c r="F8" s="22"/>
      <c r="G8" s="22"/>
      <c r="H8" s="22"/>
      <c r="I8" s="22"/>
      <c r="J8" s="22"/>
      <c r="K8" s="22"/>
      <c r="L8" s="22"/>
      <c r="M8" s="22"/>
      <c r="N8" s="22"/>
      <c r="O8" s="22"/>
      <c r="P8" s="22"/>
      <c r="Q8" s="22"/>
      <c r="R8" s="22"/>
      <c r="S8" s="22"/>
      <c r="T8" s="22"/>
      <c r="U8" s="22"/>
      <c r="V8" s="22"/>
      <c r="W8" s="22"/>
      <c r="X8" s="22"/>
      <c r="Y8" s="22"/>
      <c r="Z8" s="22"/>
      <c r="AA8" s="22"/>
      <c r="AB8" s="22"/>
      <c r="AC8" s="51" t="s">
        <v>271</v>
      </c>
      <c r="AD8" s="51" t="s">
        <v>271</v>
      </c>
      <c r="AE8" s="51" t="s">
        <v>271</v>
      </c>
      <c r="AF8" s="51" t="s">
        <v>271</v>
      </c>
      <c r="AG8" s="51" t="s">
        <v>271</v>
      </c>
      <c r="AH8" s="51" t="s">
        <v>271</v>
      </c>
      <c r="AI8" s="51" t="s">
        <v>271</v>
      </c>
      <c r="AJ8" s="51" t="s">
        <v>271</v>
      </c>
      <c r="AK8" s="51" t="s">
        <v>271</v>
      </c>
      <c r="AL8" s="51" t="s">
        <v>271</v>
      </c>
      <c r="AM8" s="51" t="s">
        <v>271</v>
      </c>
      <c r="AN8" s="51" t="s">
        <v>271</v>
      </c>
      <c r="AO8" s="51" t="s">
        <v>271</v>
      </c>
      <c r="AP8" s="51" t="s">
        <v>271</v>
      </c>
      <c r="AQ8" s="51" t="s">
        <v>271</v>
      </c>
      <c r="AR8" s="51" t="s">
        <v>271</v>
      </c>
      <c r="AS8" s="51">
        <v>1</v>
      </c>
      <c r="AT8" s="51">
        <v>1</v>
      </c>
      <c r="AU8" s="51">
        <v>1</v>
      </c>
      <c r="AV8" s="51">
        <v>1</v>
      </c>
      <c r="AW8" s="51">
        <v>1</v>
      </c>
      <c r="AX8" s="51">
        <v>1</v>
      </c>
      <c r="AY8" s="51">
        <v>1</v>
      </c>
    </row>
    <row r="9" spans="1:51">
      <c r="A9" s="22" t="s">
        <v>11</v>
      </c>
      <c r="B9" s="22" t="s">
        <v>12</v>
      </c>
      <c r="C9" s="22"/>
      <c r="D9" s="22"/>
      <c r="E9" s="22"/>
      <c r="F9" s="22"/>
      <c r="G9" s="22"/>
      <c r="H9" s="22"/>
      <c r="I9" s="22"/>
      <c r="J9" s="22"/>
      <c r="K9" s="22"/>
      <c r="L9" s="22"/>
      <c r="M9" s="22"/>
      <c r="N9" s="22"/>
      <c r="O9" s="22"/>
      <c r="P9" s="22"/>
      <c r="Q9" s="22"/>
      <c r="R9" s="22"/>
      <c r="S9" s="22"/>
      <c r="T9" s="22"/>
      <c r="U9" s="22"/>
      <c r="V9" s="22"/>
      <c r="W9" s="22"/>
      <c r="X9" s="22"/>
      <c r="Y9" s="22"/>
      <c r="Z9" s="22"/>
      <c r="AA9" s="22"/>
      <c r="AB9" s="22"/>
      <c r="AC9" s="51" t="s">
        <v>271</v>
      </c>
      <c r="AD9" s="51" t="s">
        <v>271</v>
      </c>
      <c r="AE9" s="51" t="s">
        <v>271</v>
      </c>
      <c r="AF9" s="51" t="s">
        <v>271</v>
      </c>
      <c r="AG9" s="51" t="s">
        <v>271</v>
      </c>
      <c r="AH9" s="51" t="s">
        <v>271</v>
      </c>
      <c r="AI9" s="51" t="s">
        <v>271</v>
      </c>
      <c r="AJ9" s="51" t="s">
        <v>271</v>
      </c>
      <c r="AK9" s="51" t="s">
        <v>271</v>
      </c>
      <c r="AL9" s="51" t="s">
        <v>271</v>
      </c>
      <c r="AM9" s="51" t="s">
        <v>271</v>
      </c>
      <c r="AN9" s="51" t="s">
        <v>271</v>
      </c>
      <c r="AO9" s="51" t="s">
        <v>271</v>
      </c>
      <c r="AP9" s="51" t="s">
        <v>271</v>
      </c>
      <c r="AQ9" s="51" t="s">
        <v>271</v>
      </c>
      <c r="AR9" s="51">
        <v>1</v>
      </c>
      <c r="AS9" s="51">
        <v>1</v>
      </c>
      <c r="AT9" s="51">
        <v>1</v>
      </c>
      <c r="AU9" s="51">
        <v>1</v>
      </c>
      <c r="AV9" s="51">
        <v>1</v>
      </c>
      <c r="AW9" s="51">
        <v>1</v>
      </c>
      <c r="AX9" s="51">
        <v>1</v>
      </c>
      <c r="AY9" s="51">
        <v>1</v>
      </c>
    </row>
    <row r="10" spans="1:51">
      <c r="A10" s="22" t="s">
        <v>13</v>
      </c>
      <c r="B10" s="22" t="s">
        <v>14</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51" t="s">
        <v>271</v>
      </c>
      <c r="AD10" s="51" t="s">
        <v>271</v>
      </c>
      <c r="AE10" s="51" t="s">
        <v>271</v>
      </c>
      <c r="AF10" s="51" t="s">
        <v>271</v>
      </c>
      <c r="AG10" s="51" t="s">
        <v>271</v>
      </c>
      <c r="AH10" s="51" t="s">
        <v>271</v>
      </c>
      <c r="AI10" s="51" t="s">
        <v>271</v>
      </c>
      <c r="AJ10" s="51" t="s">
        <v>271</v>
      </c>
      <c r="AK10" s="51" t="s">
        <v>271</v>
      </c>
      <c r="AL10" s="51" t="s">
        <v>271</v>
      </c>
      <c r="AM10" s="51" t="s">
        <v>271</v>
      </c>
      <c r="AN10" s="51" t="s">
        <v>271</v>
      </c>
      <c r="AO10" s="51" t="s">
        <v>271</v>
      </c>
      <c r="AP10" s="51" t="s">
        <v>271</v>
      </c>
      <c r="AQ10" s="51" t="s">
        <v>271</v>
      </c>
      <c r="AR10" s="51" t="s">
        <v>271</v>
      </c>
      <c r="AS10" s="51" t="s">
        <v>271</v>
      </c>
      <c r="AT10" s="51" t="s">
        <v>271</v>
      </c>
      <c r="AU10" s="51" t="s">
        <v>271</v>
      </c>
      <c r="AV10" s="51">
        <v>1</v>
      </c>
      <c r="AW10" s="51">
        <v>1</v>
      </c>
      <c r="AX10" s="51">
        <v>1</v>
      </c>
      <c r="AY10" s="51">
        <v>1</v>
      </c>
    </row>
    <row r="11" spans="1:51">
      <c r="A11" s="7" t="s">
        <v>15</v>
      </c>
      <c r="B11" s="7" t="s">
        <v>16</v>
      </c>
      <c r="C11" s="7"/>
      <c r="D11" s="7"/>
      <c r="E11" s="7"/>
      <c r="F11" s="7"/>
      <c r="G11" s="7"/>
      <c r="H11" s="7"/>
      <c r="I11" s="7"/>
      <c r="J11" s="7"/>
      <c r="K11" s="7"/>
      <c r="L11" s="7"/>
      <c r="M11" s="7"/>
      <c r="N11" s="7"/>
      <c r="O11" s="7"/>
      <c r="P11" s="7"/>
      <c r="Q11" s="7"/>
      <c r="R11" s="7"/>
      <c r="S11" s="7"/>
      <c r="T11" s="7"/>
      <c r="U11" s="7"/>
      <c r="V11" s="7"/>
      <c r="W11" s="7"/>
      <c r="X11" s="7"/>
      <c r="Y11" s="7"/>
      <c r="Z11" s="7"/>
      <c r="AA11" s="7"/>
      <c r="AB11" s="7"/>
      <c r="AC11" s="51" t="s">
        <v>271</v>
      </c>
      <c r="AD11" s="51" t="s">
        <v>271</v>
      </c>
      <c r="AE11" s="51" t="s">
        <v>271</v>
      </c>
      <c r="AF11" s="51" t="s">
        <v>271</v>
      </c>
      <c r="AG11" s="51" t="s">
        <v>271</v>
      </c>
      <c r="AH11" s="51" t="s">
        <v>271</v>
      </c>
      <c r="AI11" s="51" t="s">
        <v>271</v>
      </c>
      <c r="AJ11" s="51" t="s">
        <v>271</v>
      </c>
      <c r="AK11" s="51" t="s">
        <v>271</v>
      </c>
      <c r="AL11" s="51" t="s">
        <v>271</v>
      </c>
      <c r="AM11" s="51" t="s">
        <v>271</v>
      </c>
      <c r="AN11" s="51" t="s">
        <v>271</v>
      </c>
      <c r="AO11" s="51" t="s">
        <v>271</v>
      </c>
      <c r="AP11" s="51" t="s">
        <v>271</v>
      </c>
      <c r="AQ11" s="51" t="s">
        <v>271</v>
      </c>
      <c r="AR11" s="51" t="s">
        <v>271</v>
      </c>
      <c r="AS11" s="51" t="s">
        <v>271</v>
      </c>
      <c r="AT11" s="51" t="s">
        <v>271</v>
      </c>
      <c r="AU11" s="51" t="s">
        <v>271</v>
      </c>
      <c r="AV11" s="51" t="s">
        <v>271</v>
      </c>
      <c r="AW11" s="51" t="s">
        <v>271</v>
      </c>
      <c r="AX11" s="51" t="s">
        <v>271</v>
      </c>
      <c r="AY11" s="51" t="s">
        <v>271</v>
      </c>
    </row>
    <row r="12" spans="1:51">
      <c r="A12" s="7" t="s">
        <v>17</v>
      </c>
      <c r="B12" s="7" t="s">
        <v>18</v>
      </c>
      <c r="C12" s="7"/>
      <c r="D12" s="7"/>
      <c r="E12" s="7"/>
      <c r="F12" s="7"/>
      <c r="G12" s="7"/>
      <c r="H12" s="7"/>
      <c r="I12" s="7"/>
      <c r="J12" s="7"/>
      <c r="K12" s="7"/>
      <c r="L12" s="7"/>
      <c r="M12" s="7"/>
      <c r="N12" s="7"/>
      <c r="O12" s="7"/>
      <c r="P12" s="7"/>
      <c r="Q12" s="7"/>
      <c r="R12" s="7"/>
      <c r="S12" s="7"/>
      <c r="T12" s="7"/>
      <c r="U12" s="7"/>
      <c r="V12" s="7"/>
      <c r="W12" s="7"/>
      <c r="X12" s="7"/>
      <c r="Y12" s="7"/>
      <c r="Z12" s="7"/>
      <c r="AA12" s="7"/>
      <c r="AB12" s="7"/>
      <c r="AC12" s="51" t="s">
        <v>271</v>
      </c>
      <c r="AD12" s="51" t="s">
        <v>271</v>
      </c>
      <c r="AE12" s="51" t="s">
        <v>271</v>
      </c>
      <c r="AF12" s="51" t="s">
        <v>271</v>
      </c>
      <c r="AG12" s="51" t="s">
        <v>271</v>
      </c>
      <c r="AH12" s="51" t="s">
        <v>271</v>
      </c>
      <c r="AI12" s="51" t="s">
        <v>271</v>
      </c>
      <c r="AJ12" s="51" t="s">
        <v>271</v>
      </c>
      <c r="AK12" s="51" t="s">
        <v>271</v>
      </c>
      <c r="AL12" s="51" t="s">
        <v>271</v>
      </c>
      <c r="AM12" s="51" t="s">
        <v>271</v>
      </c>
      <c r="AN12" s="51" t="s">
        <v>271</v>
      </c>
      <c r="AO12" s="51" t="s">
        <v>271</v>
      </c>
      <c r="AP12" s="51" t="s">
        <v>271</v>
      </c>
      <c r="AQ12" s="51" t="s">
        <v>271</v>
      </c>
      <c r="AR12" s="51" t="s">
        <v>271</v>
      </c>
      <c r="AS12" s="51" t="s">
        <v>271</v>
      </c>
      <c r="AT12" s="51" t="s">
        <v>271</v>
      </c>
      <c r="AU12" s="51" t="s">
        <v>271</v>
      </c>
      <c r="AV12" s="51" t="s">
        <v>271</v>
      </c>
      <c r="AW12" s="51" t="s">
        <v>271</v>
      </c>
      <c r="AX12" s="51" t="s">
        <v>271</v>
      </c>
      <c r="AY12" s="51" t="s">
        <v>271</v>
      </c>
    </row>
    <row r="13" spans="1:51">
      <c r="A13" s="22" t="s">
        <v>19</v>
      </c>
      <c r="B13" s="22" t="s">
        <v>20</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51">
        <v>1</v>
      </c>
      <c r="AD13" s="51">
        <v>1</v>
      </c>
      <c r="AE13" s="51">
        <v>1</v>
      </c>
      <c r="AF13" s="51">
        <v>1</v>
      </c>
      <c r="AG13" s="51">
        <v>1</v>
      </c>
      <c r="AH13" s="51">
        <v>1</v>
      </c>
      <c r="AI13" s="51">
        <v>1</v>
      </c>
      <c r="AJ13" s="51">
        <v>2</v>
      </c>
      <c r="AK13" s="51">
        <v>2</v>
      </c>
      <c r="AL13" s="51">
        <v>2</v>
      </c>
      <c r="AM13" s="51">
        <v>2</v>
      </c>
      <c r="AN13" s="51">
        <v>2</v>
      </c>
      <c r="AO13" s="51">
        <v>1</v>
      </c>
      <c r="AP13" s="51">
        <v>1</v>
      </c>
      <c r="AQ13" s="51">
        <v>1</v>
      </c>
      <c r="AR13" s="51">
        <v>1</v>
      </c>
      <c r="AS13" s="51">
        <v>1</v>
      </c>
      <c r="AT13" s="51">
        <v>1</v>
      </c>
      <c r="AU13" s="51">
        <v>1</v>
      </c>
      <c r="AV13" s="51">
        <v>1</v>
      </c>
      <c r="AW13" s="51">
        <v>1</v>
      </c>
      <c r="AX13" s="51">
        <v>1</v>
      </c>
      <c r="AY13" s="51">
        <v>1</v>
      </c>
    </row>
    <row r="14" spans="1:51">
      <c r="A14" s="25" t="s">
        <v>21</v>
      </c>
      <c r="B14" s="25" t="s">
        <v>22</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51" t="s">
        <v>271</v>
      </c>
      <c r="AD14" s="51" t="s">
        <v>271</v>
      </c>
      <c r="AE14" s="51" t="s">
        <v>271</v>
      </c>
      <c r="AF14" s="51" t="s">
        <v>271</v>
      </c>
      <c r="AG14" s="51" t="s">
        <v>271</v>
      </c>
      <c r="AH14" s="51" t="s">
        <v>271</v>
      </c>
      <c r="AI14" s="51" t="s">
        <v>271</v>
      </c>
      <c r="AJ14" s="51" t="s">
        <v>271</v>
      </c>
      <c r="AK14" s="51" t="s">
        <v>271</v>
      </c>
      <c r="AL14" s="51" t="s">
        <v>271</v>
      </c>
      <c r="AM14" s="51" t="s">
        <v>271</v>
      </c>
      <c r="AN14" s="51" t="s">
        <v>271</v>
      </c>
      <c r="AO14" s="51" t="s">
        <v>271</v>
      </c>
      <c r="AP14" s="51" t="s">
        <v>271</v>
      </c>
      <c r="AQ14" s="51" t="s">
        <v>271</v>
      </c>
      <c r="AR14" s="51" t="s">
        <v>271</v>
      </c>
      <c r="AS14" s="51" t="s">
        <v>271</v>
      </c>
      <c r="AT14" s="51" t="s">
        <v>271</v>
      </c>
      <c r="AU14" s="51" t="s">
        <v>271</v>
      </c>
      <c r="AV14" s="51" t="s">
        <v>271</v>
      </c>
      <c r="AW14" s="51" t="s">
        <v>271</v>
      </c>
      <c r="AX14" s="51" t="s">
        <v>271</v>
      </c>
      <c r="AY14" s="51" t="s">
        <v>271</v>
      </c>
    </row>
    <row r="15" spans="1:51">
      <c r="A15" s="22" t="s">
        <v>23</v>
      </c>
      <c r="B15" s="22" t="s">
        <v>24</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51" t="s">
        <v>271</v>
      </c>
      <c r="AD15" s="51" t="s">
        <v>271</v>
      </c>
      <c r="AE15" s="51" t="s">
        <v>271</v>
      </c>
      <c r="AF15" s="51" t="s">
        <v>271</v>
      </c>
      <c r="AG15" s="51" t="s">
        <v>271</v>
      </c>
      <c r="AH15" s="51" t="s">
        <v>271</v>
      </c>
      <c r="AI15" s="51" t="s">
        <v>271</v>
      </c>
      <c r="AJ15" s="51" t="s">
        <v>271</v>
      </c>
      <c r="AK15" s="51" t="s">
        <v>271</v>
      </c>
      <c r="AL15" s="51" t="s">
        <v>271</v>
      </c>
      <c r="AM15" s="51" t="s">
        <v>271</v>
      </c>
      <c r="AN15" s="51" t="s">
        <v>271</v>
      </c>
      <c r="AO15" s="51">
        <v>1</v>
      </c>
      <c r="AP15" s="51">
        <v>1</v>
      </c>
      <c r="AQ15" s="51">
        <v>1</v>
      </c>
      <c r="AR15" s="51">
        <v>1</v>
      </c>
      <c r="AS15" s="51">
        <v>1</v>
      </c>
      <c r="AT15" s="51">
        <v>1</v>
      </c>
      <c r="AU15" s="51">
        <v>1</v>
      </c>
      <c r="AV15" s="51">
        <v>1</v>
      </c>
      <c r="AW15" s="51">
        <v>1</v>
      </c>
      <c r="AX15" s="51">
        <v>1</v>
      </c>
      <c r="AY15" s="51">
        <v>1</v>
      </c>
    </row>
    <row r="16" spans="1:51">
      <c r="A16" s="25" t="s">
        <v>25</v>
      </c>
      <c r="B16" s="25" t="s">
        <v>26</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51" t="s">
        <v>271</v>
      </c>
      <c r="AD16" s="51" t="s">
        <v>271</v>
      </c>
      <c r="AE16" s="51" t="s">
        <v>271</v>
      </c>
      <c r="AF16" s="51" t="s">
        <v>271</v>
      </c>
      <c r="AG16" s="51" t="s">
        <v>271</v>
      </c>
      <c r="AH16" s="51" t="s">
        <v>271</v>
      </c>
      <c r="AI16" s="51" t="s">
        <v>271</v>
      </c>
      <c r="AJ16" s="51" t="s">
        <v>271</v>
      </c>
      <c r="AK16" s="51" t="s">
        <v>271</v>
      </c>
      <c r="AL16" s="51" t="s">
        <v>271</v>
      </c>
      <c r="AM16" s="51" t="s">
        <v>271</v>
      </c>
      <c r="AN16" s="51" t="s">
        <v>271</v>
      </c>
      <c r="AO16" s="51" t="s">
        <v>271</v>
      </c>
      <c r="AP16" s="51" t="s">
        <v>271</v>
      </c>
      <c r="AQ16" s="51" t="s">
        <v>271</v>
      </c>
      <c r="AR16" s="51" t="s">
        <v>271</v>
      </c>
      <c r="AS16" s="51" t="s">
        <v>271</v>
      </c>
      <c r="AT16" s="51" t="s">
        <v>271</v>
      </c>
      <c r="AU16" s="51" t="s">
        <v>271</v>
      </c>
      <c r="AV16" s="51" t="s">
        <v>271</v>
      </c>
      <c r="AW16" s="51" t="s">
        <v>271</v>
      </c>
      <c r="AX16" s="51" t="s">
        <v>271</v>
      </c>
      <c r="AY16" s="51" t="s">
        <v>271</v>
      </c>
    </row>
    <row r="17" spans="1:51">
      <c r="A17" s="22" t="s">
        <v>27</v>
      </c>
      <c r="B17" s="22" t="s">
        <v>28</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51" t="s">
        <v>271</v>
      </c>
      <c r="AD17" s="51" t="s">
        <v>271</v>
      </c>
      <c r="AE17" s="51" t="s">
        <v>271</v>
      </c>
      <c r="AF17" s="51" t="s">
        <v>271</v>
      </c>
      <c r="AG17" s="51" t="s">
        <v>271</v>
      </c>
      <c r="AH17" s="51" t="s">
        <v>271</v>
      </c>
      <c r="AI17" s="51" t="s">
        <v>271</v>
      </c>
      <c r="AJ17" s="51" t="s">
        <v>271</v>
      </c>
      <c r="AK17" s="51">
        <v>1</v>
      </c>
      <c r="AL17" s="51">
        <v>1</v>
      </c>
      <c r="AM17" s="51">
        <v>1</v>
      </c>
      <c r="AN17" s="51">
        <v>1</v>
      </c>
      <c r="AO17" s="51">
        <v>1</v>
      </c>
      <c r="AP17" s="51">
        <v>1</v>
      </c>
      <c r="AQ17" s="51">
        <v>1</v>
      </c>
      <c r="AR17" s="51">
        <v>1</v>
      </c>
      <c r="AS17" s="51">
        <v>1</v>
      </c>
      <c r="AT17" s="51">
        <v>1</v>
      </c>
      <c r="AU17" s="51">
        <v>1</v>
      </c>
      <c r="AV17" s="51">
        <v>1</v>
      </c>
      <c r="AW17" s="51">
        <v>1</v>
      </c>
      <c r="AX17" s="51">
        <v>1</v>
      </c>
      <c r="AY17" s="51">
        <v>1</v>
      </c>
    </row>
    <row r="18" spans="1:51">
      <c r="A18" s="22" t="s">
        <v>29</v>
      </c>
      <c r="B18" s="22" t="s">
        <v>30</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51" t="s">
        <v>271</v>
      </c>
      <c r="AD18" s="51" t="s">
        <v>271</v>
      </c>
      <c r="AE18" s="51" t="s">
        <v>271</v>
      </c>
      <c r="AF18" s="51" t="s">
        <v>271</v>
      </c>
      <c r="AG18" s="51" t="s">
        <v>271</v>
      </c>
      <c r="AH18" s="51" t="s">
        <v>271</v>
      </c>
      <c r="AI18" s="51" t="s">
        <v>271</v>
      </c>
      <c r="AJ18" s="51" t="s">
        <v>271</v>
      </c>
      <c r="AK18" s="51" t="s">
        <v>271</v>
      </c>
      <c r="AL18" s="51">
        <v>1</v>
      </c>
      <c r="AM18" s="51">
        <v>1</v>
      </c>
      <c r="AN18" s="51">
        <v>1</v>
      </c>
      <c r="AO18" s="51">
        <v>1</v>
      </c>
      <c r="AP18" s="51">
        <v>1</v>
      </c>
      <c r="AQ18" s="51">
        <v>1</v>
      </c>
      <c r="AR18" s="51">
        <v>2</v>
      </c>
      <c r="AS18" s="51">
        <v>2</v>
      </c>
      <c r="AT18" s="51">
        <v>2</v>
      </c>
      <c r="AU18" s="51">
        <v>2</v>
      </c>
      <c r="AV18" s="51">
        <v>2</v>
      </c>
      <c r="AW18" s="51">
        <v>2</v>
      </c>
      <c r="AX18" s="51">
        <v>2</v>
      </c>
      <c r="AY18" s="51">
        <v>2</v>
      </c>
    </row>
    <row r="19" spans="1:51">
      <c r="A19" s="25" t="s">
        <v>31</v>
      </c>
      <c r="B19" s="25" t="s">
        <v>32</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51" t="s">
        <v>271</v>
      </c>
      <c r="AD19" s="51" t="s">
        <v>271</v>
      </c>
      <c r="AE19" s="51" t="s">
        <v>271</v>
      </c>
      <c r="AF19" s="51" t="s">
        <v>271</v>
      </c>
      <c r="AG19" s="51" t="s">
        <v>271</v>
      </c>
      <c r="AH19" s="51" t="s">
        <v>271</v>
      </c>
      <c r="AI19" s="51" t="s">
        <v>271</v>
      </c>
      <c r="AJ19" s="51" t="s">
        <v>271</v>
      </c>
      <c r="AK19" s="51" t="s">
        <v>271</v>
      </c>
      <c r="AL19" s="51" t="s">
        <v>271</v>
      </c>
      <c r="AM19" s="51" t="s">
        <v>271</v>
      </c>
      <c r="AN19" s="51" t="s">
        <v>271</v>
      </c>
      <c r="AO19" s="51" t="s">
        <v>271</v>
      </c>
      <c r="AP19" s="51" t="s">
        <v>271</v>
      </c>
      <c r="AQ19" s="51" t="s">
        <v>271</v>
      </c>
      <c r="AR19" s="51" t="s">
        <v>271</v>
      </c>
      <c r="AS19" s="51" t="s">
        <v>271</v>
      </c>
      <c r="AT19" s="51" t="s">
        <v>271</v>
      </c>
      <c r="AU19" s="51" t="s">
        <v>271</v>
      </c>
      <c r="AV19" s="51" t="s">
        <v>271</v>
      </c>
      <c r="AW19" s="51" t="s">
        <v>271</v>
      </c>
      <c r="AX19" s="51">
        <v>1</v>
      </c>
      <c r="AY19" s="51">
        <v>1</v>
      </c>
    </row>
    <row r="20" spans="1:51">
      <c r="A20" s="22" t="s">
        <v>33</v>
      </c>
      <c r="B20" s="22" t="s">
        <v>34</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51">
        <v>3</v>
      </c>
      <c r="AD20" s="51">
        <v>4</v>
      </c>
      <c r="AE20" s="51">
        <v>4</v>
      </c>
      <c r="AF20" s="51">
        <v>4</v>
      </c>
      <c r="AG20" s="51">
        <v>4</v>
      </c>
      <c r="AH20" s="51">
        <v>7</v>
      </c>
      <c r="AI20" s="51">
        <v>7</v>
      </c>
      <c r="AJ20" s="51">
        <v>7</v>
      </c>
      <c r="AK20" s="51">
        <v>6</v>
      </c>
      <c r="AL20" s="51">
        <v>6</v>
      </c>
      <c r="AM20" s="51">
        <v>6</v>
      </c>
      <c r="AN20" s="51">
        <v>6</v>
      </c>
      <c r="AO20" s="51">
        <v>7</v>
      </c>
      <c r="AP20" s="51">
        <v>7</v>
      </c>
      <c r="AQ20" s="51">
        <v>7</v>
      </c>
      <c r="AR20" s="51">
        <v>7</v>
      </c>
      <c r="AS20" s="51">
        <v>6</v>
      </c>
      <c r="AT20" s="51">
        <v>6</v>
      </c>
      <c r="AU20" s="51">
        <v>6</v>
      </c>
      <c r="AV20" s="51">
        <v>6</v>
      </c>
      <c r="AW20" s="51">
        <v>6</v>
      </c>
      <c r="AX20" s="51">
        <v>6</v>
      </c>
      <c r="AY20" s="51">
        <v>6</v>
      </c>
    </row>
    <row r="21" spans="1:51">
      <c r="A21" s="22" t="s">
        <v>35</v>
      </c>
      <c r="B21" s="22" t="s">
        <v>36</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51" t="s">
        <v>271</v>
      </c>
      <c r="AD21" s="51" t="s">
        <v>271</v>
      </c>
      <c r="AE21" s="51" t="s">
        <v>271</v>
      </c>
      <c r="AF21" s="51" t="s">
        <v>271</v>
      </c>
      <c r="AG21" s="51" t="s">
        <v>271</v>
      </c>
      <c r="AH21" s="51" t="s">
        <v>271</v>
      </c>
      <c r="AI21" s="51">
        <v>1</v>
      </c>
      <c r="AJ21" s="51">
        <v>1</v>
      </c>
      <c r="AK21" s="51">
        <v>1</v>
      </c>
      <c r="AL21" s="51">
        <v>1</v>
      </c>
      <c r="AM21" s="51">
        <v>1</v>
      </c>
      <c r="AN21" s="51">
        <v>1</v>
      </c>
      <c r="AO21" s="51">
        <v>1</v>
      </c>
      <c r="AP21" s="51">
        <v>1</v>
      </c>
      <c r="AQ21" s="51">
        <v>1</v>
      </c>
      <c r="AR21" s="51">
        <v>1</v>
      </c>
      <c r="AS21" s="51">
        <v>1</v>
      </c>
      <c r="AT21" s="51">
        <v>1</v>
      </c>
      <c r="AU21" s="51">
        <v>1</v>
      </c>
      <c r="AV21" s="51">
        <v>1</v>
      </c>
      <c r="AW21" s="51">
        <v>1</v>
      </c>
      <c r="AX21" s="51">
        <v>2</v>
      </c>
      <c r="AY21" s="51">
        <v>2</v>
      </c>
    </row>
    <row r="22" spans="1:51">
      <c r="A22" s="25" t="s">
        <v>37</v>
      </c>
      <c r="B22" s="25" t="s">
        <v>38</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51" t="s">
        <v>271</v>
      </c>
      <c r="AD22" s="51" t="s">
        <v>271</v>
      </c>
      <c r="AE22" s="51" t="s">
        <v>271</v>
      </c>
      <c r="AF22" s="51" t="s">
        <v>271</v>
      </c>
      <c r="AG22" s="51" t="s">
        <v>271</v>
      </c>
      <c r="AH22" s="51" t="s">
        <v>271</v>
      </c>
      <c r="AI22" s="51" t="s">
        <v>271</v>
      </c>
      <c r="AJ22" s="51" t="s">
        <v>271</v>
      </c>
      <c r="AK22" s="51" t="s">
        <v>271</v>
      </c>
      <c r="AL22" s="51" t="s">
        <v>271</v>
      </c>
      <c r="AM22" s="51" t="s">
        <v>271</v>
      </c>
      <c r="AN22" s="51" t="s">
        <v>271</v>
      </c>
      <c r="AO22" s="51" t="s">
        <v>271</v>
      </c>
      <c r="AP22" s="51" t="s">
        <v>271</v>
      </c>
      <c r="AQ22" s="51" t="s">
        <v>271</v>
      </c>
      <c r="AR22" s="51" t="s">
        <v>271</v>
      </c>
      <c r="AS22" s="51" t="s">
        <v>271</v>
      </c>
      <c r="AT22" s="51" t="s">
        <v>271</v>
      </c>
      <c r="AU22" s="51" t="s">
        <v>271</v>
      </c>
      <c r="AV22" s="51" t="s">
        <v>271</v>
      </c>
      <c r="AW22" s="51" t="s">
        <v>271</v>
      </c>
      <c r="AX22" s="51" t="s">
        <v>271</v>
      </c>
      <c r="AY22" s="51" t="s">
        <v>271</v>
      </c>
    </row>
    <row r="23" spans="1:51">
      <c r="A23" s="22" t="s">
        <v>39</v>
      </c>
      <c r="B23" s="22" t="s">
        <v>40</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51" t="s">
        <v>271</v>
      </c>
      <c r="AD23" s="51" t="s">
        <v>271</v>
      </c>
      <c r="AE23" s="51" t="s">
        <v>271</v>
      </c>
      <c r="AF23" s="51" t="s">
        <v>271</v>
      </c>
      <c r="AG23" s="51">
        <v>1</v>
      </c>
      <c r="AH23" s="51">
        <v>1</v>
      </c>
      <c r="AI23" s="51">
        <v>1</v>
      </c>
      <c r="AJ23" s="51">
        <v>1</v>
      </c>
      <c r="AK23" s="51">
        <v>1</v>
      </c>
      <c r="AL23" s="51">
        <v>1</v>
      </c>
      <c r="AM23" s="51">
        <v>1</v>
      </c>
      <c r="AN23" s="51">
        <v>1</v>
      </c>
      <c r="AO23" s="51">
        <v>1</v>
      </c>
      <c r="AP23" s="51">
        <v>1</v>
      </c>
      <c r="AQ23" s="51">
        <v>1</v>
      </c>
      <c r="AR23" s="51">
        <v>1</v>
      </c>
      <c r="AS23" s="51">
        <v>1</v>
      </c>
      <c r="AT23" s="51">
        <v>1</v>
      </c>
      <c r="AU23" s="51">
        <v>1</v>
      </c>
      <c r="AV23" s="51">
        <v>1</v>
      </c>
      <c r="AW23" s="51">
        <v>1</v>
      </c>
      <c r="AX23" s="51">
        <v>1</v>
      </c>
      <c r="AY23" s="51">
        <v>1</v>
      </c>
    </row>
    <row r="24" spans="1:51">
      <c r="A24" s="22" t="s">
        <v>41</v>
      </c>
      <c r="B24" s="22" t="s">
        <v>42</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51" t="s">
        <v>271</v>
      </c>
      <c r="AD24" s="51" t="s">
        <v>271</v>
      </c>
      <c r="AE24" s="51" t="s">
        <v>271</v>
      </c>
      <c r="AF24" s="51">
        <v>1</v>
      </c>
      <c r="AG24" s="51">
        <v>1</v>
      </c>
      <c r="AH24" s="51">
        <v>1</v>
      </c>
      <c r="AI24" s="51">
        <v>1</v>
      </c>
      <c r="AJ24" s="51">
        <v>1</v>
      </c>
      <c r="AK24" s="51">
        <v>1</v>
      </c>
      <c r="AL24" s="51">
        <v>1</v>
      </c>
      <c r="AM24" s="51">
        <v>1</v>
      </c>
      <c r="AN24" s="51">
        <v>1</v>
      </c>
      <c r="AO24" s="51">
        <v>1</v>
      </c>
      <c r="AP24" s="51">
        <v>1</v>
      </c>
      <c r="AQ24" s="51">
        <v>1</v>
      </c>
      <c r="AR24" s="51">
        <v>1</v>
      </c>
      <c r="AS24" s="51">
        <v>1</v>
      </c>
      <c r="AT24" s="51">
        <v>1</v>
      </c>
      <c r="AU24" s="51">
        <v>1</v>
      </c>
      <c r="AV24" s="51">
        <v>1</v>
      </c>
      <c r="AW24" s="51">
        <v>1</v>
      </c>
      <c r="AX24" s="51">
        <v>1</v>
      </c>
      <c r="AY24" s="51">
        <v>2</v>
      </c>
    </row>
    <row r="25" spans="1:51">
      <c r="A25" s="22" t="s">
        <v>43</v>
      </c>
      <c r="B25" s="22" t="s">
        <v>44</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51" t="s">
        <v>271</v>
      </c>
      <c r="AD25" s="51" t="s">
        <v>271</v>
      </c>
      <c r="AE25" s="51" t="s">
        <v>271</v>
      </c>
      <c r="AF25" s="51" t="s">
        <v>271</v>
      </c>
      <c r="AG25" s="51" t="s">
        <v>271</v>
      </c>
      <c r="AH25" s="51" t="s">
        <v>271</v>
      </c>
      <c r="AI25" s="51" t="s">
        <v>271</v>
      </c>
      <c r="AJ25" s="51" t="s">
        <v>271</v>
      </c>
      <c r="AK25" s="51">
        <v>1</v>
      </c>
      <c r="AL25" s="51">
        <v>1</v>
      </c>
      <c r="AM25" s="51">
        <v>1</v>
      </c>
      <c r="AN25" s="51">
        <v>1</v>
      </c>
      <c r="AO25" s="51">
        <v>1</v>
      </c>
      <c r="AP25" s="51">
        <v>1</v>
      </c>
      <c r="AQ25" s="51">
        <v>1</v>
      </c>
      <c r="AR25" s="51">
        <v>1</v>
      </c>
      <c r="AS25" s="51">
        <v>1</v>
      </c>
      <c r="AT25" s="51">
        <v>1</v>
      </c>
      <c r="AU25" s="51">
        <v>1</v>
      </c>
      <c r="AV25" s="51">
        <v>1</v>
      </c>
      <c r="AW25" s="51">
        <v>1</v>
      </c>
      <c r="AX25" s="51">
        <v>1</v>
      </c>
      <c r="AY25" s="51">
        <v>1</v>
      </c>
    </row>
    <row r="26" spans="1:51">
      <c r="A26" s="22" t="s">
        <v>45</v>
      </c>
      <c r="B26" s="22" t="s">
        <v>46</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51" t="s">
        <v>271</v>
      </c>
      <c r="AD26" s="51" t="s">
        <v>271</v>
      </c>
      <c r="AE26" s="51" t="s">
        <v>271</v>
      </c>
      <c r="AF26" s="51" t="s">
        <v>271</v>
      </c>
      <c r="AG26" s="51" t="s">
        <v>271</v>
      </c>
      <c r="AH26" s="51" t="s">
        <v>271</v>
      </c>
      <c r="AI26" s="51" t="s">
        <v>271</v>
      </c>
      <c r="AJ26" s="51" t="s">
        <v>271</v>
      </c>
      <c r="AK26" s="51" t="s">
        <v>271</v>
      </c>
      <c r="AL26" s="51">
        <v>1</v>
      </c>
      <c r="AM26" s="51">
        <v>1</v>
      </c>
      <c r="AN26" s="51">
        <v>1</v>
      </c>
      <c r="AO26" s="51">
        <v>1</v>
      </c>
      <c r="AP26" s="51">
        <v>1</v>
      </c>
      <c r="AQ26" s="51">
        <v>1</v>
      </c>
      <c r="AR26" s="51">
        <v>1</v>
      </c>
      <c r="AS26" s="51">
        <v>1</v>
      </c>
      <c r="AT26" s="51">
        <v>1</v>
      </c>
      <c r="AU26" s="51">
        <v>1</v>
      </c>
      <c r="AV26" s="51">
        <v>1</v>
      </c>
      <c r="AW26" s="51">
        <v>1</v>
      </c>
      <c r="AX26" s="51">
        <v>1</v>
      </c>
      <c r="AY26" s="51">
        <v>1</v>
      </c>
    </row>
    <row r="27" spans="1:51">
      <c r="A27" s="25" t="s">
        <v>65</v>
      </c>
      <c r="B27" s="25" t="s">
        <v>66</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51" t="s">
        <v>271</v>
      </c>
      <c r="AD27" s="51" t="s">
        <v>271</v>
      </c>
      <c r="AE27" s="51" t="s">
        <v>271</v>
      </c>
      <c r="AF27" s="51" t="s">
        <v>271</v>
      </c>
      <c r="AG27" s="51" t="s">
        <v>271</v>
      </c>
      <c r="AH27" s="51" t="s">
        <v>271</v>
      </c>
      <c r="AI27" s="51" t="s">
        <v>271</v>
      </c>
      <c r="AJ27" s="51" t="s">
        <v>271</v>
      </c>
      <c r="AK27" s="51" t="s">
        <v>271</v>
      </c>
      <c r="AL27" s="51" t="s">
        <v>271</v>
      </c>
      <c r="AM27" s="51" t="s">
        <v>271</v>
      </c>
      <c r="AN27" s="51" t="s">
        <v>271</v>
      </c>
      <c r="AO27" s="51" t="s">
        <v>271</v>
      </c>
      <c r="AP27" s="51" t="s">
        <v>271</v>
      </c>
      <c r="AQ27" s="51" t="s">
        <v>271</v>
      </c>
      <c r="AR27" s="51" t="s">
        <v>271</v>
      </c>
      <c r="AS27" s="51" t="s">
        <v>271</v>
      </c>
      <c r="AT27" s="51" t="s">
        <v>271</v>
      </c>
      <c r="AU27" s="51" t="s">
        <v>271</v>
      </c>
      <c r="AV27" s="51" t="s">
        <v>271</v>
      </c>
      <c r="AW27" s="51" t="s">
        <v>271</v>
      </c>
      <c r="AX27" s="51" t="s">
        <v>271</v>
      </c>
      <c r="AY27" s="51" t="s">
        <v>271</v>
      </c>
    </row>
    <row r="28" spans="1:51">
      <c r="A28" s="25" t="s">
        <v>67</v>
      </c>
      <c r="B28" s="25" t="s">
        <v>68</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51" t="s">
        <v>271</v>
      </c>
      <c r="AD28" s="51" t="s">
        <v>271</v>
      </c>
      <c r="AE28" s="51" t="s">
        <v>271</v>
      </c>
      <c r="AF28" s="51" t="s">
        <v>271</v>
      </c>
      <c r="AG28" s="51" t="s">
        <v>271</v>
      </c>
      <c r="AH28" s="51" t="s">
        <v>271</v>
      </c>
      <c r="AI28" s="51" t="s">
        <v>271</v>
      </c>
      <c r="AJ28" s="51" t="s">
        <v>271</v>
      </c>
      <c r="AK28" s="51" t="s">
        <v>271</v>
      </c>
      <c r="AL28" s="51" t="s">
        <v>271</v>
      </c>
      <c r="AM28" s="51" t="s">
        <v>271</v>
      </c>
      <c r="AN28" s="51" t="s">
        <v>271</v>
      </c>
      <c r="AO28" s="51" t="s">
        <v>271</v>
      </c>
      <c r="AP28" s="51" t="s">
        <v>271</v>
      </c>
      <c r="AQ28" s="51" t="s">
        <v>271</v>
      </c>
      <c r="AR28" s="51" t="s">
        <v>271</v>
      </c>
      <c r="AS28" s="51" t="s">
        <v>271</v>
      </c>
      <c r="AT28" s="51" t="s">
        <v>271</v>
      </c>
      <c r="AU28" s="51" t="s">
        <v>271</v>
      </c>
      <c r="AV28" s="51" t="s">
        <v>271</v>
      </c>
      <c r="AW28" s="51" t="s">
        <v>271</v>
      </c>
      <c r="AX28" s="51" t="s">
        <v>271</v>
      </c>
      <c r="AY28" s="51" t="s">
        <v>271</v>
      </c>
    </row>
    <row r="29" spans="1:51">
      <c r="A29" s="22" t="s">
        <v>47</v>
      </c>
      <c r="B29" s="22" t="s">
        <v>48</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51" t="s">
        <v>271</v>
      </c>
      <c r="AD29" s="51" t="s">
        <v>271</v>
      </c>
      <c r="AE29" s="51" t="s">
        <v>271</v>
      </c>
      <c r="AF29" s="51" t="s">
        <v>271</v>
      </c>
      <c r="AG29" s="51" t="s">
        <v>271</v>
      </c>
      <c r="AH29" s="51" t="s">
        <v>271</v>
      </c>
      <c r="AI29" s="51" t="s">
        <v>271</v>
      </c>
      <c r="AJ29" s="51">
        <v>1</v>
      </c>
      <c r="AK29" s="51">
        <v>1</v>
      </c>
      <c r="AL29" s="51">
        <v>1</v>
      </c>
      <c r="AM29" s="51">
        <v>1</v>
      </c>
      <c r="AN29" s="51">
        <v>1</v>
      </c>
      <c r="AO29" s="51">
        <v>1</v>
      </c>
      <c r="AP29" s="51">
        <v>1</v>
      </c>
      <c r="AQ29" s="51">
        <v>1</v>
      </c>
      <c r="AR29" s="51">
        <v>2</v>
      </c>
      <c r="AS29" s="51">
        <v>2</v>
      </c>
      <c r="AT29" s="51">
        <v>2</v>
      </c>
      <c r="AU29" s="51">
        <v>2</v>
      </c>
      <c r="AV29" s="51">
        <v>2</v>
      </c>
      <c r="AW29" s="51">
        <v>2</v>
      </c>
      <c r="AX29" s="51">
        <v>2</v>
      </c>
      <c r="AY29" s="51">
        <v>2</v>
      </c>
    </row>
    <row r="30" spans="1:51">
      <c r="A30" s="22" t="s">
        <v>49</v>
      </c>
      <c r="B30" s="22" t="s">
        <v>50</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51" t="s">
        <v>271</v>
      </c>
      <c r="AD30" s="51" t="s">
        <v>271</v>
      </c>
      <c r="AE30" s="51" t="s">
        <v>271</v>
      </c>
      <c r="AF30" s="51" t="s">
        <v>271</v>
      </c>
      <c r="AG30" s="51" t="s">
        <v>271</v>
      </c>
      <c r="AH30" s="51" t="s">
        <v>271</v>
      </c>
      <c r="AI30" s="51" t="s">
        <v>271</v>
      </c>
      <c r="AJ30" s="51" t="s">
        <v>271</v>
      </c>
      <c r="AK30" s="51" t="s">
        <v>271</v>
      </c>
      <c r="AL30" s="51" t="s">
        <v>271</v>
      </c>
      <c r="AM30" s="51" t="s">
        <v>271</v>
      </c>
      <c r="AN30" s="51" t="s">
        <v>271</v>
      </c>
      <c r="AO30" s="51">
        <v>1</v>
      </c>
      <c r="AP30" s="51">
        <v>1</v>
      </c>
      <c r="AQ30" s="51">
        <v>1</v>
      </c>
      <c r="AR30" s="51">
        <v>1</v>
      </c>
      <c r="AS30" s="51">
        <v>1</v>
      </c>
      <c r="AT30" s="51">
        <v>1</v>
      </c>
      <c r="AU30" s="51">
        <v>1</v>
      </c>
      <c r="AV30" s="51">
        <v>1</v>
      </c>
      <c r="AW30" s="51">
        <v>1</v>
      </c>
      <c r="AX30" s="51">
        <v>1</v>
      </c>
      <c r="AY30" s="51">
        <v>1</v>
      </c>
    </row>
    <row r="31" spans="1:51">
      <c r="A31" s="25" t="s">
        <v>51</v>
      </c>
      <c r="B31" s="25" t="s">
        <v>52</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51" t="s">
        <v>271</v>
      </c>
      <c r="AD31" s="51" t="s">
        <v>271</v>
      </c>
      <c r="AE31" s="51" t="s">
        <v>271</v>
      </c>
      <c r="AF31" s="51" t="s">
        <v>271</v>
      </c>
      <c r="AG31" s="51" t="s">
        <v>271</v>
      </c>
      <c r="AH31" s="51" t="s">
        <v>271</v>
      </c>
      <c r="AI31" s="51" t="s">
        <v>271</v>
      </c>
      <c r="AJ31" s="51" t="s">
        <v>271</v>
      </c>
      <c r="AK31" s="51" t="s">
        <v>271</v>
      </c>
      <c r="AL31" s="51" t="s">
        <v>271</v>
      </c>
      <c r="AM31" s="51" t="s">
        <v>271</v>
      </c>
      <c r="AN31" s="51" t="s">
        <v>271</v>
      </c>
      <c r="AO31" s="51" t="s">
        <v>271</v>
      </c>
      <c r="AP31" s="51" t="s">
        <v>271</v>
      </c>
      <c r="AQ31" s="51" t="s">
        <v>271</v>
      </c>
      <c r="AR31" s="51" t="s">
        <v>271</v>
      </c>
      <c r="AS31" s="51" t="s">
        <v>271</v>
      </c>
      <c r="AT31" s="51" t="s">
        <v>271</v>
      </c>
      <c r="AU31" s="51" t="s">
        <v>271</v>
      </c>
      <c r="AV31" s="51" t="s">
        <v>271</v>
      </c>
      <c r="AW31" s="51" t="s">
        <v>271</v>
      </c>
      <c r="AX31" s="51" t="s">
        <v>271</v>
      </c>
      <c r="AY31" s="51" t="s">
        <v>271</v>
      </c>
    </row>
    <row r="32" spans="1:51">
      <c r="A32" s="22" t="s">
        <v>53</v>
      </c>
      <c r="B32" s="22" t="s">
        <v>54</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51" t="s">
        <v>271</v>
      </c>
      <c r="AD32" s="51" t="s">
        <v>271</v>
      </c>
      <c r="AE32" s="51" t="s">
        <v>271</v>
      </c>
      <c r="AF32" s="51" t="s">
        <v>271</v>
      </c>
      <c r="AG32" s="51" t="s">
        <v>271</v>
      </c>
      <c r="AH32" s="51" t="s">
        <v>271</v>
      </c>
      <c r="AI32" s="51" t="s">
        <v>271</v>
      </c>
      <c r="AJ32" s="51" t="s">
        <v>271</v>
      </c>
      <c r="AK32" s="51" t="s">
        <v>271</v>
      </c>
      <c r="AL32" s="51" t="s">
        <v>271</v>
      </c>
      <c r="AM32" s="51" t="s">
        <v>271</v>
      </c>
      <c r="AN32" s="51" t="s">
        <v>271</v>
      </c>
      <c r="AO32" s="51" t="s">
        <v>271</v>
      </c>
      <c r="AP32" s="51">
        <v>1</v>
      </c>
      <c r="AQ32" s="51">
        <v>1</v>
      </c>
      <c r="AR32" s="51">
        <v>1</v>
      </c>
      <c r="AS32" s="51">
        <v>1</v>
      </c>
      <c r="AT32" s="51">
        <v>1</v>
      </c>
      <c r="AU32" s="51">
        <v>1</v>
      </c>
      <c r="AV32" s="51">
        <v>1</v>
      </c>
      <c r="AW32" s="51">
        <v>1</v>
      </c>
      <c r="AX32" s="51">
        <v>1</v>
      </c>
      <c r="AY32" s="51">
        <v>1</v>
      </c>
    </row>
    <row r="33" spans="1:51">
      <c r="A33" s="22" t="s">
        <v>55</v>
      </c>
      <c r="B33" s="22" t="s">
        <v>56</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51" t="s">
        <v>271</v>
      </c>
      <c r="AD33" s="51" t="s">
        <v>271</v>
      </c>
      <c r="AE33" s="51" t="s">
        <v>271</v>
      </c>
      <c r="AF33" s="51" t="s">
        <v>271</v>
      </c>
      <c r="AG33" s="51" t="s">
        <v>271</v>
      </c>
      <c r="AH33" s="51" t="s">
        <v>271</v>
      </c>
      <c r="AI33" s="51" t="s">
        <v>271</v>
      </c>
      <c r="AJ33" s="51" t="s">
        <v>271</v>
      </c>
      <c r="AK33" s="51">
        <v>1</v>
      </c>
      <c r="AL33" s="51">
        <v>1</v>
      </c>
      <c r="AM33" s="51">
        <v>1</v>
      </c>
      <c r="AN33" s="51">
        <v>2</v>
      </c>
      <c r="AO33" s="51">
        <v>2</v>
      </c>
      <c r="AP33" s="51">
        <v>3</v>
      </c>
      <c r="AQ33" s="51">
        <v>3</v>
      </c>
      <c r="AR33" s="51">
        <v>3</v>
      </c>
      <c r="AS33" s="51">
        <v>3</v>
      </c>
      <c r="AT33" s="51">
        <v>3</v>
      </c>
      <c r="AU33" s="51">
        <v>3</v>
      </c>
      <c r="AV33" s="51">
        <v>3</v>
      </c>
      <c r="AW33" s="51">
        <v>3</v>
      </c>
      <c r="AX33" s="51">
        <v>3</v>
      </c>
      <c r="AY33" s="51">
        <v>3</v>
      </c>
    </row>
    <row r="34" spans="1:51">
      <c r="A34" s="22" t="s">
        <v>57</v>
      </c>
      <c r="B34" s="22" t="s">
        <v>58</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51" t="s">
        <v>271</v>
      </c>
      <c r="AD34" s="51" t="s">
        <v>271</v>
      </c>
      <c r="AE34" s="51" t="s">
        <v>271</v>
      </c>
      <c r="AF34" s="51" t="s">
        <v>271</v>
      </c>
      <c r="AG34" s="51" t="s">
        <v>271</v>
      </c>
      <c r="AH34" s="51" t="s">
        <v>271</v>
      </c>
      <c r="AI34" s="51" t="s">
        <v>271</v>
      </c>
      <c r="AJ34" s="51" t="s">
        <v>271</v>
      </c>
      <c r="AK34" s="51">
        <v>1</v>
      </c>
      <c r="AL34" s="51">
        <v>1</v>
      </c>
      <c r="AM34" s="51">
        <v>1</v>
      </c>
      <c r="AN34" s="51">
        <v>1</v>
      </c>
      <c r="AO34" s="51">
        <v>1</v>
      </c>
      <c r="AP34" s="51">
        <v>1</v>
      </c>
      <c r="AQ34" s="51">
        <v>1</v>
      </c>
      <c r="AR34" s="51">
        <v>1</v>
      </c>
      <c r="AS34" s="51">
        <v>1</v>
      </c>
      <c r="AT34" s="51">
        <v>1</v>
      </c>
      <c r="AU34" s="51">
        <v>1</v>
      </c>
      <c r="AV34" s="51">
        <v>1</v>
      </c>
      <c r="AW34" s="51">
        <v>1</v>
      </c>
      <c r="AX34" s="51">
        <v>1</v>
      </c>
      <c r="AY34" s="51">
        <v>1</v>
      </c>
    </row>
    <row r="35" spans="1:51">
      <c r="A35" s="22" t="s">
        <v>59</v>
      </c>
      <c r="B35" s="22" t="s">
        <v>60</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51" t="s">
        <v>271</v>
      </c>
      <c r="AD35" s="51" t="s">
        <v>271</v>
      </c>
      <c r="AE35" s="51" t="s">
        <v>271</v>
      </c>
      <c r="AF35" s="51" t="s">
        <v>271</v>
      </c>
      <c r="AG35" s="51" t="s">
        <v>271</v>
      </c>
      <c r="AH35" s="51" t="s">
        <v>271</v>
      </c>
      <c r="AI35" s="51" t="s">
        <v>271</v>
      </c>
      <c r="AJ35" s="51" t="s">
        <v>271</v>
      </c>
      <c r="AK35" s="51" t="s">
        <v>271</v>
      </c>
      <c r="AL35" s="51">
        <v>1</v>
      </c>
      <c r="AM35" s="51">
        <v>1</v>
      </c>
      <c r="AN35" s="51">
        <v>1</v>
      </c>
      <c r="AO35" s="51">
        <v>1</v>
      </c>
      <c r="AP35" s="51">
        <v>1</v>
      </c>
      <c r="AQ35" s="51">
        <v>1</v>
      </c>
      <c r="AR35" s="51">
        <v>1</v>
      </c>
      <c r="AS35" s="51">
        <v>1</v>
      </c>
      <c r="AT35" s="51">
        <v>1</v>
      </c>
      <c r="AU35" s="51">
        <v>1</v>
      </c>
      <c r="AV35" s="51">
        <v>1</v>
      </c>
      <c r="AW35" s="51">
        <v>1</v>
      </c>
      <c r="AX35" s="51">
        <v>1</v>
      </c>
      <c r="AY35" s="51">
        <v>1</v>
      </c>
    </row>
    <row r="36" spans="1:51">
      <c r="A36" s="22" t="s">
        <v>61</v>
      </c>
      <c r="B36" s="22" t="s">
        <v>62</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51" t="s">
        <v>271</v>
      </c>
      <c r="AD36" s="51" t="s">
        <v>271</v>
      </c>
      <c r="AE36" s="51" t="s">
        <v>271</v>
      </c>
      <c r="AF36" s="51" t="s">
        <v>271</v>
      </c>
      <c r="AG36" s="51" t="s">
        <v>271</v>
      </c>
      <c r="AH36" s="51" t="s">
        <v>271</v>
      </c>
      <c r="AI36" s="51" t="s">
        <v>271</v>
      </c>
      <c r="AJ36" s="51" t="s">
        <v>271</v>
      </c>
      <c r="AK36" s="51" t="s">
        <v>271</v>
      </c>
      <c r="AL36" s="51" t="s">
        <v>271</v>
      </c>
      <c r="AM36" s="51" t="s">
        <v>271</v>
      </c>
      <c r="AN36" s="51" t="s">
        <v>271</v>
      </c>
      <c r="AO36" s="51" t="s">
        <v>271</v>
      </c>
      <c r="AP36" s="51" t="s">
        <v>271</v>
      </c>
      <c r="AQ36" s="51" t="s">
        <v>271</v>
      </c>
      <c r="AR36" s="51" t="s">
        <v>271</v>
      </c>
      <c r="AS36" s="51">
        <v>2</v>
      </c>
      <c r="AT36" s="51">
        <v>2</v>
      </c>
      <c r="AU36" s="51">
        <v>2</v>
      </c>
      <c r="AV36" s="51">
        <v>2</v>
      </c>
      <c r="AW36" s="51">
        <v>2</v>
      </c>
      <c r="AX36" s="51">
        <v>2</v>
      </c>
      <c r="AY36" s="51">
        <v>2</v>
      </c>
    </row>
    <row r="37" spans="1:51">
      <c r="A37" s="22" t="s">
        <v>63</v>
      </c>
      <c r="B37" s="22" t="s">
        <v>64</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51">
        <v>1</v>
      </c>
      <c r="AD37" s="51">
        <v>1</v>
      </c>
      <c r="AE37" s="51">
        <v>1</v>
      </c>
      <c r="AF37" s="51">
        <v>1</v>
      </c>
      <c r="AG37" s="51">
        <v>1</v>
      </c>
      <c r="AH37" s="51">
        <v>1</v>
      </c>
      <c r="AI37" s="51">
        <v>1</v>
      </c>
      <c r="AJ37" s="51">
        <v>1</v>
      </c>
      <c r="AK37" s="51">
        <v>1</v>
      </c>
      <c r="AL37" s="51">
        <v>1</v>
      </c>
      <c r="AM37" s="51">
        <v>1</v>
      </c>
      <c r="AN37" s="51">
        <v>1</v>
      </c>
      <c r="AO37" s="51">
        <v>1</v>
      </c>
      <c r="AP37" s="51">
        <v>2</v>
      </c>
      <c r="AQ37" s="51">
        <v>2</v>
      </c>
      <c r="AR37" s="51">
        <v>2</v>
      </c>
      <c r="AS37" s="51">
        <v>2</v>
      </c>
      <c r="AT37" s="51">
        <v>2</v>
      </c>
      <c r="AU37" s="51">
        <v>2</v>
      </c>
      <c r="AV37" s="51">
        <v>2</v>
      </c>
      <c r="AW37" s="51">
        <v>3</v>
      </c>
      <c r="AX37" s="51">
        <v>3</v>
      </c>
      <c r="AY37" s="51">
        <v>3</v>
      </c>
    </row>
    <row r="38" spans="1:51">
      <c r="A38" s="22" t="s">
        <v>69</v>
      </c>
      <c r="B38" s="22" t="s">
        <v>70</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51" t="s">
        <v>271</v>
      </c>
      <c r="AD38" s="51" t="s">
        <v>271</v>
      </c>
      <c r="AE38" s="51" t="s">
        <v>271</v>
      </c>
      <c r="AF38" s="51" t="s">
        <v>271</v>
      </c>
      <c r="AG38" s="51" t="s">
        <v>271</v>
      </c>
      <c r="AH38" s="51" t="s">
        <v>271</v>
      </c>
      <c r="AI38" s="51" t="s">
        <v>271</v>
      </c>
      <c r="AJ38" s="51" t="s">
        <v>271</v>
      </c>
      <c r="AK38" s="51">
        <v>2</v>
      </c>
      <c r="AL38" s="51">
        <v>2</v>
      </c>
      <c r="AM38" s="51">
        <v>2</v>
      </c>
      <c r="AN38" s="51">
        <v>1</v>
      </c>
      <c r="AO38" s="51">
        <v>1</v>
      </c>
      <c r="AP38" s="51">
        <v>1</v>
      </c>
      <c r="AQ38" s="51">
        <v>1</v>
      </c>
      <c r="AR38" s="51">
        <v>1</v>
      </c>
      <c r="AS38" s="51">
        <v>1</v>
      </c>
      <c r="AT38" s="51">
        <v>1</v>
      </c>
      <c r="AU38" s="51">
        <v>1</v>
      </c>
      <c r="AV38" s="51">
        <v>1</v>
      </c>
      <c r="AW38" s="51">
        <v>1</v>
      </c>
      <c r="AX38" s="51">
        <v>1</v>
      </c>
      <c r="AY38" s="51">
        <v>1</v>
      </c>
    </row>
    <row r="39" spans="1:51">
      <c r="A39" s="22" t="s">
        <v>71</v>
      </c>
      <c r="B39" s="22" t="s">
        <v>72</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51">
        <v>2</v>
      </c>
      <c r="AD39" s="51">
        <v>2</v>
      </c>
      <c r="AE39" s="51">
        <v>2</v>
      </c>
      <c r="AF39" s="51">
        <v>2</v>
      </c>
      <c r="AG39" s="51">
        <v>3</v>
      </c>
      <c r="AH39" s="51">
        <v>4</v>
      </c>
      <c r="AI39" s="51">
        <v>4</v>
      </c>
      <c r="AJ39" s="51">
        <v>4</v>
      </c>
      <c r="AK39" s="51">
        <v>4</v>
      </c>
      <c r="AL39" s="51">
        <v>4</v>
      </c>
      <c r="AM39" s="51">
        <v>4</v>
      </c>
      <c r="AN39" s="51">
        <v>4</v>
      </c>
      <c r="AO39" s="51">
        <v>4</v>
      </c>
      <c r="AP39" s="51">
        <v>4</v>
      </c>
      <c r="AQ39" s="51">
        <v>4</v>
      </c>
      <c r="AR39" s="51">
        <v>4</v>
      </c>
      <c r="AS39" s="51">
        <v>4</v>
      </c>
      <c r="AT39" s="51">
        <v>4</v>
      </c>
      <c r="AU39" s="51">
        <v>4</v>
      </c>
      <c r="AV39" s="51">
        <v>4</v>
      </c>
      <c r="AW39" s="51">
        <v>4</v>
      </c>
      <c r="AX39" s="51">
        <v>4</v>
      </c>
      <c r="AY39" s="51">
        <v>4</v>
      </c>
    </row>
    <row r="40" spans="1:51">
      <c r="A40" s="25" t="s">
        <v>73</v>
      </c>
      <c r="B40" s="25" t="s">
        <v>74</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51" t="s">
        <v>271</v>
      </c>
      <c r="AD40" s="51" t="s">
        <v>271</v>
      </c>
      <c r="AE40" s="51" t="s">
        <v>271</v>
      </c>
      <c r="AF40" s="51" t="s">
        <v>271</v>
      </c>
      <c r="AG40" s="51" t="s">
        <v>271</v>
      </c>
      <c r="AH40" s="51" t="s">
        <v>271</v>
      </c>
      <c r="AI40" s="51" t="s">
        <v>271</v>
      </c>
      <c r="AJ40" s="51" t="s">
        <v>271</v>
      </c>
      <c r="AK40" s="51" t="s">
        <v>271</v>
      </c>
      <c r="AL40" s="51" t="s">
        <v>271</v>
      </c>
      <c r="AM40" s="51" t="s">
        <v>271</v>
      </c>
      <c r="AN40" s="51" t="s">
        <v>271</v>
      </c>
      <c r="AO40" s="51" t="s">
        <v>271</v>
      </c>
      <c r="AP40" s="51" t="s">
        <v>271</v>
      </c>
      <c r="AQ40" s="51" t="s">
        <v>271</v>
      </c>
      <c r="AR40" s="51" t="s">
        <v>271</v>
      </c>
      <c r="AS40" s="51" t="s">
        <v>271</v>
      </c>
      <c r="AT40" s="51" t="s">
        <v>271</v>
      </c>
      <c r="AU40" s="51" t="s">
        <v>271</v>
      </c>
      <c r="AV40" s="51" t="s">
        <v>271</v>
      </c>
      <c r="AW40" s="51" t="s">
        <v>271</v>
      </c>
      <c r="AX40" s="51" t="s">
        <v>271</v>
      </c>
      <c r="AY40" s="51" t="s">
        <v>271</v>
      </c>
    </row>
    <row r="41" spans="1:51">
      <c r="A41" s="22" t="s">
        <v>75</v>
      </c>
      <c r="B41" s="22" t="s">
        <v>76</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51">
        <v>3</v>
      </c>
      <c r="AD41" s="51">
        <v>3</v>
      </c>
      <c r="AE41" s="51">
        <v>3</v>
      </c>
      <c r="AF41" s="51">
        <v>3</v>
      </c>
      <c r="AG41" s="51">
        <v>3</v>
      </c>
      <c r="AH41" s="51">
        <v>4</v>
      </c>
      <c r="AI41" s="51">
        <v>5</v>
      </c>
      <c r="AJ41" s="51">
        <v>6</v>
      </c>
      <c r="AK41" s="51">
        <v>6</v>
      </c>
      <c r="AL41" s="51">
        <v>6</v>
      </c>
      <c r="AM41" s="51">
        <v>7</v>
      </c>
      <c r="AN41" s="51">
        <v>7</v>
      </c>
      <c r="AO41" s="51">
        <v>7</v>
      </c>
      <c r="AP41" s="51">
        <v>7</v>
      </c>
      <c r="AQ41" s="51">
        <v>6</v>
      </c>
      <c r="AR41" s="51">
        <v>6</v>
      </c>
      <c r="AS41" s="51">
        <v>6</v>
      </c>
      <c r="AT41" s="51">
        <v>6</v>
      </c>
      <c r="AU41" s="51">
        <v>7</v>
      </c>
      <c r="AV41" s="51">
        <v>7</v>
      </c>
      <c r="AW41" s="51">
        <v>7</v>
      </c>
      <c r="AX41" s="51">
        <v>7</v>
      </c>
      <c r="AY41" s="51">
        <v>7</v>
      </c>
    </row>
    <row r="42" spans="1:51">
      <c r="A42" s="22" t="s">
        <v>77</v>
      </c>
      <c r="B42" s="22" t="s">
        <v>78</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51">
        <v>1</v>
      </c>
      <c r="AD42" s="51">
        <v>1</v>
      </c>
      <c r="AE42" s="51">
        <v>1</v>
      </c>
      <c r="AF42" s="51">
        <v>1</v>
      </c>
      <c r="AG42" s="51">
        <v>1</v>
      </c>
      <c r="AH42" s="51">
        <v>1</v>
      </c>
      <c r="AI42" s="51">
        <v>3</v>
      </c>
      <c r="AJ42" s="51">
        <v>3</v>
      </c>
      <c r="AK42" s="51">
        <v>3</v>
      </c>
      <c r="AL42" s="51">
        <v>3</v>
      </c>
      <c r="AM42" s="51">
        <v>3</v>
      </c>
      <c r="AN42" s="51">
        <v>3</v>
      </c>
      <c r="AO42" s="51">
        <v>4</v>
      </c>
      <c r="AP42" s="51">
        <v>4</v>
      </c>
      <c r="AQ42" s="51">
        <v>4</v>
      </c>
      <c r="AR42" s="51">
        <v>4</v>
      </c>
      <c r="AS42" s="51">
        <v>4</v>
      </c>
      <c r="AT42" s="51">
        <v>4</v>
      </c>
      <c r="AU42" s="51">
        <v>5</v>
      </c>
      <c r="AV42" s="51">
        <v>5</v>
      </c>
      <c r="AW42" s="51">
        <v>5</v>
      </c>
      <c r="AX42" s="51">
        <v>5</v>
      </c>
      <c r="AY42" s="51">
        <v>5</v>
      </c>
    </row>
    <row r="43" spans="1:51">
      <c r="A43" s="22" t="s">
        <v>79</v>
      </c>
      <c r="B43" s="22" t="s">
        <v>80</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51">
        <v>1</v>
      </c>
      <c r="AD43" s="51">
        <v>1</v>
      </c>
      <c r="AE43" s="51">
        <v>1</v>
      </c>
      <c r="AF43" s="51">
        <v>1</v>
      </c>
      <c r="AG43" s="51">
        <v>1</v>
      </c>
      <c r="AH43" s="51">
        <v>1</v>
      </c>
      <c r="AI43" s="51">
        <v>1</v>
      </c>
      <c r="AJ43" s="51">
        <v>1</v>
      </c>
      <c r="AK43" s="51">
        <v>1</v>
      </c>
      <c r="AL43" s="51">
        <v>1</v>
      </c>
      <c r="AM43" s="51">
        <v>1</v>
      </c>
      <c r="AN43" s="51">
        <v>2</v>
      </c>
      <c r="AO43" s="51">
        <v>2</v>
      </c>
      <c r="AP43" s="51">
        <v>2</v>
      </c>
      <c r="AQ43" s="51">
        <v>2</v>
      </c>
      <c r="AR43" s="51">
        <v>2</v>
      </c>
      <c r="AS43" s="51">
        <v>2</v>
      </c>
      <c r="AT43" s="51">
        <v>2</v>
      </c>
      <c r="AU43" s="51">
        <v>2</v>
      </c>
      <c r="AV43" s="51">
        <v>2</v>
      </c>
      <c r="AW43" s="51">
        <v>2</v>
      </c>
      <c r="AX43" s="51">
        <v>2</v>
      </c>
      <c r="AY43" s="51">
        <v>2</v>
      </c>
    </row>
    <row r="44" spans="1:51">
      <c r="A44" s="22" t="s">
        <v>81</v>
      </c>
      <c r="B44" s="22" t="s">
        <v>82</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51" t="s">
        <v>271</v>
      </c>
      <c r="AD44" s="51" t="s">
        <v>271</v>
      </c>
      <c r="AE44" s="51" t="s">
        <v>271</v>
      </c>
      <c r="AF44" s="51">
        <v>1</v>
      </c>
      <c r="AG44" s="51">
        <v>1</v>
      </c>
      <c r="AH44" s="51">
        <v>1</v>
      </c>
      <c r="AI44" s="51">
        <v>1</v>
      </c>
      <c r="AJ44" s="51">
        <v>1</v>
      </c>
      <c r="AK44" s="51">
        <v>1</v>
      </c>
      <c r="AL44" s="51">
        <v>1</v>
      </c>
      <c r="AM44" s="51">
        <v>1</v>
      </c>
      <c r="AN44" s="51">
        <v>1</v>
      </c>
      <c r="AO44" s="51">
        <v>1</v>
      </c>
      <c r="AP44" s="51">
        <v>1</v>
      </c>
      <c r="AQ44" s="51">
        <v>1</v>
      </c>
      <c r="AR44" s="51">
        <v>1</v>
      </c>
      <c r="AS44" s="51">
        <v>1</v>
      </c>
      <c r="AT44" s="51">
        <v>1</v>
      </c>
      <c r="AU44" s="51">
        <v>1</v>
      </c>
      <c r="AV44" s="51">
        <v>1</v>
      </c>
      <c r="AW44" s="51">
        <v>1</v>
      </c>
      <c r="AX44" s="51">
        <v>1</v>
      </c>
      <c r="AY44" s="51">
        <v>1</v>
      </c>
    </row>
    <row r="45" spans="1:51">
      <c r="A45" s="22" t="s">
        <v>83</v>
      </c>
      <c r="B45" s="22" t="s">
        <v>84</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51" t="s">
        <v>271</v>
      </c>
      <c r="AD45" s="51" t="s">
        <v>271</v>
      </c>
      <c r="AE45" s="51" t="s">
        <v>271</v>
      </c>
      <c r="AF45" s="51" t="s">
        <v>271</v>
      </c>
      <c r="AG45" s="51">
        <v>1</v>
      </c>
      <c r="AH45" s="51">
        <v>1</v>
      </c>
      <c r="AI45" s="51">
        <v>2</v>
      </c>
      <c r="AJ45" s="51">
        <v>2</v>
      </c>
      <c r="AK45" s="51">
        <v>2</v>
      </c>
      <c r="AL45" s="51">
        <v>2</v>
      </c>
      <c r="AM45" s="51">
        <v>2</v>
      </c>
      <c r="AN45" s="51">
        <v>2</v>
      </c>
      <c r="AO45" s="51">
        <v>2</v>
      </c>
      <c r="AP45" s="51">
        <v>2</v>
      </c>
      <c r="AQ45" s="51">
        <v>2</v>
      </c>
      <c r="AR45" s="51">
        <v>2</v>
      </c>
      <c r="AS45" s="51">
        <v>2</v>
      </c>
      <c r="AT45" s="51">
        <v>2</v>
      </c>
      <c r="AU45" s="51">
        <v>2</v>
      </c>
      <c r="AV45" s="51">
        <v>2</v>
      </c>
      <c r="AW45" s="51">
        <v>2</v>
      </c>
      <c r="AX45" s="51">
        <v>2</v>
      </c>
      <c r="AY45" s="51">
        <v>2</v>
      </c>
    </row>
    <row r="46" spans="1:51">
      <c r="A46" s="22" t="s">
        <v>85</v>
      </c>
      <c r="B46" s="22" t="s">
        <v>86</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51" t="s">
        <v>271</v>
      </c>
      <c r="AD46" s="51" t="s">
        <v>271</v>
      </c>
      <c r="AE46" s="51" t="s">
        <v>271</v>
      </c>
      <c r="AF46" s="51" t="s">
        <v>271</v>
      </c>
      <c r="AG46" s="51" t="s">
        <v>271</v>
      </c>
      <c r="AH46" s="51">
        <v>1</v>
      </c>
      <c r="AI46" s="51">
        <v>1</v>
      </c>
      <c r="AJ46" s="51">
        <v>1</v>
      </c>
      <c r="AK46" s="51">
        <v>2</v>
      </c>
      <c r="AL46" s="51">
        <v>3</v>
      </c>
      <c r="AM46" s="51">
        <v>4</v>
      </c>
      <c r="AN46" s="51">
        <v>4</v>
      </c>
      <c r="AO46" s="51">
        <v>4</v>
      </c>
      <c r="AP46" s="51">
        <v>4</v>
      </c>
      <c r="AQ46" s="51">
        <v>4</v>
      </c>
      <c r="AR46" s="51">
        <v>4</v>
      </c>
      <c r="AS46" s="51">
        <v>4</v>
      </c>
      <c r="AT46" s="51">
        <v>4</v>
      </c>
      <c r="AU46" s="51">
        <v>4</v>
      </c>
      <c r="AV46" s="51">
        <v>4</v>
      </c>
      <c r="AW46" s="51">
        <v>4</v>
      </c>
      <c r="AX46" s="51">
        <v>4</v>
      </c>
      <c r="AY46" s="51">
        <v>4</v>
      </c>
    </row>
    <row r="47" spans="1:51">
      <c r="A47" s="25" t="s">
        <v>87</v>
      </c>
      <c r="B47" s="25" t="s">
        <v>88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51" t="s">
        <v>271</v>
      </c>
      <c r="AD47" s="51" t="s">
        <v>271</v>
      </c>
      <c r="AE47" s="51" t="s">
        <v>271</v>
      </c>
      <c r="AF47" s="51" t="s">
        <v>271</v>
      </c>
      <c r="AG47" s="51" t="s">
        <v>271</v>
      </c>
      <c r="AH47" s="51" t="s">
        <v>271</v>
      </c>
      <c r="AI47" s="51" t="s">
        <v>271</v>
      </c>
      <c r="AJ47" s="51" t="s">
        <v>271</v>
      </c>
      <c r="AK47" s="51" t="s">
        <v>271</v>
      </c>
      <c r="AL47" s="51" t="s">
        <v>271</v>
      </c>
      <c r="AM47" s="51" t="s">
        <v>271</v>
      </c>
      <c r="AN47" s="51" t="s">
        <v>271</v>
      </c>
      <c r="AO47" s="51" t="s">
        <v>271</v>
      </c>
      <c r="AP47" s="51" t="s">
        <v>271</v>
      </c>
      <c r="AQ47" s="51" t="s">
        <v>271</v>
      </c>
      <c r="AR47" s="51" t="s">
        <v>271</v>
      </c>
      <c r="AS47" s="51" t="s">
        <v>271</v>
      </c>
      <c r="AT47" s="51" t="s">
        <v>271</v>
      </c>
      <c r="AU47" s="51" t="s">
        <v>271</v>
      </c>
      <c r="AV47" s="51" t="s">
        <v>271</v>
      </c>
      <c r="AW47" s="51" t="s">
        <v>271</v>
      </c>
      <c r="AX47" s="51" t="s">
        <v>271</v>
      </c>
      <c r="AY47" s="51" t="s">
        <v>271</v>
      </c>
    </row>
    <row r="48" spans="1:51">
      <c r="A48" s="22" t="s">
        <v>89</v>
      </c>
      <c r="B48" s="22" t="s">
        <v>90</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51" t="s">
        <v>271</v>
      </c>
      <c r="AD48" s="51" t="s">
        <v>271</v>
      </c>
      <c r="AE48" s="51" t="s">
        <v>271</v>
      </c>
      <c r="AF48" s="51" t="s">
        <v>271</v>
      </c>
      <c r="AG48" s="51" t="s">
        <v>271</v>
      </c>
      <c r="AH48" s="51" t="s">
        <v>271</v>
      </c>
      <c r="AI48" s="51" t="s">
        <v>271</v>
      </c>
      <c r="AJ48" s="51" t="s">
        <v>271</v>
      </c>
      <c r="AK48" s="51" t="s">
        <v>271</v>
      </c>
      <c r="AL48" s="51">
        <v>1</v>
      </c>
      <c r="AM48" s="51">
        <v>1</v>
      </c>
      <c r="AN48" s="51">
        <v>2</v>
      </c>
      <c r="AO48" s="51">
        <v>2</v>
      </c>
      <c r="AP48" s="51">
        <v>2</v>
      </c>
      <c r="AQ48" s="51">
        <v>2</v>
      </c>
      <c r="AR48" s="51">
        <v>2</v>
      </c>
      <c r="AS48" s="51">
        <v>2</v>
      </c>
      <c r="AT48" s="51">
        <v>2</v>
      </c>
      <c r="AU48" s="51">
        <v>2</v>
      </c>
      <c r="AV48" s="51">
        <v>2</v>
      </c>
      <c r="AW48" s="51">
        <v>2</v>
      </c>
      <c r="AX48" s="51">
        <v>2</v>
      </c>
      <c r="AY48" s="51">
        <v>2</v>
      </c>
    </row>
    <row r="49" spans="1:51">
      <c r="A49" s="22" t="s">
        <v>91</v>
      </c>
      <c r="B49" s="22" t="s">
        <v>92</v>
      </c>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51" t="s">
        <v>271</v>
      </c>
      <c r="AD49" s="51" t="s">
        <v>271</v>
      </c>
      <c r="AE49" s="51" t="s">
        <v>271</v>
      </c>
      <c r="AF49" s="51" t="s">
        <v>271</v>
      </c>
      <c r="AG49" s="51" t="s">
        <v>271</v>
      </c>
      <c r="AH49" s="51" t="s">
        <v>271</v>
      </c>
      <c r="AI49" s="51" t="s">
        <v>271</v>
      </c>
      <c r="AJ49" s="51" t="s">
        <v>271</v>
      </c>
      <c r="AK49" s="51">
        <v>1</v>
      </c>
      <c r="AL49" s="51">
        <v>1</v>
      </c>
      <c r="AM49" s="51">
        <v>1</v>
      </c>
      <c r="AN49" s="51">
        <v>1</v>
      </c>
      <c r="AO49" s="51">
        <v>1</v>
      </c>
      <c r="AP49" s="51">
        <v>1</v>
      </c>
      <c r="AQ49" s="51">
        <v>1</v>
      </c>
      <c r="AR49" s="51">
        <v>1</v>
      </c>
      <c r="AS49" s="51">
        <v>1</v>
      </c>
      <c r="AT49" s="51">
        <v>1</v>
      </c>
      <c r="AU49" s="51">
        <v>1</v>
      </c>
      <c r="AV49" s="51">
        <v>1</v>
      </c>
      <c r="AW49" s="51">
        <v>1</v>
      </c>
      <c r="AX49" s="51">
        <v>1</v>
      </c>
      <c r="AY49" s="51">
        <v>1</v>
      </c>
    </row>
    <row r="50" spans="1:51">
      <c r="A50" s="22" t="s">
        <v>93</v>
      </c>
      <c r="B50" s="22" t="s">
        <v>94</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51">
        <v>1</v>
      </c>
      <c r="AD50" s="51">
        <v>1</v>
      </c>
      <c r="AE50" s="51">
        <v>1</v>
      </c>
      <c r="AF50" s="51">
        <v>1</v>
      </c>
      <c r="AG50" s="51">
        <v>1</v>
      </c>
      <c r="AH50" s="51">
        <v>1</v>
      </c>
      <c r="AI50" s="51">
        <v>1</v>
      </c>
      <c r="AJ50" s="51">
        <v>1</v>
      </c>
      <c r="AK50" s="51">
        <v>1</v>
      </c>
      <c r="AL50" s="51">
        <v>1</v>
      </c>
      <c r="AM50" s="51">
        <v>1</v>
      </c>
      <c r="AN50" s="51">
        <v>1</v>
      </c>
      <c r="AO50" s="51">
        <v>1</v>
      </c>
      <c r="AP50" s="51">
        <v>1</v>
      </c>
      <c r="AQ50" s="51">
        <v>1</v>
      </c>
      <c r="AR50" s="51">
        <v>2</v>
      </c>
      <c r="AS50" s="51">
        <v>2</v>
      </c>
      <c r="AT50" s="51">
        <v>2</v>
      </c>
      <c r="AU50" s="51">
        <v>2</v>
      </c>
      <c r="AV50" s="51">
        <v>2</v>
      </c>
      <c r="AW50" s="51">
        <v>2</v>
      </c>
      <c r="AX50" s="51">
        <v>2</v>
      </c>
      <c r="AY50" s="51">
        <v>2</v>
      </c>
    </row>
    <row r="51" spans="1:51">
      <c r="A51" s="25" t="s">
        <v>95</v>
      </c>
      <c r="B51" s="25" t="s">
        <v>96</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51" t="s">
        <v>271</v>
      </c>
      <c r="AD51" s="51" t="s">
        <v>271</v>
      </c>
      <c r="AE51" s="51" t="s">
        <v>271</v>
      </c>
      <c r="AF51" s="51" t="s">
        <v>271</v>
      </c>
      <c r="AG51" s="51" t="s">
        <v>271</v>
      </c>
      <c r="AH51" s="51" t="s">
        <v>271</v>
      </c>
      <c r="AI51" s="51" t="s">
        <v>271</v>
      </c>
      <c r="AJ51" s="51" t="s">
        <v>271</v>
      </c>
      <c r="AK51" s="51" t="s">
        <v>271</v>
      </c>
      <c r="AL51" s="51" t="s">
        <v>271</v>
      </c>
      <c r="AM51" s="51" t="s">
        <v>271</v>
      </c>
      <c r="AN51" s="51" t="s">
        <v>271</v>
      </c>
      <c r="AO51" s="51" t="s">
        <v>271</v>
      </c>
      <c r="AP51" s="51" t="s">
        <v>271</v>
      </c>
      <c r="AQ51" s="51" t="s">
        <v>271</v>
      </c>
      <c r="AR51" s="51" t="s">
        <v>271</v>
      </c>
      <c r="AS51" s="51" t="s">
        <v>271</v>
      </c>
      <c r="AT51" s="51" t="s">
        <v>271</v>
      </c>
      <c r="AU51" s="51" t="s">
        <v>271</v>
      </c>
      <c r="AV51" s="51" t="s">
        <v>271</v>
      </c>
      <c r="AW51" s="51" t="s">
        <v>271</v>
      </c>
      <c r="AX51" s="51" t="s">
        <v>271</v>
      </c>
      <c r="AY51" s="51" t="s">
        <v>271</v>
      </c>
    </row>
    <row r="52" spans="1:51">
      <c r="A52" s="22" t="s">
        <v>97</v>
      </c>
      <c r="B52" s="22" t="s">
        <v>98</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51" t="s">
        <v>271</v>
      </c>
      <c r="AD52" s="51" t="s">
        <v>271</v>
      </c>
      <c r="AE52" s="51" t="s">
        <v>271</v>
      </c>
      <c r="AF52" s="51">
        <v>1</v>
      </c>
      <c r="AG52" s="51">
        <v>3</v>
      </c>
      <c r="AH52" s="51">
        <v>3</v>
      </c>
      <c r="AI52" s="51">
        <v>3</v>
      </c>
      <c r="AJ52" s="51">
        <v>3</v>
      </c>
      <c r="AK52" s="51">
        <v>4</v>
      </c>
      <c r="AL52" s="51">
        <v>4</v>
      </c>
      <c r="AM52" s="51">
        <v>4</v>
      </c>
      <c r="AN52" s="51">
        <v>4</v>
      </c>
      <c r="AO52" s="51">
        <v>4</v>
      </c>
      <c r="AP52" s="51">
        <v>4</v>
      </c>
      <c r="AQ52" s="51">
        <v>4</v>
      </c>
      <c r="AR52" s="51">
        <v>5</v>
      </c>
      <c r="AS52" s="51">
        <v>6</v>
      </c>
      <c r="AT52" s="51">
        <v>6</v>
      </c>
      <c r="AU52" s="51">
        <v>6</v>
      </c>
      <c r="AV52" s="51">
        <v>6</v>
      </c>
      <c r="AW52" s="51">
        <v>6</v>
      </c>
      <c r="AX52" s="51">
        <v>6</v>
      </c>
      <c r="AY52" s="51">
        <v>6</v>
      </c>
    </row>
    <row r="53" spans="1:51">
      <c r="A53" s="22" t="s">
        <v>99</v>
      </c>
      <c r="B53" s="22" t="s">
        <v>100</v>
      </c>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51" t="s">
        <v>271</v>
      </c>
      <c r="AD53" s="51" t="s">
        <v>271</v>
      </c>
      <c r="AE53" s="51" t="s">
        <v>271</v>
      </c>
      <c r="AF53" s="51" t="s">
        <v>271</v>
      </c>
      <c r="AG53" s="51" t="s">
        <v>271</v>
      </c>
      <c r="AH53" s="51" t="s">
        <v>271</v>
      </c>
      <c r="AI53" s="51" t="s">
        <v>271</v>
      </c>
      <c r="AJ53" s="51" t="s">
        <v>271</v>
      </c>
      <c r="AK53" s="51" t="s">
        <v>271</v>
      </c>
      <c r="AL53" s="51" t="s">
        <v>271</v>
      </c>
      <c r="AM53" s="51" t="s">
        <v>271</v>
      </c>
      <c r="AN53" s="51">
        <v>1</v>
      </c>
      <c r="AO53" s="51">
        <v>1</v>
      </c>
      <c r="AP53" s="51">
        <v>1</v>
      </c>
      <c r="AQ53" s="51">
        <v>1</v>
      </c>
      <c r="AR53" s="51">
        <v>1</v>
      </c>
      <c r="AS53" s="51">
        <v>3</v>
      </c>
      <c r="AT53" s="51">
        <v>3</v>
      </c>
      <c r="AU53" s="51">
        <v>3</v>
      </c>
      <c r="AV53" s="51">
        <v>3</v>
      </c>
      <c r="AW53" s="51">
        <v>3</v>
      </c>
      <c r="AX53" s="51">
        <v>3</v>
      </c>
      <c r="AY53" s="51">
        <v>3</v>
      </c>
    </row>
    <row r="54" spans="1:51">
      <c r="A54" s="25" t="s">
        <v>101</v>
      </c>
      <c r="B54" s="25" t="s">
        <v>102</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51" t="s">
        <v>271</v>
      </c>
      <c r="AD54" s="51" t="s">
        <v>271</v>
      </c>
      <c r="AE54" s="51" t="s">
        <v>271</v>
      </c>
      <c r="AF54" s="51" t="s">
        <v>271</v>
      </c>
      <c r="AG54" s="51" t="s">
        <v>271</v>
      </c>
      <c r="AH54" s="51" t="s">
        <v>271</v>
      </c>
      <c r="AI54" s="51" t="s">
        <v>271</v>
      </c>
      <c r="AJ54" s="51" t="s">
        <v>271</v>
      </c>
      <c r="AK54" s="51" t="s">
        <v>271</v>
      </c>
      <c r="AL54" s="51" t="s">
        <v>271</v>
      </c>
      <c r="AM54" s="51" t="s">
        <v>271</v>
      </c>
      <c r="AN54" s="51" t="s">
        <v>271</v>
      </c>
      <c r="AO54" s="51" t="s">
        <v>271</v>
      </c>
      <c r="AP54" s="51" t="s">
        <v>271</v>
      </c>
      <c r="AQ54" s="51" t="s">
        <v>271</v>
      </c>
      <c r="AR54" s="51" t="s">
        <v>271</v>
      </c>
      <c r="AS54" s="51" t="s">
        <v>271</v>
      </c>
      <c r="AT54" s="51" t="s">
        <v>271</v>
      </c>
      <c r="AU54" s="51" t="s">
        <v>271</v>
      </c>
      <c r="AV54" s="51" t="s">
        <v>271</v>
      </c>
      <c r="AW54" s="51" t="s">
        <v>271</v>
      </c>
      <c r="AX54" s="51" t="s">
        <v>271</v>
      </c>
      <c r="AY54" s="51" t="s">
        <v>271</v>
      </c>
    </row>
    <row r="55" spans="1:51">
      <c r="A55" s="22" t="s">
        <v>103</v>
      </c>
      <c r="B55" s="22" t="s">
        <v>104</v>
      </c>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51">
        <v>1</v>
      </c>
      <c r="AD55" s="51">
        <v>1</v>
      </c>
      <c r="AE55" s="51">
        <v>1</v>
      </c>
      <c r="AF55" s="51">
        <v>1</v>
      </c>
      <c r="AG55" s="51">
        <v>1</v>
      </c>
      <c r="AH55" s="51">
        <v>1</v>
      </c>
      <c r="AI55" s="51">
        <v>1</v>
      </c>
      <c r="AJ55" s="51">
        <v>1</v>
      </c>
      <c r="AK55" s="51">
        <v>1</v>
      </c>
      <c r="AL55" s="51">
        <v>1</v>
      </c>
      <c r="AM55" s="51">
        <v>1</v>
      </c>
      <c r="AN55" s="51">
        <v>1</v>
      </c>
      <c r="AO55" s="51">
        <v>1</v>
      </c>
      <c r="AP55" s="51">
        <v>1</v>
      </c>
      <c r="AQ55" s="51">
        <v>1</v>
      </c>
      <c r="AR55" s="51">
        <v>1</v>
      </c>
      <c r="AS55" s="51">
        <v>1</v>
      </c>
      <c r="AT55" s="51">
        <v>1</v>
      </c>
      <c r="AU55" s="51">
        <v>1</v>
      </c>
      <c r="AV55" s="51">
        <v>1</v>
      </c>
      <c r="AW55" s="51">
        <v>1</v>
      </c>
      <c r="AX55" s="51">
        <v>1</v>
      </c>
      <c r="AY55" s="51">
        <v>1</v>
      </c>
    </row>
    <row r="56" spans="1:51">
      <c r="A56" s="25" t="s">
        <v>105</v>
      </c>
      <c r="B56" s="25" t="s">
        <v>106</v>
      </c>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51" t="s">
        <v>271</v>
      </c>
      <c r="AD56" s="51" t="s">
        <v>271</v>
      </c>
      <c r="AE56" s="51" t="s">
        <v>271</v>
      </c>
      <c r="AF56" s="51" t="s">
        <v>271</v>
      </c>
      <c r="AG56" s="51" t="s">
        <v>271</v>
      </c>
      <c r="AH56" s="51" t="s">
        <v>271</v>
      </c>
      <c r="AI56" s="51" t="s">
        <v>271</v>
      </c>
      <c r="AJ56" s="51" t="s">
        <v>271</v>
      </c>
      <c r="AK56" s="51" t="s">
        <v>271</v>
      </c>
      <c r="AL56" s="51" t="s">
        <v>271</v>
      </c>
      <c r="AM56" s="51" t="s">
        <v>271</v>
      </c>
      <c r="AN56" s="51" t="s">
        <v>271</v>
      </c>
      <c r="AO56" s="51" t="s">
        <v>271</v>
      </c>
      <c r="AP56" s="51" t="s">
        <v>271</v>
      </c>
      <c r="AQ56" s="51" t="s">
        <v>271</v>
      </c>
      <c r="AR56" s="51" t="s">
        <v>271</v>
      </c>
      <c r="AS56" s="51" t="s">
        <v>271</v>
      </c>
      <c r="AT56" s="51" t="s">
        <v>271</v>
      </c>
      <c r="AU56" s="51" t="s">
        <v>271</v>
      </c>
      <c r="AV56" s="51" t="s">
        <v>271</v>
      </c>
      <c r="AW56" s="51" t="s">
        <v>271</v>
      </c>
      <c r="AX56" s="51" t="s">
        <v>271</v>
      </c>
      <c r="AY56" s="51" t="s">
        <v>271</v>
      </c>
    </row>
    <row r="57" spans="1:51">
      <c r="A57" s="22" t="s">
        <v>107</v>
      </c>
      <c r="B57" s="22" t="s">
        <v>108</v>
      </c>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51" t="s">
        <v>271</v>
      </c>
      <c r="AD57" s="51" t="s">
        <v>271</v>
      </c>
      <c r="AE57" s="51" t="s">
        <v>271</v>
      </c>
      <c r="AF57" s="51" t="s">
        <v>271</v>
      </c>
      <c r="AG57" s="51" t="s">
        <v>271</v>
      </c>
      <c r="AH57" s="51" t="s">
        <v>271</v>
      </c>
      <c r="AI57" s="51" t="s">
        <v>271</v>
      </c>
      <c r="AJ57" s="51" t="s">
        <v>271</v>
      </c>
      <c r="AK57" s="51">
        <v>1</v>
      </c>
      <c r="AL57" s="51">
        <v>1</v>
      </c>
      <c r="AM57" s="51">
        <v>1</v>
      </c>
      <c r="AN57" s="51">
        <v>1</v>
      </c>
      <c r="AO57" s="51">
        <v>1</v>
      </c>
      <c r="AP57" s="51">
        <v>1</v>
      </c>
      <c r="AQ57" s="51">
        <v>1</v>
      </c>
      <c r="AR57" s="51">
        <v>1</v>
      </c>
      <c r="AS57" s="51">
        <v>1</v>
      </c>
      <c r="AT57" s="51">
        <v>2</v>
      </c>
      <c r="AU57" s="51">
        <v>2</v>
      </c>
      <c r="AV57" s="51">
        <v>2</v>
      </c>
      <c r="AW57" s="51">
        <v>2</v>
      </c>
      <c r="AX57" s="51">
        <v>2</v>
      </c>
      <c r="AY57" s="51">
        <v>2</v>
      </c>
    </row>
    <row r="58" spans="1:51">
      <c r="A58" s="22" t="s">
        <v>109</v>
      </c>
      <c r="B58" s="22" t="s">
        <v>110</v>
      </c>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51" t="s">
        <v>271</v>
      </c>
      <c r="AD58" s="51" t="s">
        <v>271</v>
      </c>
      <c r="AE58" s="51" t="s">
        <v>271</v>
      </c>
      <c r="AF58" s="51" t="s">
        <v>271</v>
      </c>
      <c r="AG58" s="51" t="s">
        <v>271</v>
      </c>
      <c r="AH58" s="51" t="s">
        <v>271</v>
      </c>
      <c r="AI58" s="51" t="s">
        <v>271</v>
      </c>
      <c r="AJ58" s="51" t="s">
        <v>271</v>
      </c>
      <c r="AK58" s="51" t="s">
        <v>271</v>
      </c>
      <c r="AL58" s="51" t="s">
        <v>271</v>
      </c>
      <c r="AM58" s="51" t="s">
        <v>271</v>
      </c>
      <c r="AN58" s="51">
        <v>1</v>
      </c>
      <c r="AO58" s="51">
        <v>1</v>
      </c>
      <c r="AP58" s="51">
        <v>1</v>
      </c>
      <c r="AQ58" s="51">
        <v>1</v>
      </c>
      <c r="AR58" s="51">
        <v>1</v>
      </c>
      <c r="AS58" s="51">
        <v>1</v>
      </c>
      <c r="AT58" s="51">
        <v>2</v>
      </c>
      <c r="AU58" s="51">
        <v>2</v>
      </c>
      <c r="AV58" s="51">
        <v>2</v>
      </c>
      <c r="AW58" s="51">
        <v>2</v>
      </c>
      <c r="AX58" s="51">
        <v>2</v>
      </c>
      <c r="AY58" s="51">
        <v>2</v>
      </c>
    </row>
    <row r="59" spans="1:51">
      <c r="A59" s="22" t="s">
        <v>111</v>
      </c>
      <c r="B59" s="22" t="s">
        <v>112</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51" t="s">
        <v>271</v>
      </c>
      <c r="AD59" s="51" t="s">
        <v>271</v>
      </c>
      <c r="AE59" s="51" t="s">
        <v>271</v>
      </c>
      <c r="AF59" s="51" t="s">
        <v>271</v>
      </c>
      <c r="AG59" s="51" t="s">
        <v>271</v>
      </c>
      <c r="AH59" s="51" t="s">
        <v>271</v>
      </c>
      <c r="AI59" s="51" t="s">
        <v>271</v>
      </c>
      <c r="AJ59" s="51" t="s">
        <v>271</v>
      </c>
      <c r="AK59" s="51">
        <v>1</v>
      </c>
      <c r="AL59" s="51">
        <v>1</v>
      </c>
      <c r="AM59" s="51">
        <v>1</v>
      </c>
      <c r="AN59" s="51">
        <v>1</v>
      </c>
      <c r="AO59" s="51">
        <v>2</v>
      </c>
      <c r="AP59" s="51">
        <v>2</v>
      </c>
      <c r="AQ59" s="51">
        <v>2</v>
      </c>
      <c r="AR59" s="51">
        <v>2</v>
      </c>
      <c r="AS59" s="51">
        <v>2</v>
      </c>
      <c r="AT59" s="51">
        <v>2</v>
      </c>
      <c r="AU59" s="51">
        <v>2</v>
      </c>
      <c r="AV59" s="51">
        <v>2</v>
      </c>
      <c r="AW59" s="51">
        <v>2</v>
      </c>
      <c r="AX59" s="51">
        <v>2</v>
      </c>
      <c r="AY59" s="51">
        <v>2</v>
      </c>
    </row>
    <row r="60" spans="1:51">
      <c r="A60" s="25" t="s">
        <v>113</v>
      </c>
      <c r="B60" s="25" t="s">
        <v>114</v>
      </c>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51" t="s">
        <v>271</v>
      </c>
      <c r="AD60" s="51" t="s">
        <v>271</v>
      </c>
      <c r="AE60" s="51" t="s">
        <v>271</v>
      </c>
      <c r="AF60" s="51" t="s">
        <v>271</v>
      </c>
      <c r="AG60" s="51" t="s">
        <v>271</v>
      </c>
      <c r="AH60" s="51" t="s">
        <v>271</v>
      </c>
      <c r="AI60" s="51" t="s">
        <v>271</v>
      </c>
      <c r="AJ60" s="51" t="s">
        <v>271</v>
      </c>
      <c r="AK60" s="51" t="s">
        <v>271</v>
      </c>
      <c r="AL60" s="51" t="s">
        <v>271</v>
      </c>
      <c r="AM60" s="51" t="s">
        <v>271</v>
      </c>
      <c r="AN60" s="51" t="s">
        <v>271</v>
      </c>
      <c r="AO60" s="51" t="s">
        <v>271</v>
      </c>
      <c r="AP60" s="51" t="s">
        <v>271</v>
      </c>
      <c r="AQ60" s="51" t="s">
        <v>271</v>
      </c>
      <c r="AR60" s="51" t="s">
        <v>271</v>
      </c>
      <c r="AS60" s="51" t="s">
        <v>271</v>
      </c>
      <c r="AT60" s="51" t="s">
        <v>271</v>
      </c>
      <c r="AU60" s="51" t="s">
        <v>271</v>
      </c>
      <c r="AV60" s="51" t="s">
        <v>271</v>
      </c>
      <c r="AW60" s="51">
        <v>1</v>
      </c>
      <c r="AX60" s="51">
        <v>1</v>
      </c>
      <c r="AY60" s="51">
        <v>1</v>
      </c>
    </row>
    <row r="61" spans="1:51">
      <c r="A61" s="22" t="s">
        <v>115</v>
      </c>
      <c r="B61" s="22" t="s">
        <v>116</v>
      </c>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51" t="s">
        <v>271</v>
      </c>
      <c r="AD61" s="51" t="s">
        <v>271</v>
      </c>
      <c r="AE61" s="51" t="s">
        <v>271</v>
      </c>
      <c r="AF61" s="51" t="s">
        <v>271</v>
      </c>
      <c r="AG61" s="51" t="s">
        <v>271</v>
      </c>
      <c r="AH61" s="51" t="s">
        <v>271</v>
      </c>
      <c r="AI61" s="51" t="s">
        <v>271</v>
      </c>
      <c r="AJ61" s="51" t="s">
        <v>271</v>
      </c>
      <c r="AK61" s="51" t="s">
        <v>271</v>
      </c>
      <c r="AL61" s="51" t="s">
        <v>271</v>
      </c>
      <c r="AM61" s="51">
        <v>1</v>
      </c>
      <c r="AN61" s="51">
        <v>1</v>
      </c>
      <c r="AO61" s="51">
        <v>1</v>
      </c>
      <c r="AP61" s="51">
        <v>1</v>
      </c>
      <c r="AQ61" s="51">
        <v>1</v>
      </c>
      <c r="AR61" s="51">
        <v>1</v>
      </c>
      <c r="AS61" s="51">
        <v>1</v>
      </c>
      <c r="AT61" s="51">
        <v>1</v>
      </c>
      <c r="AU61" s="51">
        <v>1</v>
      </c>
      <c r="AV61" s="51">
        <v>1</v>
      </c>
      <c r="AW61" s="51">
        <v>1</v>
      </c>
      <c r="AX61" s="51">
        <v>1</v>
      </c>
      <c r="AY61" s="51">
        <v>1</v>
      </c>
    </row>
    <row r="62" spans="1:51">
      <c r="A62" s="22" t="s">
        <v>117</v>
      </c>
      <c r="B62" s="22" t="s">
        <v>118</v>
      </c>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51" t="s">
        <v>271</v>
      </c>
      <c r="AD62" s="51" t="s">
        <v>271</v>
      </c>
      <c r="AE62" s="51" t="s">
        <v>271</v>
      </c>
      <c r="AF62" s="51" t="s">
        <v>271</v>
      </c>
      <c r="AG62" s="51" t="s">
        <v>271</v>
      </c>
      <c r="AH62" s="51">
        <v>1</v>
      </c>
      <c r="AI62" s="51">
        <v>1</v>
      </c>
      <c r="AJ62" s="51">
        <v>1</v>
      </c>
      <c r="AK62" s="51">
        <v>1</v>
      </c>
      <c r="AL62" s="51">
        <v>1</v>
      </c>
      <c r="AM62" s="51">
        <v>1</v>
      </c>
      <c r="AN62" s="51">
        <v>1</v>
      </c>
      <c r="AO62" s="51">
        <v>1</v>
      </c>
      <c r="AP62" s="51">
        <v>2</v>
      </c>
      <c r="AQ62" s="51">
        <v>2</v>
      </c>
      <c r="AR62" s="51">
        <v>2</v>
      </c>
      <c r="AS62" s="51">
        <v>2</v>
      </c>
      <c r="AT62" s="51">
        <v>2</v>
      </c>
      <c r="AU62" s="51">
        <v>2</v>
      </c>
      <c r="AV62" s="51">
        <v>2</v>
      </c>
      <c r="AW62" s="51">
        <v>2</v>
      </c>
      <c r="AX62" s="51">
        <v>2</v>
      </c>
      <c r="AY62" s="51">
        <v>2</v>
      </c>
    </row>
    <row r="63" spans="1:51">
      <c r="A63" s="25" t="s">
        <v>119</v>
      </c>
      <c r="B63" s="25" t="s">
        <v>120</v>
      </c>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51" t="s">
        <v>271</v>
      </c>
      <c r="AD63" s="51" t="s">
        <v>271</v>
      </c>
      <c r="AE63" s="51" t="s">
        <v>271</v>
      </c>
      <c r="AF63" s="51" t="s">
        <v>271</v>
      </c>
      <c r="AG63" s="51" t="s">
        <v>271</v>
      </c>
      <c r="AH63" s="51" t="s">
        <v>271</v>
      </c>
      <c r="AI63" s="51" t="s">
        <v>271</v>
      </c>
      <c r="AJ63" s="51" t="s">
        <v>271</v>
      </c>
      <c r="AK63" s="51" t="s">
        <v>271</v>
      </c>
      <c r="AL63" s="51" t="s">
        <v>271</v>
      </c>
      <c r="AM63" s="51" t="s">
        <v>271</v>
      </c>
      <c r="AN63" s="51" t="s">
        <v>271</v>
      </c>
      <c r="AO63" s="51" t="s">
        <v>271</v>
      </c>
      <c r="AP63" s="51" t="s">
        <v>271</v>
      </c>
      <c r="AQ63" s="51" t="s">
        <v>271</v>
      </c>
      <c r="AR63" s="51" t="s">
        <v>271</v>
      </c>
      <c r="AS63" s="51" t="s">
        <v>271</v>
      </c>
      <c r="AT63" s="51" t="s">
        <v>271</v>
      </c>
      <c r="AU63" s="51" t="s">
        <v>271</v>
      </c>
      <c r="AV63" s="51" t="s">
        <v>271</v>
      </c>
      <c r="AW63" s="51" t="s">
        <v>271</v>
      </c>
      <c r="AX63" s="51" t="s">
        <v>271</v>
      </c>
      <c r="AY63" s="51" t="s">
        <v>271</v>
      </c>
    </row>
    <row r="64" spans="1:51">
      <c r="A64" s="22" t="s">
        <v>121</v>
      </c>
      <c r="B64" s="22" t="s">
        <v>122</v>
      </c>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51" t="s">
        <v>271</v>
      </c>
      <c r="AD64" s="51" t="s">
        <v>271</v>
      </c>
      <c r="AE64" s="51" t="s">
        <v>271</v>
      </c>
      <c r="AF64" s="51" t="s">
        <v>271</v>
      </c>
      <c r="AG64" s="51" t="s">
        <v>271</v>
      </c>
      <c r="AH64" s="51" t="s">
        <v>271</v>
      </c>
      <c r="AI64" s="51" t="s">
        <v>271</v>
      </c>
      <c r="AJ64" s="51">
        <v>2</v>
      </c>
      <c r="AK64" s="51">
        <v>2</v>
      </c>
      <c r="AL64" s="51">
        <v>2</v>
      </c>
      <c r="AM64" s="51">
        <v>2</v>
      </c>
      <c r="AN64" s="51">
        <v>2</v>
      </c>
      <c r="AO64" s="51">
        <v>2</v>
      </c>
      <c r="AP64" s="51">
        <v>2</v>
      </c>
      <c r="AQ64" s="51">
        <v>2</v>
      </c>
      <c r="AR64" s="51">
        <v>2</v>
      </c>
      <c r="AS64" s="51">
        <v>2</v>
      </c>
      <c r="AT64" s="51">
        <v>2</v>
      </c>
      <c r="AU64" s="51">
        <v>2</v>
      </c>
      <c r="AV64" s="51">
        <v>2</v>
      </c>
      <c r="AW64" s="51">
        <v>2</v>
      </c>
      <c r="AX64" s="51">
        <v>2</v>
      </c>
      <c r="AY64" s="51">
        <v>2</v>
      </c>
    </row>
    <row r="65" spans="1:51">
      <c r="A65" s="22" t="s">
        <v>123</v>
      </c>
      <c r="B65" s="22" t="s">
        <v>124</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51" t="s">
        <v>271</v>
      </c>
      <c r="AD65" s="51" t="s">
        <v>271</v>
      </c>
      <c r="AE65" s="51" t="s">
        <v>271</v>
      </c>
      <c r="AF65" s="51">
        <v>1</v>
      </c>
      <c r="AG65" s="51">
        <v>1</v>
      </c>
      <c r="AH65" s="51">
        <v>1</v>
      </c>
      <c r="AI65" s="51">
        <v>1</v>
      </c>
      <c r="AJ65" s="51">
        <v>2</v>
      </c>
      <c r="AK65" s="51">
        <v>3</v>
      </c>
      <c r="AL65" s="51">
        <v>3</v>
      </c>
      <c r="AM65" s="51">
        <v>3</v>
      </c>
      <c r="AN65" s="51">
        <v>4</v>
      </c>
      <c r="AO65" s="51">
        <v>4</v>
      </c>
      <c r="AP65" s="51">
        <v>5</v>
      </c>
      <c r="AQ65" s="51">
        <v>5</v>
      </c>
      <c r="AR65" s="51">
        <v>5</v>
      </c>
      <c r="AS65" s="51">
        <v>5</v>
      </c>
      <c r="AT65" s="51">
        <v>5</v>
      </c>
      <c r="AU65" s="51">
        <v>5</v>
      </c>
      <c r="AV65" s="51">
        <v>5</v>
      </c>
      <c r="AW65" s="51">
        <v>5</v>
      </c>
      <c r="AX65" s="51">
        <v>5</v>
      </c>
      <c r="AY65" s="51">
        <v>5</v>
      </c>
    </row>
    <row r="66" spans="1:51">
      <c r="A66" s="22" t="s">
        <v>125</v>
      </c>
      <c r="B66" s="22" t="s">
        <v>126</v>
      </c>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51" t="s">
        <v>271</v>
      </c>
      <c r="AD66" s="51" t="s">
        <v>271</v>
      </c>
      <c r="AE66" s="51" t="s">
        <v>271</v>
      </c>
      <c r="AF66" s="51">
        <v>1</v>
      </c>
      <c r="AG66" s="51">
        <v>1</v>
      </c>
      <c r="AH66" s="51">
        <v>1</v>
      </c>
      <c r="AI66" s="51">
        <v>1</v>
      </c>
      <c r="AJ66" s="51">
        <v>1</v>
      </c>
      <c r="AK66" s="51">
        <v>1</v>
      </c>
      <c r="AL66" s="51">
        <v>1</v>
      </c>
      <c r="AM66" s="51">
        <v>1</v>
      </c>
      <c r="AN66" s="51">
        <v>1</v>
      </c>
      <c r="AO66" s="51">
        <v>1</v>
      </c>
      <c r="AP66" s="51">
        <v>1</v>
      </c>
      <c r="AQ66" s="51">
        <v>1</v>
      </c>
      <c r="AR66" s="51">
        <v>1</v>
      </c>
      <c r="AS66" s="51">
        <v>1</v>
      </c>
      <c r="AT66" s="51">
        <v>1</v>
      </c>
      <c r="AU66" s="51">
        <v>1</v>
      </c>
      <c r="AV66" s="51">
        <v>1</v>
      </c>
      <c r="AW66" s="51">
        <v>1</v>
      </c>
      <c r="AX66" s="51">
        <v>1</v>
      </c>
      <c r="AY66" s="51">
        <v>1</v>
      </c>
    </row>
    <row r="67" spans="1:51">
      <c r="A67" s="22" t="s">
        <v>127</v>
      </c>
      <c r="B67" s="22" t="s">
        <v>128</v>
      </c>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51">
        <v>3</v>
      </c>
      <c r="AD67" s="51">
        <v>3</v>
      </c>
      <c r="AE67" s="51">
        <v>3</v>
      </c>
      <c r="AF67" s="51">
        <v>3</v>
      </c>
      <c r="AG67" s="51">
        <v>5</v>
      </c>
      <c r="AH67" s="51">
        <v>5</v>
      </c>
      <c r="AI67" s="51">
        <v>4</v>
      </c>
      <c r="AJ67" s="51">
        <v>5</v>
      </c>
      <c r="AK67" s="51">
        <v>5</v>
      </c>
      <c r="AL67" s="51">
        <v>5</v>
      </c>
      <c r="AM67" s="51">
        <v>5</v>
      </c>
      <c r="AN67" s="51">
        <v>5</v>
      </c>
      <c r="AO67" s="51">
        <v>6</v>
      </c>
      <c r="AP67" s="51">
        <v>6</v>
      </c>
      <c r="AQ67" s="51">
        <v>7</v>
      </c>
      <c r="AR67" s="51">
        <v>7</v>
      </c>
      <c r="AS67" s="51">
        <v>7</v>
      </c>
      <c r="AT67" s="51">
        <v>8</v>
      </c>
      <c r="AU67" s="51">
        <v>8</v>
      </c>
      <c r="AV67" s="51">
        <v>8</v>
      </c>
      <c r="AW67" s="51">
        <v>8</v>
      </c>
      <c r="AX67" s="51">
        <v>8</v>
      </c>
      <c r="AY67" s="51">
        <v>8</v>
      </c>
    </row>
    <row r="68" spans="1:51">
      <c r="A68" s="22" t="s">
        <v>129</v>
      </c>
      <c r="B68" s="22" t="s">
        <v>130</v>
      </c>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51" t="s">
        <v>271</v>
      </c>
      <c r="AD68" s="51" t="s">
        <v>271</v>
      </c>
      <c r="AE68" s="51" t="s">
        <v>271</v>
      </c>
      <c r="AF68" s="51" t="s">
        <v>271</v>
      </c>
      <c r="AG68" s="51" t="s">
        <v>271</v>
      </c>
      <c r="AH68" s="51" t="s">
        <v>271</v>
      </c>
      <c r="AI68" s="51" t="s">
        <v>271</v>
      </c>
      <c r="AJ68" s="51" t="s">
        <v>271</v>
      </c>
      <c r="AK68" s="51" t="s">
        <v>271</v>
      </c>
      <c r="AL68" s="51">
        <v>2</v>
      </c>
      <c r="AM68" s="51">
        <v>3</v>
      </c>
      <c r="AN68" s="51">
        <v>3</v>
      </c>
      <c r="AO68" s="51">
        <v>3</v>
      </c>
      <c r="AP68" s="51">
        <v>3</v>
      </c>
      <c r="AQ68" s="51">
        <v>3</v>
      </c>
      <c r="AR68" s="51">
        <v>3</v>
      </c>
      <c r="AS68" s="51">
        <v>3</v>
      </c>
      <c r="AT68" s="51">
        <v>3</v>
      </c>
      <c r="AU68" s="51">
        <v>3</v>
      </c>
      <c r="AV68" s="51">
        <v>3</v>
      </c>
      <c r="AW68" s="51">
        <v>3</v>
      </c>
      <c r="AX68" s="51">
        <v>3</v>
      </c>
      <c r="AY68" s="51">
        <v>3</v>
      </c>
    </row>
    <row r="69" spans="1:51">
      <c r="A69" s="25" t="s">
        <v>131</v>
      </c>
      <c r="B69" s="25" t="s">
        <v>132</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51" t="s">
        <v>271</v>
      </c>
      <c r="AD69" s="51" t="s">
        <v>271</v>
      </c>
      <c r="AE69" s="51" t="s">
        <v>271</v>
      </c>
      <c r="AF69" s="51" t="s">
        <v>271</v>
      </c>
      <c r="AG69" s="51" t="s">
        <v>271</v>
      </c>
      <c r="AH69" s="51" t="s">
        <v>271</v>
      </c>
      <c r="AI69" s="51" t="s">
        <v>271</v>
      </c>
      <c r="AJ69" s="51" t="s">
        <v>271</v>
      </c>
      <c r="AK69" s="51" t="s">
        <v>271</v>
      </c>
      <c r="AL69" s="51" t="s">
        <v>271</v>
      </c>
      <c r="AM69" s="51" t="s">
        <v>271</v>
      </c>
      <c r="AN69" s="51" t="s">
        <v>271</v>
      </c>
      <c r="AO69" s="51" t="s">
        <v>271</v>
      </c>
      <c r="AP69" s="51" t="s">
        <v>271</v>
      </c>
      <c r="AQ69" s="51" t="s">
        <v>271</v>
      </c>
      <c r="AR69" s="51" t="s">
        <v>271</v>
      </c>
      <c r="AS69" s="51" t="s">
        <v>271</v>
      </c>
      <c r="AT69" s="51" t="s">
        <v>271</v>
      </c>
      <c r="AU69" s="51" t="s">
        <v>271</v>
      </c>
      <c r="AV69" s="51" t="s">
        <v>271</v>
      </c>
      <c r="AW69" s="51" t="s">
        <v>271</v>
      </c>
      <c r="AX69" s="51" t="s">
        <v>271</v>
      </c>
      <c r="AY69" s="51" t="s">
        <v>271</v>
      </c>
    </row>
    <row r="70" spans="1:51">
      <c r="A70" s="22" t="s">
        <v>133</v>
      </c>
      <c r="B70" s="22" t="s">
        <v>134</v>
      </c>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51">
        <v>1</v>
      </c>
      <c r="AD70" s="51">
        <v>1</v>
      </c>
      <c r="AE70" s="51">
        <v>1</v>
      </c>
      <c r="AF70" s="51">
        <v>2</v>
      </c>
      <c r="AG70" s="51">
        <v>2</v>
      </c>
      <c r="AH70" s="51">
        <v>2</v>
      </c>
      <c r="AI70" s="51">
        <v>3</v>
      </c>
      <c r="AJ70" s="51">
        <v>5</v>
      </c>
      <c r="AK70" s="51">
        <v>6</v>
      </c>
      <c r="AL70" s="51">
        <v>6</v>
      </c>
      <c r="AM70" s="51">
        <v>6</v>
      </c>
      <c r="AN70" s="51">
        <v>6</v>
      </c>
      <c r="AO70" s="51">
        <v>6</v>
      </c>
      <c r="AP70" s="51">
        <v>5</v>
      </c>
      <c r="AQ70" s="51">
        <v>5</v>
      </c>
      <c r="AR70" s="51">
        <v>5</v>
      </c>
      <c r="AS70" s="51">
        <v>5</v>
      </c>
      <c r="AT70" s="51">
        <v>5</v>
      </c>
      <c r="AU70" s="51">
        <v>5</v>
      </c>
      <c r="AV70" s="51">
        <v>5</v>
      </c>
      <c r="AW70" s="51">
        <v>5</v>
      </c>
      <c r="AX70" s="51">
        <v>5</v>
      </c>
      <c r="AY70" s="51">
        <v>5</v>
      </c>
    </row>
    <row r="71" spans="1:51">
      <c r="A71" s="22" t="s">
        <v>135</v>
      </c>
      <c r="B71" s="22" t="s">
        <v>136</v>
      </c>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51" t="s">
        <v>271</v>
      </c>
      <c r="AD71" s="51" t="s">
        <v>271</v>
      </c>
      <c r="AE71" s="51" t="s">
        <v>271</v>
      </c>
      <c r="AF71" s="51" t="s">
        <v>271</v>
      </c>
      <c r="AG71" s="51" t="s">
        <v>271</v>
      </c>
      <c r="AH71" s="51" t="s">
        <v>271</v>
      </c>
      <c r="AI71" s="51" t="s">
        <v>271</v>
      </c>
      <c r="AJ71" s="51" t="s">
        <v>271</v>
      </c>
      <c r="AK71" s="51">
        <v>1</v>
      </c>
      <c r="AL71" s="51">
        <v>1</v>
      </c>
      <c r="AM71" s="51">
        <v>1</v>
      </c>
      <c r="AN71" s="51">
        <v>1</v>
      </c>
      <c r="AO71" s="51">
        <v>1</v>
      </c>
      <c r="AP71" s="51">
        <v>1</v>
      </c>
      <c r="AQ71" s="51">
        <v>1</v>
      </c>
      <c r="AR71" s="51">
        <v>1</v>
      </c>
      <c r="AS71" s="51">
        <v>1</v>
      </c>
      <c r="AT71" s="51">
        <v>1</v>
      </c>
      <c r="AU71" s="51">
        <v>1</v>
      </c>
      <c r="AV71" s="51">
        <v>1</v>
      </c>
      <c r="AW71" s="51">
        <v>1</v>
      </c>
      <c r="AX71" s="51">
        <v>1</v>
      </c>
      <c r="AY71" s="51">
        <v>1</v>
      </c>
    </row>
    <row r="72" spans="1:51">
      <c r="A72" s="22" t="s">
        <v>137</v>
      </c>
      <c r="B72" s="22" t="s">
        <v>138</v>
      </c>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51" t="s">
        <v>271</v>
      </c>
      <c r="AD72" s="51" t="s">
        <v>271</v>
      </c>
      <c r="AE72" s="51" t="s">
        <v>271</v>
      </c>
      <c r="AF72" s="51" t="s">
        <v>271</v>
      </c>
      <c r="AG72" s="51">
        <v>1</v>
      </c>
      <c r="AH72" s="51">
        <v>1</v>
      </c>
      <c r="AI72" s="51">
        <v>1</v>
      </c>
      <c r="AJ72" s="51">
        <v>1</v>
      </c>
      <c r="AK72" s="51">
        <v>1</v>
      </c>
      <c r="AL72" s="51">
        <v>1</v>
      </c>
      <c r="AM72" s="51">
        <v>1</v>
      </c>
      <c r="AN72" s="51">
        <v>1</v>
      </c>
      <c r="AO72" s="51">
        <v>1</v>
      </c>
      <c r="AP72" s="51">
        <v>1</v>
      </c>
      <c r="AQ72" s="51">
        <v>1</v>
      </c>
      <c r="AR72" s="51">
        <v>1</v>
      </c>
      <c r="AS72" s="51">
        <v>1</v>
      </c>
      <c r="AT72" s="51">
        <v>1</v>
      </c>
      <c r="AU72" s="51">
        <v>1</v>
      </c>
      <c r="AV72" s="51">
        <v>1</v>
      </c>
      <c r="AW72" s="51">
        <v>1</v>
      </c>
      <c r="AX72" s="51">
        <v>1</v>
      </c>
      <c r="AY72" s="51">
        <v>1</v>
      </c>
    </row>
    <row r="73" spans="1:51">
      <c r="A73" s="22" t="s">
        <v>139</v>
      </c>
      <c r="B73" s="22" t="s">
        <v>140</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51" t="s">
        <v>271</v>
      </c>
      <c r="AD73" s="51" t="s">
        <v>271</v>
      </c>
      <c r="AE73" s="51" t="s">
        <v>271</v>
      </c>
      <c r="AF73" s="51" t="s">
        <v>271</v>
      </c>
      <c r="AG73" s="51" t="s">
        <v>271</v>
      </c>
      <c r="AH73" s="51" t="s">
        <v>271</v>
      </c>
      <c r="AI73" s="51" t="s">
        <v>271</v>
      </c>
      <c r="AJ73" s="51">
        <v>1</v>
      </c>
      <c r="AK73" s="51">
        <v>1</v>
      </c>
      <c r="AL73" s="51">
        <v>1</v>
      </c>
      <c r="AM73" s="51">
        <v>1</v>
      </c>
      <c r="AN73" s="51">
        <v>1</v>
      </c>
      <c r="AO73" s="51">
        <v>1</v>
      </c>
      <c r="AP73" s="51">
        <v>1</v>
      </c>
      <c r="AQ73" s="51">
        <v>1</v>
      </c>
      <c r="AR73" s="51">
        <v>1</v>
      </c>
      <c r="AS73" s="51">
        <v>1</v>
      </c>
      <c r="AT73" s="51">
        <v>1</v>
      </c>
      <c r="AU73" s="51">
        <v>1</v>
      </c>
      <c r="AV73" s="51">
        <v>1</v>
      </c>
      <c r="AW73" s="51">
        <v>1</v>
      </c>
      <c r="AX73" s="51">
        <v>1</v>
      </c>
      <c r="AY73" s="51">
        <v>1</v>
      </c>
    </row>
    <row r="74" spans="1:51">
      <c r="A74" s="22" t="s">
        <v>141</v>
      </c>
      <c r="B74" s="22" t="s">
        <v>142</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51">
        <v>1</v>
      </c>
      <c r="AD74" s="51">
        <v>1</v>
      </c>
      <c r="AE74" s="51">
        <v>1</v>
      </c>
      <c r="AF74" s="51">
        <v>1</v>
      </c>
      <c r="AG74" s="51">
        <v>1</v>
      </c>
      <c r="AH74" s="51">
        <v>1</v>
      </c>
      <c r="AI74" s="51">
        <v>1</v>
      </c>
      <c r="AJ74" s="51">
        <v>2</v>
      </c>
      <c r="AK74" s="51">
        <v>2</v>
      </c>
      <c r="AL74" s="51">
        <v>2</v>
      </c>
      <c r="AM74" s="51">
        <v>2</v>
      </c>
      <c r="AN74" s="51">
        <v>3</v>
      </c>
      <c r="AO74" s="51">
        <v>3</v>
      </c>
      <c r="AP74" s="51">
        <v>3</v>
      </c>
      <c r="AQ74" s="51">
        <v>3</v>
      </c>
      <c r="AR74" s="51">
        <v>2</v>
      </c>
      <c r="AS74" s="51">
        <v>2</v>
      </c>
      <c r="AT74" s="51">
        <v>2</v>
      </c>
      <c r="AU74" s="51">
        <v>2</v>
      </c>
      <c r="AV74" s="51">
        <v>2</v>
      </c>
      <c r="AW74" s="51">
        <v>2</v>
      </c>
      <c r="AX74" s="51">
        <v>2</v>
      </c>
      <c r="AY74" s="51">
        <v>2</v>
      </c>
    </row>
    <row r="75" spans="1:51">
      <c r="A75" s="22" t="s">
        <v>143</v>
      </c>
      <c r="B75" s="22" t="s">
        <v>144</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51" t="s">
        <v>271</v>
      </c>
      <c r="AD75" s="51" t="s">
        <v>271</v>
      </c>
      <c r="AE75" s="51" t="s">
        <v>271</v>
      </c>
      <c r="AF75" s="51" t="s">
        <v>271</v>
      </c>
      <c r="AG75" s="51" t="s">
        <v>271</v>
      </c>
      <c r="AH75" s="51" t="s">
        <v>271</v>
      </c>
      <c r="AI75" s="51" t="s">
        <v>271</v>
      </c>
      <c r="AJ75" s="51">
        <v>2</v>
      </c>
      <c r="AK75" s="51">
        <v>3</v>
      </c>
      <c r="AL75" s="51">
        <v>3</v>
      </c>
      <c r="AM75" s="51">
        <v>3</v>
      </c>
      <c r="AN75" s="51">
        <v>3</v>
      </c>
      <c r="AO75" s="51">
        <v>3</v>
      </c>
      <c r="AP75" s="51">
        <v>3</v>
      </c>
      <c r="AQ75" s="51">
        <v>3</v>
      </c>
      <c r="AR75" s="51">
        <v>3</v>
      </c>
      <c r="AS75" s="51">
        <v>3</v>
      </c>
      <c r="AT75" s="51">
        <v>3</v>
      </c>
      <c r="AU75" s="51">
        <v>3</v>
      </c>
      <c r="AV75" s="51">
        <v>4</v>
      </c>
      <c r="AW75" s="51">
        <v>4</v>
      </c>
      <c r="AX75" s="51">
        <v>4</v>
      </c>
      <c r="AY75" s="51">
        <v>4</v>
      </c>
    </row>
    <row r="76" spans="1:51">
      <c r="A76" s="22" t="s">
        <v>145</v>
      </c>
      <c r="B76" s="22" t="s">
        <v>146</v>
      </c>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51" t="s">
        <v>271</v>
      </c>
      <c r="AD76" s="51" t="s">
        <v>271</v>
      </c>
      <c r="AE76" s="51">
        <v>1</v>
      </c>
      <c r="AF76" s="51">
        <v>2</v>
      </c>
      <c r="AG76" s="51">
        <v>2</v>
      </c>
      <c r="AH76" s="51">
        <v>2</v>
      </c>
      <c r="AI76" s="51">
        <v>2</v>
      </c>
      <c r="AJ76" s="51">
        <v>3</v>
      </c>
      <c r="AK76" s="51">
        <v>3</v>
      </c>
      <c r="AL76" s="51">
        <v>3</v>
      </c>
      <c r="AM76" s="51">
        <v>3</v>
      </c>
      <c r="AN76" s="51">
        <v>2</v>
      </c>
      <c r="AO76" s="51">
        <v>2</v>
      </c>
      <c r="AP76" s="51">
        <v>2</v>
      </c>
      <c r="AQ76" s="51">
        <v>3</v>
      </c>
      <c r="AR76" s="51">
        <v>4</v>
      </c>
      <c r="AS76" s="51">
        <v>3</v>
      </c>
      <c r="AT76" s="51">
        <v>3</v>
      </c>
      <c r="AU76" s="51">
        <v>3</v>
      </c>
      <c r="AV76" s="51">
        <v>3</v>
      </c>
      <c r="AW76" s="51">
        <v>3</v>
      </c>
      <c r="AX76" s="51">
        <v>3</v>
      </c>
      <c r="AY76" s="51">
        <v>3</v>
      </c>
    </row>
    <row r="77" spans="1:51">
      <c r="A77" s="22" t="s">
        <v>147</v>
      </c>
      <c r="B77" s="22" t="s">
        <v>148</v>
      </c>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51">
        <v>3</v>
      </c>
      <c r="AD77" s="51">
        <v>3</v>
      </c>
      <c r="AE77" s="51">
        <v>3</v>
      </c>
      <c r="AF77" s="51">
        <v>3</v>
      </c>
      <c r="AG77" s="51">
        <v>3</v>
      </c>
      <c r="AH77" s="51">
        <v>4</v>
      </c>
      <c r="AI77" s="51">
        <v>4</v>
      </c>
      <c r="AJ77" s="51">
        <v>4</v>
      </c>
      <c r="AK77" s="51">
        <v>5</v>
      </c>
      <c r="AL77" s="51">
        <v>5</v>
      </c>
      <c r="AM77" s="51">
        <v>5</v>
      </c>
      <c r="AN77" s="51">
        <v>5</v>
      </c>
      <c r="AO77" s="51">
        <v>5</v>
      </c>
      <c r="AP77" s="51">
        <v>5</v>
      </c>
      <c r="AQ77" s="51">
        <v>5</v>
      </c>
      <c r="AR77" s="51">
        <v>5</v>
      </c>
      <c r="AS77" s="51">
        <v>6</v>
      </c>
      <c r="AT77" s="51">
        <v>6</v>
      </c>
      <c r="AU77" s="51">
        <v>6</v>
      </c>
      <c r="AV77" s="51">
        <v>6</v>
      </c>
      <c r="AW77" s="51">
        <v>7</v>
      </c>
      <c r="AX77" s="51">
        <v>7</v>
      </c>
      <c r="AY77" s="51">
        <v>7</v>
      </c>
    </row>
    <row r="78" spans="1:51">
      <c r="A78" s="22" t="s">
        <v>149</v>
      </c>
      <c r="B78" s="22" t="s">
        <v>150</v>
      </c>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51" t="s">
        <v>271</v>
      </c>
      <c r="AD78" s="51" t="s">
        <v>271</v>
      </c>
      <c r="AE78" s="51" t="s">
        <v>271</v>
      </c>
      <c r="AF78" s="51" t="s">
        <v>271</v>
      </c>
      <c r="AG78" s="51" t="s">
        <v>271</v>
      </c>
      <c r="AH78" s="51" t="s">
        <v>271</v>
      </c>
      <c r="AI78" s="51" t="s">
        <v>271</v>
      </c>
      <c r="AJ78" s="51" t="s">
        <v>271</v>
      </c>
      <c r="AK78" s="51" t="s">
        <v>271</v>
      </c>
      <c r="AL78" s="51" t="s">
        <v>271</v>
      </c>
      <c r="AM78" s="51" t="s">
        <v>271</v>
      </c>
      <c r="AN78" s="51" t="s">
        <v>271</v>
      </c>
      <c r="AO78" s="51" t="s">
        <v>271</v>
      </c>
      <c r="AP78" s="51">
        <v>1</v>
      </c>
      <c r="AQ78" s="51">
        <v>1</v>
      </c>
      <c r="AR78" s="51">
        <v>1</v>
      </c>
      <c r="AS78" s="51">
        <v>1</v>
      </c>
      <c r="AT78" s="51">
        <v>1</v>
      </c>
      <c r="AU78" s="51">
        <v>1</v>
      </c>
      <c r="AV78" s="51">
        <v>1</v>
      </c>
      <c r="AW78" s="51">
        <v>1</v>
      </c>
      <c r="AX78" s="51">
        <v>1</v>
      </c>
      <c r="AY78" s="51">
        <v>1</v>
      </c>
    </row>
    <row r="79" spans="1:51">
      <c r="A79" s="25" t="s">
        <v>151</v>
      </c>
      <c r="B79" s="25" t="s">
        <v>152</v>
      </c>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51" t="s">
        <v>271</v>
      </c>
      <c r="AD79" s="51" t="s">
        <v>271</v>
      </c>
      <c r="AE79" s="51" t="s">
        <v>271</v>
      </c>
      <c r="AF79" s="51" t="s">
        <v>271</v>
      </c>
      <c r="AG79" s="51" t="s">
        <v>271</v>
      </c>
      <c r="AH79" s="51" t="s">
        <v>271</v>
      </c>
      <c r="AI79" s="51" t="s">
        <v>271</v>
      </c>
      <c r="AJ79" s="51" t="s">
        <v>271</v>
      </c>
      <c r="AK79" s="51" t="s">
        <v>271</v>
      </c>
      <c r="AL79" s="51" t="s">
        <v>271</v>
      </c>
      <c r="AM79" s="51" t="s">
        <v>271</v>
      </c>
      <c r="AN79" s="51" t="s">
        <v>271</v>
      </c>
      <c r="AO79" s="51" t="s">
        <v>271</v>
      </c>
      <c r="AP79" s="51" t="s">
        <v>271</v>
      </c>
      <c r="AQ79" s="51" t="s">
        <v>271</v>
      </c>
      <c r="AR79" s="51" t="s">
        <v>271</v>
      </c>
      <c r="AS79" s="51" t="s">
        <v>271</v>
      </c>
      <c r="AT79" s="51" t="s">
        <v>271</v>
      </c>
      <c r="AU79" s="51" t="s">
        <v>271</v>
      </c>
      <c r="AV79" s="51" t="s">
        <v>271</v>
      </c>
      <c r="AW79" s="51" t="s">
        <v>271</v>
      </c>
      <c r="AX79" s="51">
        <v>1</v>
      </c>
      <c r="AY79" s="51">
        <v>1</v>
      </c>
    </row>
    <row r="80" spans="1:51">
      <c r="A80" s="22" t="s">
        <v>153</v>
      </c>
      <c r="B80" s="22" t="s">
        <v>154</v>
      </c>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51" t="s">
        <v>271</v>
      </c>
      <c r="AD80" s="51" t="s">
        <v>271</v>
      </c>
      <c r="AE80" s="51" t="s">
        <v>271</v>
      </c>
      <c r="AF80" s="51" t="s">
        <v>271</v>
      </c>
      <c r="AG80" s="51" t="s">
        <v>271</v>
      </c>
      <c r="AH80" s="51" t="s">
        <v>271</v>
      </c>
      <c r="AI80" s="51" t="s">
        <v>271</v>
      </c>
      <c r="AJ80" s="51">
        <v>1</v>
      </c>
      <c r="AK80" s="51">
        <v>1</v>
      </c>
      <c r="AL80" s="51">
        <v>1</v>
      </c>
      <c r="AM80" s="51">
        <v>1</v>
      </c>
      <c r="AN80" s="51">
        <v>1</v>
      </c>
      <c r="AO80" s="51">
        <v>1</v>
      </c>
      <c r="AP80" s="51">
        <v>1</v>
      </c>
      <c r="AQ80" s="51">
        <v>1</v>
      </c>
      <c r="AR80" s="51">
        <v>1</v>
      </c>
      <c r="AS80" s="51">
        <v>1</v>
      </c>
      <c r="AT80" s="51">
        <v>1</v>
      </c>
      <c r="AU80" s="51">
        <v>1</v>
      </c>
      <c r="AV80" s="51">
        <v>1</v>
      </c>
      <c r="AW80" s="51">
        <v>1</v>
      </c>
      <c r="AX80" s="51">
        <v>1</v>
      </c>
      <c r="AY80" s="51">
        <v>2</v>
      </c>
    </row>
    <row r="81" spans="1:51">
      <c r="A81" s="22" t="s">
        <v>155</v>
      </c>
      <c r="B81" s="22" t="s">
        <v>156</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51" t="s">
        <v>271</v>
      </c>
      <c r="AD81" s="51" t="s">
        <v>271</v>
      </c>
      <c r="AE81" s="51" t="s">
        <v>271</v>
      </c>
      <c r="AF81" s="51" t="s">
        <v>271</v>
      </c>
      <c r="AG81" s="51" t="s">
        <v>271</v>
      </c>
      <c r="AH81" s="51" t="s">
        <v>271</v>
      </c>
      <c r="AI81" s="51" t="s">
        <v>271</v>
      </c>
      <c r="AJ81" s="51" t="s">
        <v>271</v>
      </c>
      <c r="AK81" s="51" t="s">
        <v>271</v>
      </c>
      <c r="AL81" s="51" t="s">
        <v>271</v>
      </c>
      <c r="AM81" s="51" t="s">
        <v>271</v>
      </c>
      <c r="AN81" s="51" t="s">
        <v>271</v>
      </c>
      <c r="AO81" s="51" t="s">
        <v>271</v>
      </c>
      <c r="AP81" s="51" t="s">
        <v>271</v>
      </c>
      <c r="AQ81" s="51">
        <v>1</v>
      </c>
      <c r="AR81" s="51">
        <v>1</v>
      </c>
      <c r="AS81" s="51">
        <v>1</v>
      </c>
      <c r="AT81" s="51">
        <v>1</v>
      </c>
      <c r="AU81" s="51">
        <v>1</v>
      </c>
      <c r="AV81" s="51">
        <v>1</v>
      </c>
      <c r="AW81" s="51">
        <v>2</v>
      </c>
      <c r="AX81" s="51">
        <v>2</v>
      </c>
      <c r="AY81" s="51">
        <v>2</v>
      </c>
    </row>
    <row r="82" spans="1:51">
      <c r="A82" s="22" t="s">
        <v>157</v>
      </c>
      <c r="B82" s="22" t="s">
        <v>158</v>
      </c>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51" t="s">
        <v>271</v>
      </c>
      <c r="AD82" s="51" t="s">
        <v>271</v>
      </c>
      <c r="AE82" s="51" t="s">
        <v>271</v>
      </c>
      <c r="AF82" s="51" t="s">
        <v>271</v>
      </c>
      <c r="AG82" s="51" t="s">
        <v>271</v>
      </c>
      <c r="AH82" s="51">
        <v>1</v>
      </c>
      <c r="AI82" s="51">
        <v>1</v>
      </c>
      <c r="AJ82" s="51">
        <v>1</v>
      </c>
      <c r="AK82" s="51">
        <v>1</v>
      </c>
      <c r="AL82" s="51">
        <v>2</v>
      </c>
      <c r="AM82" s="51">
        <v>3</v>
      </c>
      <c r="AN82" s="51">
        <v>3</v>
      </c>
      <c r="AO82" s="51">
        <v>3</v>
      </c>
      <c r="AP82" s="51">
        <v>3</v>
      </c>
      <c r="AQ82" s="51">
        <v>3</v>
      </c>
      <c r="AR82" s="51">
        <v>3</v>
      </c>
      <c r="AS82" s="51">
        <v>3</v>
      </c>
      <c r="AT82" s="51">
        <v>3</v>
      </c>
      <c r="AU82" s="51">
        <v>3</v>
      </c>
      <c r="AV82" s="51">
        <v>4</v>
      </c>
      <c r="AW82" s="51">
        <v>4</v>
      </c>
      <c r="AX82" s="51">
        <v>4</v>
      </c>
      <c r="AY82" s="51">
        <v>4</v>
      </c>
    </row>
    <row r="83" spans="1:51">
      <c r="A83" s="22" t="s">
        <v>159</v>
      </c>
      <c r="B83" s="22" t="s">
        <v>160</v>
      </c>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51">
        <v>3</v>
      </c>
      <c r="AD83" s="51">
        <v>3</v>
      </c>
      <c r="AE83" s="51">
        <v>4</v>
      </c>
      <c r="AF83" s="51">
        <v>5</v>
      </c>
      <c r="AG83" s="51">
        <v>4</v>
      </c>
      <c r="AH83" s="51">
        <v>4</v>
      </c>
      <c r="AI83" s="51">
        <v>6</v>
      </c>
      <c r="AJ83" s="51">
        <v>6</v>
      </c>
      <c r="AK83" s="51">
        <v>6</v>
      </c>
      <c r="AL83" s="51">
        <v>6</v>
      </c>
      <c r="AM83" s="51">
        <v>6</v>
      </c>
      <c r="AN83" s="51">
        <v>7</v>
      </c>
      <c r="AO83" s="51">
        <v>7</v>
      </c>
      <c r="AP83" s="51">
        <v>7</v>
      </c>
      <c r="AQ83" s="51">
        <v>7</v>
      </c>
      <c r="AR83" s="51">
        <v>7</v>
      </c>
      <c r="AS83" s="51">
        <v>7</v>
      </c>
      <c r="AT83" s="51">
        <v>7</v>
      </c>
      <c r="AU83" s="51">
        <v>7</v>
      </c>
      <c r="AV83" s="51">
        <v>7</v>
      </c>
      <c r="AW83" s="51">
        <v>7</v>
      </c>
      <c r="AX83" s="51">
        <v>9</v>
      </c>
      <c r="AY83" s="51">
        <v>9</v>
      </c>
    </row>
    <row r="84" spans="1:51">
      <c r="A84" s="22" t="s">
        <v>161</v>
      </c>
      <c r="B84" s="22" t="s">
        <v>162</v>
      </c>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51">
        <v>1</v>
      </c>
      <c r="AD84" s="51">
        <v>1</v>
      </c>
      <c r="AE84" s="51">
        <v>1</v>
      </c>
      <c r="AF84" s="51">
        <v>1</v>
      </c>
      <c r="AG84" s="51">
        <v>1</v>
      </c>
      <c r="AH84" s="51">
        <v>1</v>
      </c>
      <c r="AI84" s="51">
        <v>1</v>
      </c>
      <c r="AJ84" s="51">
        <v>3</v>
      </c>
      <c r="AK84" s="51">
        <v>4</v>
      </c>
      <c r="AL84" s="51">
        <v>4</v>
      </c>
      <c r="AM84" s="51">
        <v>4</v>
      </c>
      <c r="AN84" s="51">
        <v>3</v>
      </c>
      <c r="AO84" s="51">
        <v>3</v>
      </c>
      <c r="AP84" s="51">
        <v>3</v>
      </c>
      <c r="AQ84" s="51">
        <v>3</v>
      </c>
      <c r="AR84" s="51">
        <v>3</v>
      </c>
      <c r="AS84" s="51">
        <v>3</v>
      </c>
      <c r="AT84" s="51">
        <v>5</v>
      </c>
      <c r="AU84" s="51">
        <v>4</v>
      </c>
      <c r="AV84" s="51">
        <v>4</v>
      </c>
      <c r="AW84" s="51">
        <v>4</v>
      </c>
      <c r="AX84" s="51">
        <v>4</v>
      </c>
      <c r="AY84" s="51">
        <v>4</v>
      </c>
    </row>
    <row r="85" spans="1:51">
      <c r="A85" s="22" t="s">
        <v>163</v>
      </c>
      <c r="B85" s="22" t="s">
        <v>164</v>
      </c>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51" t="s">
        <v>271</v>
      </c>
      <c r="AD85" s="51" t="s">
        <v>271</v>
      </c>
      <c r="AE85" s="51" t="s">
        <v>271</v>
      </c>
      <c r="AF85" s="51" t="s">
        <v>271</v>
      </c>
      <c r="AG85" s="51" t="s">
        <v>271</v>
      </c>
      <c r="AH85" s="51">
        <v>1</v>
      </c>
      <c r="AI85" s="51">
        <v>1</v>
      </c>
      <c r="AJ85" s="51">
        <v>1</v>
      </c>
      <c r="AK85" s="51">
        <v>1</v>
      </c>
      <c r="AL85" s="51">
        <v>1</v>
      </c>
      <c r="AM85" s="51">
        <v>2</v>
      </c>
      <c r="AN85" s="51">
        <v>2</v>
      </c>
      <c r="AO85" s="51">
        <v>3</v>
      </c>
      <c r="AP85" s="51">
        <v>3</v>
      </c>
      <c r="AQ85" s="51">
        <v>3</v>
      </c>
      <c r="AR85" s="51">
        <v>3</v>
      </c>
      <c r="AS85" s="51">
        <v>3</v>
      </c>
      <c r="AT85" s="51">
        <v>4</v>
      </c>
      <c r="AU85" s="51">
        <v>4</v>
      </c>
      <c r="AV85" s="51">
        <v>4</v>
      </c>
      <c r="AW85" s="51">
        <v>4</v>
      </c>
      <c r="AX85" s="51">
        <v>5</v>
      </c>
      <c r="AY85" s="51">
        <v>5</v>
      </c>
    </row>
    <row r="86" spans="1:51">
      <c r="A86" s="22" t="s">
        <v>165</v>
      </c>
      <c r="B86" s="22" t="s">
        <v>166</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51">
        <v>1</v>
      </c>
      <c r="AD86" s="51">
        <v>1</v>
      </c>
      <c r="AE86" s="51">
        <v>1</v>
      </c>
      <c r="AF86" s="51">
        <v>1</v>
      </c>
      <c r="AG86" s="51">
        <v>1</v>
      </c>
      <c r="AH86" s="51">
        <v>1</v>
      </c>
      <c r="AI86" s="51">
        <v>1</v>
      </c>
      <c r="AJ86" s="51">
        <v>2</v>
      </c>
      <c r="AK86" s="51">
        <v>2</v>
      </c>
      <c r="AL86" s="51">
        <v>3</v>
      </c>
      <c r="AM86" s="51">
        <v>3</v>
      </c>
      <c r="AN86" s="51">
        <v>3</v>
      </c>
      <c r="AO86" s="51">
        <v>4</v>
      </c>
      <c r="AP86" s="51">
        <v>4</v>
      </c>
      <c r="AQ86" s="51">
        <v>4</v>
      </c>
      <c r="AR86" s="51">
        <v>4</v>
      </c>
      <c r="AS86" s="51">
        <v>4</v>
      </c>
      <c r="AT86" s="51">
        <v>4</v>
      </c>
      <c r="AU86" s="51">
        <v>4</v>
      </c>
      <c r="AV86" s="51">
        <v>4</v>
      </c>
      <c r="AW86" s="51">
        <v>4</v>
      </c>
      <c r="AX86" s="51">
        <v>4</v>
      </c>
      <c r="AY86" s="51">
        <v>4</v>
      </c>
    </row>
    <row r="87" spans="1:51">
      <c r="A87" s="22" t="s">
        <v>167</v>
      </c>
      <c r="B87" s="22" t="s">
        <v>168</v>
      </c>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51" t="s">
        <v>271</v>
      </c>
      <c r="AD87" s="51" t="s">
        <v>271</v>
      </c>
      <c r="AE87" s="51" t="s">
        <v>271</v>
      </c>
      <c r="AF87" s="51" t="s">
        <v>271</v>
      </c>
      <c r="AG87" s="51" t="s">
        <v>271</v>
      </c>
      <c r="AH87" s="51" t="s">
        <v>271</v>
      </c>
      <c r="AI87" s="51" t="s">
        <v>271</v>
      </c>
      <c r="AJ87" s="51" t="s">
        <v>271</v>
      </c>
      <c r="AK87" s="51" t="s">
        <v>271</v>
      </c>
      <c r="AL87" s="51" t="s">
        <v>271</v>
      </c>
      <c r="AM87" s="51" t="s">
        <v>271</v>
      </c>
      <c r="AN87" s="51" t="s">
        <v>271</v>
      </c>
      <c r="AO87" s="51" t="s">
        <v>271</v>
      </c>
      <c r="AP87" s="51" t="s">
        <v>271</v>
      </c>
      <c r="AQ87" s="51" t="s">
        <v>271</v>
      </c>
      <c r="AR87" s="51">
        <v>1</v>
      </c>
      <c r="AS87" s="51">
        <v>1</v>
      </c>
      <c r="AT87" s="51">
        <v>1</v>
      </c>
      <c r="AU87" s="51">
        <v>1</v>
      </c>
      <c r="AV87" s="51">
        <v>1</v>
      </c>
      <c r="AW87" s="51">
        <v>1</v>
      </c>
      <c r="AX87" s="51">
        <v>1</v>
      </c>
      <c r="AY87" s="51">
        <v>1</v>
      </c>
    </row>
    <row r="88" spans="1:51">
      <c r="A88" s="22" t="s">
        <v>169</v>
      </c>
      <c r="B88" s="22" t="s">
        <v>170</v>
      </c>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51" t="s">
        <v>271</v>
      </c>
      <c r="AD88" s="51" t="s">
        <v>271</v>
      </c>
      <c r="AE88" s="51" t="s">
        <v>271</v>
      </c>
      <c r="AF88" s="51" t="s">
        <v>271</v>
      </c>
      <c r="AG88" s="51" t="s">
        <v>271</v>
      </c>
      <c r="AH88" s="51" t="s">
        <v>271</v>
      </c>
      <c r="AI88" s="51" t="s">
        <v>271</v>
      </c>
      <c r="AJ88" s="51" t="s">
        <v>271</v>
      </c>
      <c r="AK88" s="51" t="s">
        <v>271</v>
      </c>
      <c r="AL88" s="51" t="s">
        <v>271</v>
      </c>
      <c r="AM88" s="51" t="s">
        <v>271</v>
      </c>
      <c r="AN88" s="51" t="s">
        <v>271</v>
      </c>
      <c r="AO88" s="51" t="s">
        <v>271</v>
      </c>
      <c r="AP88" s="51">
        <v>1</v>
      </c>
      <c r="AQ88" s="51">
        <v>1</v>
      </c>
      <c r="AR88" s="51">
        <v>1</v>
      </c>
      <c r="AS88" s="51">
        <v>1</v>
      </c>
      <c r="AT88" s="51">
        <v>1</v>
      </c>
      <c r="AU88" s="51">
        <v>1</v>
      </c>
      <c r="AV88" s="51">
        <v>1</v>
      </c>
      <c r="AW88" s="51">
        <v>1</v>
      </c>
      <c r="AX88" s="51">
        <v>1</v>
      </c>
      <c r="AY88" s="51">
        <v>1</v>
      </c>
    </row>
    <row r="89" spans="1:51">
      <c r="A89" s="25" t="s">
        <v>171</v>
      </c>
      <c r="B89" s="25" t="s">
        <v>172</v>
      </c>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51" t="s">
        <v>271</v>
      </c>
      <c r="AD89" s="51" t="s">
        <v>271</v>
      </c>
      <c r="AE89" s="51" t="s">
        <v>271</v>
      </c>
      <c r="AF89" s="51" t="s">
        <v>271</v>
      </c>
      <c r="AG89" s="51" t="s">
        <v>271</v>
      </c>
      <c r="AH89" s="51" t="s">
        <v>271</v>
      </c>
      <c r="AI89" s="51" t="s">
        <v>271</v>
      </c>
      <c r="AJ89" s="51" t="s">
        <v>271</v>
      </c>
      <c r="AK89" s="51" t="s">
        <v>271</v>
      </c>
      <c r="AL89" s="51" t="s">
        <v>271</v>
      </c>
      <c r="AM89" s="51" t="s">
        <v>271</v>
      </c>
      <c r="AN89" s="51" t="s">
        <v>271</v>
      </c>
      <c r="AO89" s="51" t="s">
        <v>271</v>
      </c>
      <c r="AP89" s="51" t="s">
        <v>271</v>
      </c>
      <c r="AQ89" s="51" t="s">
        <v>271</v>
      </c>
      <c r="AR89" s="51" t="s">
        <v>271</v>
      </c>
      <c r="AS89" s="51" t="s">
        <v>271</v>
      </c>
      <c r="AT89" s="51" t="s">
        <v>271</v>
      </c>
      <c r="AU89" s="51" t="s">
        <v>271</v>
      </c>
      <c r="AV89" s="51" t="s">
        <v>271</v>
      </c>
      <c r="AW89" s="51" t="s">
        <v>271</v>
      </c>
      <c r="AX89" s="51">
        <v>1</v>
      </c>
      <c r="AY89" s="51">
        <v>1</v>
      </c>
    </row>
    <row r="90" spans="1:51">
      <c r="A90" s="22" t="s">
        <v>173</v>
      </c>
      <c r="B90" s="22" t="s">
        <v>174</v>
      </c>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51" t="s">
        <v>271</v>
      </c>
      <c r="AD90" s="51" t="s">
        <v>271</v>
      </c>
      <c r="AE90" s="51" t="s">
        <v>271</v>
      </c>
      <c r="AF90" s="51" t="s">
        <v>271</v>
      </c>
      <c r="AG90" s="51" t="s">
        <v>271</v>
      </c>
      <c r="AH90" s="51" t="s">
        <v>271</v>
      </c>
      <c r="AI90" s="51" t="s">
        <v>271</v>
      </c>
      <c r="AJ90" s="51" t="s">
        <v>271</v>
      </c>
      <c r="AK90" s="51" t="s">
        <v>271</v>
      </c>
      <c r="AL90" s="51" t="s">
        <v>271</v>
      </c>
      <c r="AM90" s="51" t="s">
        <v>271</v>
      </c>
      <c r="AN90" s="51" t="s">
        <v>271</v>
      </c>
      <c r="AO90" s="51" t="s">
        <v>271</v>
      </c>
      <c r="AP90" s="51" t="s">
        <v>271</v>
      </c>
      <c r="AQ90" s="51" t="s">
        <v>271</v>
      </c>
      <c r="AR90" s="51">
        <v>1</v>
      </c>
      <c r="AS90" s="51">
        <v>1</v>
      </c>
      <c r="AT90" s="51">
        <v>1</v>
      </c>
      <c r="AU90" s="51">
        <v>1</v>
      </c>
      <c r="AV90" s="51">
        <v>1</v>
      </c>
      <c r="AW90" s="51">
        <v>1</v>
      </c>
      <c r="AX90" s="51">
        <v>1</v>
      </c>
      <c r="AY90" s="51">
        <v>1</v>
      </c>
    </row>
    <row r="91" spans="1:51">
      <c r="A91" s="22" t="s">
        <v>175</v>
      </c>
      <c r="B91" s="22" t="s">
        <v>176</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51" t="s">
        <v>271</v>
      </c>
      <c r="AD91" s="51">
        <v>1</v>
      </c>
      <c r="AE91" s="51">
        <v>1</v>
      </c>
      <c r="AF91" s="51">
        <v>1</v>
      </c>
      <c r="AG91" s="51">
        <v>1</v>
      </c>
      <c r="AH91" s="51">
        <v>1</v>
      </c>
      <c r="AI91" s="51">
        <v>1</v>
      </c>
      <c r="AJ91" s="51">
        <v>1</v>
      </c>
      <c r="AK91" s="51">
        <v>1</v>
      </c>
      <c r="AL91" s="51">
        <v>1</v>
      </c>
      <c r="AM91" s="51">
        <v>1</v>
      </c>
      <c r="AN91" s="51">
        <v>2</v>
      </c>
      <c r="AO91" s="51">
        <v>2</v>
      </c>
      <c r="AP91" s="51">
        <v>2</v>
      </c>
      <c r="AQ91" s="51">
        <v>2</v>
      </c>
      <c r="AR91" s="51">
        <v>2</v>
      </c>
      <c r="AS91" s="51">
        <v>2</v>
      </c>
      <c r="AT91" s="51">
        <v>2</v>
      </c>
      <c r="AU91" s="51">
        <v>2</v>
      </c>
      <c r="AV91" s="51">
        <v>2</v>
      </c>
      <c r="AW91" s="51">
        <v>2</v>
      </c>
      <c r="AX91" s="51">
        <v>2</v>
      </c>
      <c r="AY91" s="51">
        <v>2</v>
      </c>
    </row>
    <row r="92" spans="1:51">
      <c r="A92" s="22" t="s">
        <v>177</v>
      </c>
      <c r="B92" s="22" t="s">
        <v>178</v>
      </c>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51" t="s">
        <v>271</v>
      </c>
      <c r="AD92" s="51" t="s">
        <v>271</v>
      </c>
      <c r="AE92" s="51" t="s">
        <v>271</v>
      </c>
      <c r="AF92" s="51">
        <v>1</v>
      </c>
      <c r="AG92" s="51">
        <v>1</v>
      </c>
      <c r="AH92" s="51">
        <v>1</v>
      </c>
      <c r="AI92" s="51">
        <v>1</v>
      </c>
      <c r="AJ92" s="51">
        <v>1</v>
      </c>
      <c r="AK92" s="51">
        <v>1</v>
      </c>
      <c r="AL92" s="51">
        <v>1</v>
      </c>
      <c r="AM92" s="51">
        <v>1</v>
      </c>
      <c r="AN92" s="51">
        <v>1</v>
      </c>
      <c r="AO92" s="51">
        <v>1</v>
      </c>
      <c r="AP92" s="51">
        <v>1</v>
      </c>
      <c r="AQ92" s="51">
        <v>1</v>
      </c>
      <c r="AR92" s="51">
        <v>1</v>
      </c>
      <c r="AS92" s="51">
        <v>1</v>
      </c>
      <c r="AT92" s="51">
        <v>2</v>
      </c>
      <c r="AU92" s="51">
        <v>2</v>
      </c>
      <c r="AV92" s="51">
        <v>2</v>
      </c>
      <c r="AW92" s="51">
        <v>2</v>
      </c>
      <c r="AX92" s="51">
        <v>2</v>
      </c>
      <c r="AY92" s="51">
        <v>2</v>
      </c>
    </row>
    <row r="93" spans="1:51">
      <c r="A93" s="22" t="s">
        <v>179</v>
      </c>
      <c r="B93" s="22" t="s">
        <v>180</v>
      </c>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51" t="s">
        <v>271</v>
      </c>
      <c r="AD93" s="51" t="s">
        <v>271</v>
      </c>
      <c r="AE93" s="51" t="s">
        <v>271</v>
      </c>
      <c r="AF93" s="51" t="s">
        <v>271</v>
      </c>
      <c r="AG93" s="51" t="s">
        <v>271</v>
      </c>
      <c r="AH93" s="51" t="s">
        <v>271</v>
      </c>
      <c r="AI93" s="51" t="s">
        <v>271</v>
      </c>
      <c r="AJ93" s="51" t="s">
        <v>271</v>
      </c>
      <c r="AK93" s="51" t="s">
        <v>271</v>
      </c>
      <c r="AL93" s="51">
        <v>1</v>
      </c>
      <c r="AM93" s="51">
        <v>1</v>
      </c>
      <c r="AN93" s="51">
        <v>1</v>
      </c>
      <c r="AO93" s="51">
        <v>1</v>
      </c>
      <c r="AP93" s="51">
        <v>1</v>
      </c>
      <c r="AQ93" s="51">
        <v>1</v>
      </c>
      <c r="AR93" s="51">
        <v>1</v>
      </c>
      <c r="AS93" s="51">
        <v>1</v>
      </c>
      <c r="AT93" s="51">
        <v>1</v>
      </c>
      <c r="AU93" s="51">
        <v>1</v>
      </c>
      <c r="AV93" s="51">
        <v>1</v>
      </c>
      <c r="AW93" s="51">
        <v>1</v>
      </c>
      <c r="AX93" s="51">
        <v>1</v>
      </c>
      <c r="AY93" s="51">
        <v>1</v>
      </c>
    </row>
    <row r="94" spans="1:51">
      <c r="A94" s="22" t="s">
        <v>181</v>
      </c>
      <c r="B94" s="22" t="s">
        <v>182</v>
      </c>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51">
        <v>1</v>
      </c>
      <c r="AD94" s="51">
        <v>1</v>
      </c>
      <c r="AE94" s="51">
        <v>1</v>
      </c>
      <c r="AF94" s="51">
        <v>1</v>
      </c>
      <c r="AG94" s="51">
        <v>1</v>
      </c>
      <c r="AH94" s="51">
        <v>1</v>
      </c>
      <c r="AI94" s="51">
        <v>2</v>
      </c>
      <c r="AJ94" s="51">
        <v>2</v>
      </c>
      <c r="AK94" s="51">
        <v>2</v>
      </c>
      <c r="AL94" s="51">
        <v>2</v>
      </c>
      <c r="AM94" s="51">
        <v>2</v>
      </c>
      <c r="AN94" s="51">
        <v>2</v>
      </c>
      <c r="AO94" s="51">
        <v>2</v>
      </c>
      <c r="AP94" s="51">
        <v>2</v>
      </c>
      <c r="AQ94" s="51">
        <v>2</v>
      </c>
      <c r="AR94" s="51">
        <v>2</v>
      </c>
      <c r="AS94" s="51">
        <v>2</v>
      </c>
      <c r="AT94" s="51">
        <v>2</v>
      </c>
      <c r="AU94" s="51">
        <v>2</v>
      </c>
      <c r="AV94" s="51">
        <v>2</v>
      </c>
      <c r="AW94" s="51">
        <v>3</v>
      </c>
      <c r="AX94" s="51">
        <v>2</v>
      </c>
      <c r="AY94" s="51">
        <v>2</v>
      </c>
    </row>
    <row r="95" spans="1:51">
      <c r="A95" s="22" t="s">
        <v>183</v>
      </c>
      <c r="B95" s="22" t="s">
        <v>184</v>
      </c>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51" t="s">
        <v>271</v>
      </c>
      <c r="AD95" s="51" t="s">
        <v>271</v>
      </c>
      <c r="AE95" s="51" t="s">
        <v>271</v>
      </c>
      <c r="AF95" s="51" t="s">
        <v>271</v>
      </c>
      <c r="AG95" s="51">
        <v>1</v>
      </c>
      <c r="AH95" s="51">
        <v>1</v>
      </c>
      <c r="AI95" s="51">
        <v>1</v>
      </c>
      <c r="AJ95" s="51">
        <v>1</v>
      </c>
      <c r="AK95" s="51">
        <v>1</v>
      </c>
      <c r="AL95" s="51">
        <v>1</v>
      </c>
      <c r="AM95" s="51">
        <v>1</v>
      </c>
      <c r="AN95" s="51">
        <v>1</v>
      </c>
      <c r="AO95" s="51">
        <v>1</v>
      </c>
      <c r="AP95" s="51">
        <v>1</v>
      </c>
      <c r="AQ95" s="51">
        <v>1</v>
      </c>
      <c r="AR95" s="51">
        <v>1</v>
      </c>
      <c r="AS95" s="51">
        <v>2</v>
      </c>
      <c r="AT95" s="51">
        <v>2</v>
      </c>
      <c r="AU95" s="51">
        <v>2</v>
      </c>
      <c r="AV95" s="51">
        <v>2</v>
      </c>
      <c r="AW95" s="51">
        <v>2</v>
      </c>
      <c r="AX95" s="51">
        <v>2</v>
      </c>
      <c r="AY95" s="51">
        <v>2</v>
      </c>
    </row>
    <row r="96" spans="1:51">
      <c r="A96" s="22" t="s">
        <v>185</v>
      </c>
      <c r="B96" s="22" t="s">
        <v>186</v>
      </c>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51" t="s">
        <v>271</v>
      </c>
      <c r="AD96" s="51" t="s">
        <v>271</v>
      </c>
      <c r="AE96" s="51" t="s">
        <v>271</v>
      </c>
      <c r="AF96" s="51" t="s">
        <v>271</v>
      </c>
      <c r="AG96" s="51" t="s">
        <v>271</v>
      </c>
      <c r="AH96" s="51" t="s">
        <v>271</v>
      </c>
      <c r="AI96" s="51" t="s">
        <v>271</v>
      </c>
      <c r="AJ96" s="51" t="s">
        <v>271</v>
      </c>
      <c r="AK96" s="51" t="s">
        <v>271</v>
      </c>
      <c r="AL96" s="51" t="s">
        <v>271</v>
      </c>
      <c r="AM96" s="51" t="s">
        <v>271</v>
      </c>
      <c r="AN96" s="51" t="s">
        <v>271</v>
      </c>
      <c r="AO96" s="51" t="s">
        <v>271</v>
      </c>
      <c r="AP96" s="51" t="s">
        <v>271</v>
      </c>
      <c r="AQ96" s="51" t="s">
        <v>271</v>
      </c>
      <c r="AR96" s="51" t="s">
        <v>271</v>
      </c>
      <c r="AS96" s="51" t="s">
        <v>271</v>
      </c>
      <c r="AT96" s="51" t="s">
        <v>271</v>
      </c>
      <c r="AU96" s="51" t="s">
        <v>271</v>
      </c>
      <c r="AV96" s="51">
        <v>1</v>
      </c>
      <c r="AW96" s="51">
        <v>1</v>
      </c>
      <c r="AX96" s="51">
        <v>1</v>
      </c>
      <c r="AY96" s="51">
        <v>1</v>
      </c>
    </row>
    <row r="97" spans="1:51">
      <c r="A97" s="22" t="s">
        <v>187</v>
      </c>
      <c r="B97" s="22" t="s">
        <v>188</v>
      </c>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51" t="s">
        <v>271</v>
      </c>
      <c r="AD97" s="51" t="s">
        <v>271</v>
      </c>
      <c r="AE97" s="51" t="s">
        <v>271</v>
      </c>
      <c r="AF97" s="51" t="s">
        <v>271</v>
      </c>
      <c r="AG97" s="51" t="s">
        <v>271</v>
      </c>
      <c r="AH97" s="51" t="s">
        <v>271</v>
      </c>
      <c r="AI97" s="51" t="s">
        <v>271</v>
      </c>
      <c r="AJ97" s="51">
        <v>1</v>
      </c>
      <c r="AK97" s="51">
        <v>1</v>
      </c>
      <c r="AL97" s="51">
        <v>1</v>
      </c>
      <c r="AM97" s="51">
        <v>1</v>
      </c>
      <c r="AN97" s="51">
        <v>1</v>
      </c>
      <c r="AO97" s="51">
        <v>1</v>
      </c>
      <c r="AP97" s="51">
        <v>1</v>
      </c>
      <c r="AQ97" s="51">
        <v>1</v>
      </c>
      <c r="AR97" s="51">
        <v>1</v>
      </c>
      <c r="AS97" s="51">
        <v>1</v>
      </c>
      <c r="AT97" s="51">
        <v>1</v>
      </c>
      <c r="AU97" s="51">
        <v>1</v>
      </c>
      <c r="AV97" s="51">
        <v>1</v>
      </c>
      <c r="AW97" s="51">
        <v>1</v>
      </c>
      <c r="AX97" s="51">
        <v>1</v>
      </c>
      <c r="AY97" s="51">
        <v>1</v>
      </c>
    </row>
    <row r="98" spans="1:51">
      <c r="A98" s="22" t="s">
        <v>189</v>
      </c>
      <c r="B98" s="22" t="s">
        <v>190</v>
      </c>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51" t="s">
        <v>271</v>
      </c>
      <c r="AD98" s="51" t="s">
        <v>271</v>
      </c>
      <c r="AE98" s="51" t="s">
        <v>271</v>
      </c>
      <c r="AF98" s="51" t="s">
        <v>271</v>
      </c>
      <c r="AG98" s="51" t="s">
        <v>271</v>
      </c>
      <c r="AH98" s="51" t="s">
        <v>271</v>
      </c>
      <c r="AI98" s="51" t="s">
        <v>271</v>
      </c>
      <c r="AJ98" s="51" t="s">
        <v>271</v>
      </c>
      <c r="AK98" s="51" t="s">
        <v>271</v>
      </c>
      <c r="AL98" s="51" t="s">
        <v>271</v>
      </c>
      <c r="AM98" s="51">
        <v>1</v>
      </c>
      <c r="AN98" s="51">
        <v>1</v>
      </c>
      <c r="AO98" s="51">
        <v>1</v>
      </c>
      <c r="AP98" s="51">
        <v>1</v>
      </c>
      <c r="AQ98" s="51">
        <v>1</v>
      </c>
      <c r="AR98" s="51">
        <v>1</v>
      </c>
      <c r="AS98" s="51">
        <v>1</v>
      </c>
      <c r="AT98" s="51">
        <v>1</v>
      </c>
      <c r="AU98" s="51">
        <v>1</v>
      </c>
      <c r="AV98" s="51">
        <v>1</v>
      </c>
      <c r="AW98" s="51">
        <v>1</v>
      </c>
      <c r="AX98" s="51">
        <v>1</v>
      </c>
      <c r="AY98" s="51">
        <v>1</v>
      </c>
    </row>
    <row r="99" spans="1:51">
      <c r="A99" s="22" t="s">
        <v>191</v>
      </c>
      <c r="B99" s="22" t="s">
        <v>192</v>
      </c>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51" t="s">
        <v>271</v>
      </c>
      <c r="AD99" s="51" t="s">
        <v>271</v>
      </c>
      <c r="AE99" s="51" t="s">
        <v>271</v>
      </c>
      <c r="AF99" s="51" t="s">
        <v>271</v>
      </c>
      <c r="AG99" s="51" t="s">
        <v>271</v>
      </c>
      <c r="AH99" s="51" t="s">
        <v>271</v>
      </c>
      <c r="AI99" s="51" t="s">
        <v>271</v>
      </c>
      <c r="AJ99" s="51" t="s">
        <v>271</v>
      </c>
      <c r="AK99" s="51" t="s">
        <v>271</v>
      </c>
      <c r="AL99" s="51">
        <v>1</v>
      </c>
      <c r="AM99" s="51">
        <v>1</v>
      </c>
      <c r="AN99" s="51">
        <v>1</v>
      </c>
      <c r="AO99" s="51">
        <v>1</v>
      </c>
      <c r="AP99" s="51">
        <v>1</v>
      </c>
      <c r="AQ99" s="51">
        <v>1</v>
      </c>
      <c r="AR99" s="51">
        <v>1</v>
      </c>
      <c r="AS99" s="51">
        <v>1</v>
      </c>
      <c r="AT99" s="51">
        <v>1</v>
      </c>
      <c r="AU99" s="51">
        <v>1</v>
      </c>
      <c r="AV99" s="51">
        <v>1</v>
      </c>
      <c r="AW99" s="51">
        <v>1</v>
      </c>
      <c r="AX99" s="51">
        <v>1</v>
      </c>
      <c r="AY99" s="51">
        <v>1</v>
      </c>
    </row>
    <row r="100" spans="1:51">
      <c r="A100" s="22" t="s">
        <v>193</v>
      </c>
      <c r="B100" s="22" t="s">
        <v>194</v>
      </c>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51">
        <v>1</v>
      </c>
      <c r="AD100" s="51">
        <v>1</v>
      </c>
      <c r="AE100" s="51">
        <v>1</v>
      </c>
      <c r="AF100" s="51">
        <v>1</v>
      </c>
      <c r="AG100" s="51">
        <v>2</v>
      </c>
      <c r="AH100" s="51">
        <v>2</v>
      </c>
      <c r="AI100" s="51">
        <v>2</v>
      </c>
      <c r="AJ100" s="51">
        <v>2</v>
      </c>
      <c r="AK100" s="51">
        <v>2</v>
      </c>
      <c r="AL100" s="51">
        <v>2</v>
      </c>
      <c r="AM100" s="51">
        <v>2</v>
      </c>
      <c r="AN100" s="51">
        <v>2</v>
      </c>
      <c r="AO100" s="51">
        <v>2</v>
      </c>
      <c r="AP100" s="51">
        <v>2</v>
      </c>
      <c r="AQ100" s="51">
        <v>2</v>
      </c>
      <c r="AR100" s="51">
        <v>2</v>
      </c>
      <c r="AS100" s="51">
        <v>2</v>
      </c>
      <c r="AT100" s="51">
        <v>2</v>
      </c>
      <c r="AU100" s="51">
        <v>2</v>
      </c>
      <c r="AV100" s="51">
        <v>2</v>
      </c>
      <c r="AW100" s="51">
        <v>2</v>
      </c>
      <c r="AX100" s="51">
        <v>2</v>
      </c>
      <c r="AY100" s="51">
        <v>2</v>
      </c>
    </row>
    <row r="101" spans="1:51">
      <c r="A101" s="22" t="s">
        <v>195</v>
      </c>
      <c r="B101" s="22" t="s">
        <v>196</v>
      </c>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51">
        <v>1</v>
      </c>
      <c r="AD101" s="51">
        <v>1</v>
      </c>
      <c r="AE101" s="51">
        <v>1</v>
      </c>
      <c r="AF101" s="51">
        <v>1</v>
      </c>
      <c r="AG101" s="51">
        <v>1</v>
      </c>
      <c r="AH101" s="51">
        <v>2</v>
      </c>
      <c r="AI101" s="51">
        <v>3</v>
      </c>
      <c r="AJ101" s="51">
        <v>3</v>
      </c>
      <c r="AK101" s="51">
        <v>3</v>
      </c>
      <c r="AL101" s="51">
        <v>3</v>
      </c>
      <c r="AM101" s="51">
        <v>4</v>
      </c>
      <c r="AN101" s="51">
        <v>4</v>
      </c>
      <c r="AO101" s="51">
        <v>4</v>
      </c>
      <c r="AP101" s="51">
        <v>4</v>
      </c>
      <c r="AQ101" s="51">
        <v>4</v>
      </c>
      <c r="AR101" s="51">
        <v>4</v>
      </c>
      <c r="AS101" s="51">
        <v>4</v>
      </c>
      <c r="AT101" s="51">
        <v>4</v>
      </c>
      <c r="AU101" s="51">
        <v>4</v>
      </c>
      <c r="AV101" s="51">
        <v>4</v>
      </c>
      <c r="AW101" s="51">
        <v>4</v>
      </c>
      <c r="AX101" s="51">
        <v>5</v>
      </c>
      <c r="AY101" s="51">
        <v>6</v>
      </c>
    </row>
    <row r="102" spans="1:51">
      <c r="A102" s="22" t="s">
        <v>197</v>
      </c>
      <c r="B102" s="22" t="s">
        <v>198</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51">
        <v>1</v>
      </c>
      <c r="AD102" s="51">
        <v>1</v>
      </c>
      <c r="AE102" s="51">
        <v>1</v>
      </c>
      <c r="AF102" s="51">
        <v>1</v>
      </c>
      <c r="AG102" s="51">
        <v>1</v>
      </c>
      <c r="AH102" s="51">
        <v>1</v>
      </c>
      <c r="AI102" s="51">
        <v>1</v>
      </c>
      <c r="AJ102" s="51">
        <v>1</v>
      </c>
      <c r="AK102" s="51">
        <v>1</v>
      </c>
      <c r="AL102" s="51">
        <v>1</v>
      </c>
      <c r="AM102" s="51">
        <v>2</v>
      </c>
      <c r="AN102" s="51">
        <v>2</v>
      </c>
      <c r="AO102" s="51">
        <v>3</v>
      </c>
      <c r="AP102" s="51">
        <v>3</v>
      </c>
      <c r="AQ102" s="51">
        <v>3</v>
      </c>
      <c r="AR102" s="51">
        <v>3</v>
      </c>
      <c r="AS102" s="51">
        <v>3</v>
      </c>
      <c r="AT102" s="51">
        <v>3</v>
      </c>
      <c r="AU102" s="51">
        <v>3</v>
      </c>
      <c r="AV102" s="51">
        <v>3</v>
      </c>
      <c r="AW102" s="51">
        <v>3</v>
      </c>
      <c r="AX102" s="51">
        <v>3</v>
      </c>
      <c r="AY102" s="51">
        <v>3</v>
      </c>
    </row>
    <row r="103" spans="1:51">
      <c r="A103" s="22" t="s">
        <v>199</v>
      </c>
      <c r="B103" s="22" t="s">
        <v>200</v>
      </c>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51" t="s">
        <v>271</v>
      </c>
      <c r="AD103" s="51" t="s">
        <v>271</v>
      </c>
      <c r="AE103" s="51" t="s">
        <v>271</v>
      </c>
      <c r="AF103" s="51" t="s">
        <v>271</v>
      </c>
      <c r="AG103" s="51" t="s">
        <v>271</v>
      </c>
      <c r="AH103" s="51" t="s">
        <v>271</v>
      </c>
      <c r="AI103" s="51" t="s">
        <v>271</v>
      </c>
      <c r="AJ103" s="51" t="s">
        <v>271</v>
      </c>
      <c r="AK103" s="51" t="s">
        <v>271</v>
      </c>
      <c r="AL103" s="51">
        <v>1</v>
      </c>
      <c r="AM103" s="51">
        <v>1</v>
      </c>
      <c r="AN103" s="51">
        <v>1</v>
      </c>
      <c r="AO103" s="51">
        <v>1</v>
      </c>
      <c r="AP103" s="51">
        <v>1</v>
      </c>
      <c r="AQ103" s="51">
        <v>1</v>
      </c>
      <c r="AR103" s="51">
        <v>1</v>
      </c>
      <c r="AS103" s="51">
        <v>1</v>
      </c>
      <c r="AT103" s="51">
        <v>1</v>
      </c>
      <c r="AU103" s="51">
        <v>1</v>
      </c>
      <c r="AV103" s="51">
        <v>1</v>
      </c>
      <c r="AW103" s="51">
        <v>1</v>
      </c>
      <c r="AX103" s="51">
        <v>1</v>
      </c>
      <c r="AY103" s="51">
        <v>1</v>
      </c>
    </row>
    <row r="104" spans="1:51">
      <c r="A104" s="9"/>
      <c r="B104" s="9" t="s">
        <v>201</v>
      </c>
      <c r="C104" s="10">
        <f t="shared" ref="C104:AV104" si="0">SUM(C8:C103)</f>
        <v>0</v>
      </c>
      <c r="D104" s="10">
        <f t="shared" si="0"/>
        <v>0</v>
      </c>
      <c r="E104" s="10">
        <f t="shared" si="0"/>
        <v>0</v>
      </c>
      <c r="F104" s="10">
        <f t="shared" si="0"/>
        <v>0</v>
      </c>
      <c r="G104" s="10">
        <f t="shared" si="0"/>
        <v>0</v>
      </c>
      <c r="H104" s="10">
        <f t="shared" si="0"/>
        <v>0</v>
      </c>
      <c r="I104" s="10">
        <f t="shared" si="0"/>
        <v>0</v>
      </c>
      <c r="J104" s="10">
        <f t="shared" si="0"/>
        <v>0</v>
      </c>
      <c r="K104" s="10">
        <f t="shared" si="0"/>
        <v>0</v>
      </c>
      <c r="L104" s="10">
        <f t="shared" si="0"/>
        <v>0</v>
      </c>
      <c r="M104" s="10">
        <f t="shared" si="0"/>
        <v>0</v>
      </c>
      <c r="N104" s="10">
        <f t="shared" si="0"/>
        <v>0</v>
      </c>
      <c r="O104" s="10">
        <f t="shared" si="0"/>
        <v>0</v>
      </c>
      <c r="P104" s="10">
        <f t="shared" si="0"/>
        <v>0</v>
      </c>
      <c r="Q104" s="10">
        <f t="shared" si="0"/>
        <v>0</v>
      </c>
      <c r="R104" s="10">
        <f t="shared" si="0"/>
        <v>0</v>
      </c>
      <c r="S104" s="10">
        <f t="shared" si="0"/>
        <v>0</v>
      </c>
      <c r="T104" s="10">
        <f t="shared" si="0"/>
        <v>0</v>
      </c>
      <c r="U104" s="10">
        <f t="shared" si="0"/>
        <v>0</v>
      </c>
      <c r="V104" s="10">
        <f t="shared" si="0"/>
        <v>0</v>
      </c>
      <c r="W104" s="10">
        <f t="shared" si="0"/>
        <v>0</v>
      </c>
      <c r="X104" s="10">
        <f t="shared" si="0"/>
        <v>0</v>
      </c>
      <c r="Y104" s="10">
        <f t="shared" si="0"/>
        <v>0</v>
      </c>
      <c r="Z104" s="10">
        <f t="shared" si="0"/>
        <v>0</v>
      </c>
      <c r="AA104" s="10">
        <f t="shared" si="0"/>
        <v>0</v>
      </c>
      <c r="AB104" s="10">
        <f t="shared" si="0"/>
        <v>0</v>
      </c>
      <c r="AC104" s="10">
        <f t="shared" si="0"/>
        <v>31</v>
      </c>
      <c r="AD104" s="10">
        <f t="shared" si="0"/>
        <v>33</v>
      </c>
      <c r="AE104" s="10">
        <f t="shared" si="0"/>
        <v>35</v>
      </c>
      <c r="AF104" s="10">
        <f t="shared" si="0"/>
        <v>44</v>
      </c>
      <c r="AG104" s="10">
        <f t="shared" si="0"/>
        <v>53</v>
      </c>
      <c r="AH104" s="10">
        <f t="shared" si="0"/>
        <v>64</v>
      </c>
      <c r="AI104" s="10">
        <f t="shared" si="0"/>
        <v>73</v>
      </c>
      <c r="AJ104" s="10">
        <f t="shared" si="0"/>
        <v>92</v>
      </c>
      <c r="AK104" s="10">
        <f t="shared" si="0"/>
        <v>108</v>
      </c>
      <c r="AL104" s="10">
        <f t="shared" si="0"/>
        <v>120</v>
      </c>
      <c r="AM104" s="10">
        <f t="shared" si="0"/>
        <v>129</v>
      </c>
      <c r="AN104" s="10">
        <f t="shared" si="0"/>
        <v>135</v>
      </c>
      <c r="AO104" s="10">
        <f t="shared" si="0"/>
        <v>143</v>
      </c>
      <c r="AP104" s="10">
        <f t="shared" si="0"/>
        <v>149</v>
      </c>
      <c r="AQ104" s="10">
        <f t="shared" si="0"/>
        <v>151</v>
      </c>
      <c r="AR104" s="10">
        <f t="shared" si="0"/>
        <v>158</v>
      </c>
      <c r="AS104" s="10">
        <f t="shared" si="0"/>
        <v>164</v>
      </c>
      <c r="AT104" s="10">
        <f t="shared" si="0"/>
        <v>171</v>
      </c>
      <c r="AU104" s="10">
        <f t="shared" si="0"/>
        <v>172</v>
      </c>
      <c r="AV104" s="10">
        <f t="shared" si="0"/>
        <v>176</v>
      </c>
      <c r="AW104" s="10">
        <f t="shared" ref="AW104:AY104" si="1">SUM(AW8:AW103)</f>
        <v>181</v>
      </c>
      <c r="AX104" s="10">
        <f t="shared" si="1"/>
        <v>188</v>
      </c>
      <c r="AY104" s="10">
        <f t="shared" si="1"/>
        <v>191</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sheetPr codeName="Feuil8"/>
  <dimension ref="A1:AY104"/>
  <sheetViews>
    <sheetView workbookViewId="0"/>
  </sheetViews>
  <sheetFormatPr baseColWidth="10" defaultColWidth="4.7109375" defaultRowHeight="12"/>
  <cols>
    <col min="1" max="1" width="4.28515625" style="1" bestFit="1" customWidth="1"/>
    <col min="2" max="2" width="26.140625" style="1" bestFit="1" customWidth="1"/>
    <col min="3" max="13" width="5" style="4" hidden="1" customWidth="1"/>
    <col min="14" max="28" width="5" style="1" hidden="1" customWidth="1"/>
    <col min="29" max="51" width="6.85546875" style="1" bestFit="1" customWidth="1"/>
    <col min="52"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212</v>
      </c>
    </row>
    <row r="6" spans="1:51" ht="3" customHeight="1"/>
    <row r="7" spans="1:51" s="2" customFormat="1">
      <c r="A7" s="13"/>
      <c r="B7" s="13"/>
      <c r="C7" s="14" t="s">
        <v>272</v>
      </c>
      <c r="D7" s="14" t="s">
        <v>273</v>
      </c>
      <c r="E7" s="14" t="s">
        <v>274</v>
      </c>
      <c r="F7" s="14" t="s">
        <v>275</v>
      </c>
      <c r="G7" s="14" t="s">
        <v>276</v>
      </c>
      <c r="H7" s="14" t="s">
        <v>277</v>
      </c>
      <c r="I7" s="14" t="s">
        <v>278</v>
      </c>
      <c r="J7" s="14" t="s">
        <v>279</v>
      </c>
      <c r="K7" s="14" t="s">
        <v>280</v>
      </c>
      <c r="L7" s="14" t="s">
        <v>281</v>
      </c>
      <c r="M7" s="14" t="s">
        <v>282</v>
      </c>
      <c r="N7" s="14" t="s">
        <v>283</v>
      </c>
      <c r="O7" s="14" t="s">
        <v>284</v>
      </c>
      <c r="P7" s="14" t="s">
        <v>285</v>
      </c>
      <c r="Q7" s="14" t="s">
        <v>286</v>
      </c>
      <c r="R7" s="14" t="s">
        <v>287</v>
      </c>
      <c r="S7" s="14" t="s">
        <v>288</v>
      </c>
      <c r="T7" s="14" t="s">
        <v>289</v>
      </c>
      <c r="U7" s="14" t="s">
        <v>290</v>
      </c>
      <c r="V7" s="14" t="s">
        <v>291</v>
      </c>
      <c r="W7" s="14" t="s">
        <v>292</v>
      </c>
      <c r="X7" s="14" t="s">
        <v>293</v>
      </c>
      <c r="Y7" s="14" t="s">
        <v>294</v>
      </c>
      <c r="Z7" s="14" t="s">
        <v>295</v>
      </c>
      <c r="AA7" s="14" t="s">
        <v>296</v>
      </c>
      <c r="AB7" s="14" t="s">
        <v>297</v>
      </c>
      <c r="AC7" s="14" t="s">
        <v>298</v>
      </c>
      <c r="AD7" s="14" t="s">
        <v>299</v>
      </c>
      <c r="AE7" s="14" t="s">
        <v>300</v>
      </c>
      <c r="AF7" s="14" t="s">
        <v>301</v>
      </c>
      <c r="AG7" s="14" t="s">
        <v>302</v>
      </c>
      <c r="AH7" s="14" t="s">
        <v>303</v>
      </c>
      <c r="AI7" s="14" t="s">
        <v>304</v>
      </c>
      <c r="AJ7" s="14" t="s">
        <v>305</v>
      </c>
      <c r="AK7" s="14" t="s">
        <v>306</v>
      </c>
      <c r="AL7" s="14" t="s">
        <v>307</v>
      </c>
      <c r="AM7" s="14" t="s">
        <v>308</v>
      </c>
      <c r="AN7" s="14" t="s">
        <v>0</v>
      </c>
      <c r="AO7" s="14" t="s">
        <v>1</v>
      </c>
      <c r="AP7" s="14" t="s">
        <v>2</v>
      </c>
      <c r="AQ7" s="14" t="s">
        <v>3</v>
      </c>
      <c r="AR7" s="14" t="s">
        <v>4</v>
      </c>
      <c r="AS7" s="14" t="s">
        <v>5</v>
      </c>
      <c r="AT7" s="14" t="s">
        <v>6</v>
      </c>
      <c r="AU7" s="14" t="s">
        <v>7</v>
      </c>
      <c r="AV7" s="14" t="s">
        <v>8</v>
      </c>
      <c r="AW7" s="14" t="s">
        <v>229</v>
      </c>
      <c r="AX7" s="14" t="s">
        <v>270</v>
      </c>
      <c r="AY7" s="14" t="s">
        <v>309</v>
      </c>
    </row>
    <row r="8" spans="1:51">
      <c r="A8" s="15" t="s">
        <v>9</v>
      </c>
      <c r="B8" s="15" t="s">
        <v>10</v>
      </c>
      <c r="C8" s="15"/>
      <c r="D8" s="15"/>
      <c r="E8" s="15"/>
      <c r="F8" s="15"/>
      <c r="G8" s="15"/>
      <c r="H8" s="15"/>
      <c r="I8" s="15"/>
      <c r="J8" s="15"/>
      <c r="K8" s="15"/>
      <c r="L8" s="15"/>
      <c r="M8" s="15"/>
      <c r="N8" s="15"/>
      <c r="O8" s="15"/>
      <c r="P8" s="15"/>
      <c r="Q8" s="15"/>
      <c r="R8" s="15"/>
      <c r="S8" s="15"/>
      <c r="T8" s="15"/>
      <c r="U8" s="15"/>
      <c r="V8" s="15"/>
      <c r="W8" s="15"/>
      <c r="X8" s="15"/>
      <c r="Y8" s="15"/>
      <c r="Z8" s="15"/>
      <c r="AA8" s="15"/>
      <c r="AB8" s="15"/>
      <c r="AC8" s="29">
        <v>21626</v>
      </c>
      <c r="AD8" s="29">
        <v>20270</v>
      </c>
      <c r="AE8" s="29">
        <v>20472</v>
      </c>
      <c r="AF8" s="29">
        <v>21408</v>
      </c>
      <c r="AG8" s="29">
        <v>23077</v>
      </c>
      <c r="AH8" s="29">
        <v>23805</v>
      </c>
      <c r="AI8" s="29">
        <v>24743</v>
      </c>
      <c r="AJ8" s="29">
        <v>23779</v>
      </c>
      <c r="AK8" s="29">
        <v>25285</v>
      </c>
      <c r="AL8" s="29">
        <v>26571</v>
      </c>
      <c r="AM8" s="29">
        <v>26450</v>
      </c>
      <c r="AN8" s="29">
        <v>26704</v>
      </c>
      <c r="AO8" s="29">
        <v>27923</v>
      </c>
      <c r="AP8" s="29">
        <v>29340</v>
      </c>
      <c r="AQ8" s="29">
        <v>29239</v>
      </c>
      <c r="AR8" s="29">
        <v>28063</v>
      </c>
      <c r="AS8" s="29">
        <v>30434</v>
      </c>
      <c r="AT8" s="29">
        <v>34881</v>
      </c>
      <c r="AU8" s="29">
        <v>34786</v>
      </c>
      <c r="AV8" s="29">
        <v>34626</v>
      </c>
      <c r="AW8" s="29">
        <v>35229</v>
      </c>
      <c r="AX8" s="29">
        <v>35294</v>
      </c>
      <c r="AY8" s="29">
        <v>36828</v>
      </c>
    </row>
    <row r="9" spans="1:51">
      <c r="A9" s="15" t="s">
        <v>11</v>
      </c>
      <c r="B9" s="15" t="s">
        <v>12</v>
      </c>
      <c r="C9" s="15"/>
      <c r="D9" s="15"/>
      <c r="E9" s="15"/>
      <c r="F9" s="15"/>
      <c r="G9" s="15"/>
      <c r="H9" s="15"/>
      <c r="I9" s="15"/>
      <c r="J9" s="15"/>
      <c r="K9" s="15"/>
      <c r="L9" s="15"/>
      <c r="M9" s="15"/>
      <c r="N9" s="15"/>
      <c r="O9" s="15"/>
      <c r="P9" s="15"/>
      <c r="Q9" s="15"/>
      <c r="R9" s="15"/>
      <c r="S9" s="15"/>
      <c r="T9" s="15"/>
      <c r="U9" s="15"/>
      <c r="V9" s="15"/>
      <c r="W9" s="15"/>
      <c r="X9" s="15"/>
      <c r="Y9" s="15"/>
      <c r="Z9" s="15"/>
      <c r="AA9" s="15"/>
      <c r="AB9" s="15"/>
      <c r="AC9" s="29">
        <v>21474</v>
      </c>
      <c r="AD9" s="29">
        <v>21894</v>
      </c>
      <c r="AE9" s="29">
        <v>21354</v>
      </c>
      <c r="AF9" s="29">
        <v>21353</v>
      </c>
      <c r="AG9" s="29">
        <v>23333</v>
      </c>
      <c r="AH9" s="29">
        <v>24845</v>
      </c>
      <c r="AI9" s="29">
        <v>26038</v>
      </c>
      <c r="AJ9" s="29">
        <v>26152</v>
      </c>
      <c r="AK9" s="29">
        <v>26348</v>
      </c>
      <c r="AL9" s="29">
        <v>28174</v>
      </c>
      <c r="AM9" s="29">
        <v>28228</v>
      </c>
      <c r="AN9" s="29">
        <v>29863</v>
      </c>
      <c r="AO9" s="29">
        <v>32077</v>
      </c>
      <c r="AP9" s="29">
        <v>30700</v>
      </c>
      <c r="AQ9" s="29">
        <v>31112</v>
      </c>
      <c r="AR9" s="29">
        <v>39228</v>
      </c>
      <c r="AS9" s="29">
        <v>45524</v>
      </c>
      <c r="AT9" s="29">
        <v>46103</v>
      </c>
      <c r="AU9" s="29">
        <v>47475</v>
      </c>
      <c r="AV9" s="29">
        <v>48769</v>
      </c>
      <c r="AW9" s="29">
        <v>49122</v>
      </c>
      <c r="AX9" s="29">
        <v>50707</v>
      </c>
      <c r="AY9" s="29">
        <v>51241</v>
      </c>
    </row>
    <row r="10" spans="1:51">
      <c r="A10" s="15" t="s">
        <v>13</v>
      </c>
      <c r="B10" s="15" t="s">
        <v>14</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29">
        <v>16233</v>
      </c>
      <c r="AD10" s="29">
        <v>15632</v>
      </c>
      <c r="AE10" s="29">
        <v>16278</v>
      </c>
      <c r="AF10" s="29">
        <v>18163</v>
      </c>
      <c r="AG10" s="29">
        <v>17500</v>
      </c>
      <c r="AH10" s="29">
        <v>18575</v>
      </c>
      <c r="AI10" s="29">
        <v>16400</v>
      </c>
      <c r="AJ10" s="29">
        <v>15949</v>
      </c>
      <c r="AK10" s="29">
        <v>17301</v>
      </c>
      <c r="AL10" s="29">
        <v>18446</v>
      </c>
      <c r="AM10" s="29">
        <v>17232</v>
      </c>
      <c r="AN10" s="29">
        <v>16811</v>
      </c>
      <c r="AO10" s="29">
        <v>19182</v>
      </c>
      <c r="AP10" s="29">
        <v>21503</v>
      </c>
      <c r="AQ10" s="29">
        <v>21712</v>
      </c>
      <c r="AR10" s="29">
        <v>21051</v>
      </c>
      <c r="AS10" s="29">
        <v>21803</v>
      </c>
      <c r="AT10" s="29">
        <v>20993</v>
      </c>
      <c r="AU10" s="29">
        <v>22355</v>
      </c>
      <c r="AV10" s="29">
        <v>24958</v>
      </c>
      <c r="AW10" s="29">
        <v>34102</v>
      </c>
      <c r="AX10" s="29">
        <v>34503</v>
      </c>
      <c r="AY10" s="29">
        <v>35308</v>
      </c>
    </row>
    <row r="11" spans="1:51">
      <c r="A11" s="15" t="s">
        <v>15</v>
      </c>
      <c r="B11" s="15" t="s">
        <v>16</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29">
        <v>12012</v>
      </c>
      <c r="AD11" s="29">
        <v>12679</v>
      </c>
      <c r="AE11" s="29">
        <v>11901</v>
      </c>
      <c r="AF11" s="29">
        <v>13146</v>
      </c>
      <c r="AG11" s="29">
        <v>14204</v>
      </c>
      <c r="AH11" s="29">
        <v>14220</v>
      </c>
      <c r="AI11" s="29">
        <v>14929</v>
      </c>
      <c r="AJ11" s="29">
        <v>16529</v>
      </c>
      <c r="AK11" s="29">
        <v>16485</v>
      </c>
      <c r="AL11" s="29">
        <v>16550</v>
      </c>
      <c r="AM11" s="29">
        <v>17520</v>
      </c>
      <c r="AN11" s="29">
        <v>17667</v>
      </c>
      <c r="AO11" s="29">
        <v>18180</v>
      </c>
      <c r="AP11" s="29">
        <v>17979</v>
      </c>
      <c r="AQ11" s="29">
        <v>18150</v>
      </c>
      <c r="AR11" s="29">
        <v>19024</v>
      </c>
      <c r="AS11" s="29">
        <v>19888</v>
      </c>
      <c r="AT11" s="29">
        <v>20293</v>
      </c>
      <c r="AU11" s="29">
        <v>20532</v>
      </c>
      <c r="AV11" s="29">
        <v>20882</v>
      </c>
      <c r="AW11" s="29">
        <v>20682</v>
      </c>
      <c r="AX11" s="29">
        <v>20310</v>
      </c>
      <c r="AY11" s="29">
        <v>21679</v>
      </c>
    </row>
    <row r="12" spans="1:51">
      <c r="A12" s="15" t="s">
        <v>17</v>
      </c>
      <c r="B12" s="15" t="s">
        <v>18</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29">
        <v>10706</v>
      </c>
      <c r="AD12" s="29">
        <v>12067</v>
      </c>
      <c r="AE12" s="29">
        <v>12893</v>
      </c>
      <c r="AF12" s="29">
        <v>13958</v>
      </c>
      <c r="AG12" s="29">
        <v>15128</v>
      </c>
      <c r="AH12" s="29">
        <v>15715</v>
      </c>
      <c r="AI12" s="29">
        <v>17785</v>
      </c>
      <c r="AJ12" s="29">
        <v>19013</v>
      </c>
      <c r="AK12" s="29">
        <v>19535</v>
      </c>
      <c r="AL12" s="29">
        <v>21629</v>
      </c>
      <c r="AM12" s="29">
        <v>20562</v>
      </c>
      <c r="AN12" s="29">
        <v>20336</v>
      </c>
      <c r="AO12" s="29">
        <v>20404</v>
      </c>
      <c r="AP12" s="29">
        <v>20374</v>
      </c>
      <c r="AQ12" s="29">
        <v>20861</v>
      </c>
      <c r="AR12" s="29">
        <v>20356</v>
      </c>
      <c r="AS12" s="29">
        <v>20177</v>
      </c>
      <c r="AT12" s="29">
        <v>20195</v>
      </c>
      <c r="AU12" s="29">
        <v>19838</v>
      </c>
      <c r="AV12" s="29">
        <v>19412</v>
      </c>
      <c r="AW12" s="29">
        <v>21514</v>
      </c>
      <c r="AX12" s="29">
        <v>21502</v>
      </c>
      <c r="AY12" s="29">
        <v>22455</v>
      </c>
    </row>
    <row r="13" spans="1:51">
      <c r="A13" s="15" t="s">
        <v>19</v>
      </c>
      <c r="B13" s="15" t="s">
        <v>20</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29">
        <v>77488</v>
      </c>
      <c r="AD13" s="29">
        <v>75917</v>
      </c>
      <c r="AE13" s="29">
        <v>79226</v>
      </c>
      <c r="AF13" s="29">
        <v>80222</v>
      </c>
      <c r="AG13" s="29">
        <v>82586</v>
      </c>
      <c r="AH13" s="29">
        <v>84561</v>
      </c>
      <c r="AI13" s="29">
        <v>84064</v>
      </c>
      <c r="AJ13" s="29">
        <v>89232</v>
      </c>
      <c r="AK13" s="29">
        <v>107840</v>
      </c>
      <c r="AL13" s="29">
        <v>109233</v>
      </c>
      <c r="AM13" s="29">
        <v>110144</v>
      </c>
      <c r="AN13" s="29">
        <v>113095</v>
      </c>
      <c r="AO13" s="29">
        <v>114562</v>
      </c>
      <c r="AP13" s="29">
        <v>109667</v>
      </c>
      <c r="AQ13" s="29">
        <v>111508</v>
      </c>
      <c r="AR13" s="29">
        <v>113341</v>
      </c>
      <c r="AS13" s="29">
        <v>120416</v>
      </c>
      <c r="AT13" s="29">
        <v>117031</v>
      </c>
      <c r="AU13" s="29">
        <v>121088</v>
      </c>
      <c r="AV13" s="29">
        <v>126362</v>
      </c>
      <c r="AW13" s="29">
        <v>125541</v>
      </c>
      <c r="AX13" s="29">
        <v>128464</v>
      </c>
      <c r="AY13" s="29">
        <v>128007</v>
      </c>
    </row>
    <row r="14" spans="1:51">
      <c r="A14" s="15" t="s">
        <v>21</v>
      </c>
      <c r="B14" s="15" t="s">
        <v>22</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29">
        <v>9523</v>
      </c>
      <c r="AD14" s="29">
        <v>9586</v>
      </c>
      <c r="AE14" s="29">
        <v>10266</v>
      </c>
      <c r="AF14" s="29">
        <v>11711</v>
      </c>
      <c r="AG14" s="29">
        <v>11471</v>
      </c>
      <c r="AH14" s="29">
        <v>11208</v>
      </c>
      <c r="AI14" s="29">
        <v>11482</v>
      </c>
      <c r="AJ14" s="29">
        <v>11034</v>
      </c>
      <c r="AK14" s="29">
        <v>11081</v>
      </c>
      <c r="AL14" s="29">
        <v>11821</v>
      </c>
      <c r="AM14" s="29">
        <v>12136</v>
      </c>
      <c r="AN14" s="29">
        <v>11919</v>
      </c>
      <c r="AO14" s="29">
        <v>12529</v>
      </c>
      <c r="AP14" s="29">
        <v>12831</v>
      </c>
      <c r="AQ14" s="29">
        <v>13309</v>
      </c>
      <c r="AR14" s="29">
        <v>13465</v>
      </c>
      <c r="AS14" s="29">
        <v>13561</v>
      </c>
      <c r="AT14" s="29">
        <v>13730</v>
      </c>
      <c r="AU14" s="29">
        <v>14183</v>
      </c>
      <c r="AV14" s="29">
        <v>14721</v>
      </c>
      <c r="AW14" s="29">
        <v>15465</v>
      </c>
      <c r="AX14" s="29">
        <v>17193</v>
      </c>
      <c r="AY14" s="29">
        <v>17865</v>
      </c>
    </row>
    <row r="15" spans="1:51">
      <c r="A15" s="15" t="s">
        <v>23</v>
      </c>
      <c r="B15" s="15" t="s">
        <v>24</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29">
        <v>10517</v>
      </c>
      <c r="AD15" s="29">
        <v>10653</v>
      </c>
      <c r="AE15" s="29">
        <v>12236</v>
      </c>
      <c r="AF15" s="29">
        <v>12227</v>
      </c>
      <c r="AG15" s="29">
        <v>12128</v>
      </c>
      <c r="AH15" s="29">
        <v>12075</v>
      </c>
      <c r="AI15" s="29">
        <v>12761</v>
      </c>
      <c r="AJ15" s="29">
        <v>13201</v>
      </c>
      <c r="AK15" s="29">
        <v>13310</v>
      </c>
      <c r="AL15" s="29">
        <v>13105</v>
      </c>
      <c r="AM15" s="29">
        <v>12829</v>
      </c>
      <c r="AN15" s="29">
        <v>12659</v>
      </c>
      <c r="AO15" s="29">
        <v>21998</v>
      </c>
      <c r="AP15" s="29">
        <v>21039</v>
      </c>
      <c r="AQ15" s="29">
        <v>21754</v>
      </c>
      <c r="AR15" s="29">
        <v>20021</v>
      </c>
      <c r="AS15" s="29">
        <v>20827</v>
      </c>
      <c r="AT15" s="29">
        <v>22421</v>
      </c>
      <c r="AU15" s="29">
        <v>22582</v>
      </c>
      <c r="AV15" s="29">
        <v>23234</v>
      </c>
      <c r="AW15" s="29">
        <v>23184</v>
      </c>
      <c r="AX15" s="29">
        <v>22501</v>
      </c>
      <c r="AY15" s="29">
        <v>22830</v>
      </c>
    </row>
    <row r="16" spans="1:51">
      <c r="A16" s="15" t="s">
        <v>25</v>
      </c>
      <c r="B16" s="15" t="s">
        <v>26</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29">
        <v>2836</v>
      </c>
      <c r="AD16" s="29">
        <v>3289</v>
      </c>
      <c r="AE16" s="29">
        <v>3901</v>
      </c>
      <c r="AF16" s="29">
        <v>4038</v>
      </c>
      <c r="AG16" s="29">
        <v>4314</v>
      </c>
      <c r="AH16" s="29">
        <v>4782</v>
      </c>
      <c r="AI16" s="29">
        <v>4918</v>
      </c>
      <c r="AJ16" s="29">
        <v>5256</v>
      </c>
      <c r="AK16" s="29">
        <v>5545</v>
      </c>
      <c r="AL16" s="29">
        <v>5455</v>
      </c>
      <c r="AM16" s="29">
        <v>5676</v>
      </c>
      <c r="AN16" s="29">
        <v>4938</v>
      </c>
      <c r="AO16" s="29">
        <v>4991</v>
      </c>
      <c r="AP16" s="29">
        <v>5582</v>
      </c>
      <c r="AQ16" s="29">
        <v>5298</v>
      </c>
      <c r="AR16" s="29">
        <v>5471</v>
      </c>
      <c r="AS16" s="29">
        <v>5493</v>
      </c>
      <c r="AT16" s="29">
        <v>5549</v>
      </c>
      <c r="AU16" s="29">
        <v>5408</v>
      </c>
      <c r="AV16" s="29">
        <v>5410</v>
      </c>
      <c r="AW16" s="29">
        <v>5256</v>
      </c>
      <c r="AX16" s="29">
        <v>5583</v>
      </c>
      <c r="AY16" s="29">
        <v>5647</v>
      </c>
    </row>
    <row r="17" spans="1:51">
      <c r="A17" s="15" t="s">
        <v>27</v>
      </c>
      <c r="B17" s="15" t="s">
        <v>28</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29">
        <v>12333</v>
      </c>
      <c r="AD17" s="29">
        <v>12627</v>
      </c>
      <c r="AE17" s="29">
        <v>12923</v>
      </c>
      <c r="AF17" s="29">
        <v>12947</v>
      </c>
      <c r="AG17" s="29">
        <v>12865</v>
      </c>
      <c r="AH17" s="29">
        <v>13259</v>
      </c>
      <c r="AI17" s="29">
        <v>12609</v>
      </c>
      <c r="AJ17" s="29">
        <v>12720</v>
      </c>
      <c r="AK17" s="29">
        <v>13277</v>
      </c>
      <c r="AL17" s="29">
        <v>20675</v>
      </c>
      <c r="AM17" s="29">
        <v>20032</v>
      </c>
      <c r="AN17" s="29">
        <v>19021</v>
      </c>
      <c r="AO17" s="29">
        <v>20704</v>
      </c>
      <c r="AP17" s="29">
        <v>20442</v>
      </c>
      <c r="AQ17" s="29">
        <v>20663</v>
      </c>
      <c r="AR17" s="29">
        <v>20466</v>
      </c>
      <c r="AS17" s="29">
        <v>20207</v>
      </c>
      <c r="AT17" s="29">
        <v>19702</v>
      </c>
      <c r="AU17" s="29">
        <v>19412</v>
      </c>
      <c r="AV17" s="29">
        <v>19899</v>
      </c>
      <c r="AW17" s="29">
        <v>18488</v>
      </c>
      <c r="AX17" s="29">
        <v>20719</v>
      </c>
      <c r="AY17" s="29">
        <v>21561</v>
      </c>
    </row>
    <row r="18" spans="1:51">
      <c r="A18" s="15" t="s">
        <v>29</v>
      </c>
      <c r="B18" s="15" t="s">
        <v>30</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29">
        <v>13152</v>
      </c>
      <c r="AD18" s="29">
        <v>12999</v>
      </c>
      <c r="AE18" s="29">
        <v>13552</v>
      </c>
      <c r="AF18" s="29">
        <v>13224</v>
      </c>
      <c r="AG18" s="29">
        <v>13880</v>
      </c>
      <c r="AH18" s="29">
        <v>14466</v>
      </c>
      <c r="AI18" s="29">
        <v>14016</v>
      </c>
      <c r="AJ18" s="29">
        <v>15871</v>
      </c>
      <c r="AK18" s="29">
        <v>18189</v>
      </c>
      <c r="AL18" s="29">
        <v>22250</v>
      </c>
      <c r="AM18" s="29">
        <v>28917</v>
      </c>
      <c r="AN18" s="29">
        <v>27499</v>
      </c>
      <c r="AO18" s="29">
        <v>28688</v>
      </c>
      <c r="AP18" s="29">
        <v>31779</v>
      </c>
      <c r="AQ18" s="29">
        <v>31536</v>
      </c>
      <c r="AR18" s="29">
        <v>32871</v>
      </c>
      <c r="AS18" s="29">
        <v>41680</v>
      </c>
      <c r="AT18" s="29">
        <v>41817</v>
      </c>
      <c r="AU18" s="29">
        <v>41273</v>
      </c>
      <c r="AV18" s="29">
        <v>42610</v>
      </c>
      <c r="AW18" s="29">
        <v>44189</v>
      </c>
      <c r="AX18" s="29">
        <v>44361</v>
      </c>
      <c r="AY18" s="29">
        <v>44654</v>
      </c>
    </row>
    <row r="19" spans="1:51">
      <c r="A19" s="15" t="s">
        <v>31</v>
      </c>
      <c r="B19" s="15" t="s">
        <v>32</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29">
        <v>11793</v>
      </c>
      <c r="AD19" s="29">
        <v>11802</v>
      </c>
      <c r="AE19" s="29">
        <v>11837</v>
      </c>
      <c r="AF19" s="29">
        <v>12756</v>
      </c>
      <c r="AG19" s="29">
        <v>13285</v>
      </c>
      <c r="AH19" s="29">
        <v>14359</v>
      </c>
      <c r="AI19" s="29">
        <v>13922</v>
      </c>
      <c r="AJ19" s="29">
        <v>14010</v>
      </c>
      <c r="AK19" s="29">
        <v>15539</v>
      </c>
      <c r="AL19" s="29">
        <v>15539</v>
      </c>
      <c r="AM19" s="29">
        <v>15204</v>
      </c>
      <c r="AN19" s="29">
        <v>15612</v>
      </c>
      <c r="AO19" s="29">
        <v>16100</v>
      </c>
      <c r="AP19" s="29">
        <v>16353</v>
      </c>
      <c r="AQ19" s="29">
        <v>17230</v>
      </c>
      <c r="AR19" s="29">
        <v>17725</v>
      </c>
      <c r="AS19" s="29">
        <v>17304</v>
      </c>
      <c r="AT19" s="29">
        <v>16999</v>
      </c>
      <c r="AU19" s="29">
        <v>17094</v>
      </c>
      <c r="AV19" s="29">
        <v>18910</v>
      </c>
      <c r="AW19" s="29">
        <v>20275</v>
      </c>
      <c r="AX19" s="29">
        <v>23408</v>
      </c>
      <c r="AY19" s="29">
        <v>32775</v>
      </c>
    </row>
    <row r="20" spans="1:51">
      <c r="A20" s="15" t="s">
        <v>33</v>
      </c>
      <c r="B20" s="15" t="s">
        <v>34</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29">
        <v>143461</v>
      </c>
      <c r="AD20" s="29">
        <v>154829</v>
      </c>
      <c r="AE20" s="29">
        <v>163420</v>
      </c>
      <c r="AF20" s="29">
        <v>154350</v>
      </c>
      <c r="AG20" s="29">
        <v>147303</v>
      </c>
      <c r="AH20" s="29">
        <v>170211</v>
      </c>
      <c r="AI20" s="29">
        <v>207079</v>
      </c>
      <c r="AJ20" s="29">
        <v>210910</v>
      </c>
      <c r="AK20" s="29">
        <v>197174</v>
      </c>
      <c r="AL20" s="29">
        <v>197225</v>
      </c>
      <c r="AM20" s="29">
        <v>192840</v>
      </c>
      <c r="AN20" s="29">
        <v>196715</v>
      </c>
      <c r="AO20" s="29">
        <v>206712</v>
      </c>
      <c r="AP20" s="29">
        <v>217010</v>
      </c>
      <c r="AQ20" s="29">
        <v>218038</v>
      </c>
      <c r="AR20" s="29">
        <v>214407</v>
      </c>
      <c r="AS20" s="29">
        <v>213472</v>
      </c>
      <c r="AT20" s="29">
        <v>210208</v>
      </c>
      <c r="AU20" s="29">
        <v>211361</v>
      </c>
      <c r="AV20" s="29">
        <v>215995</v>
      </c>
      <c r="AW20" s="29">
        <v>219949</v>
      </c>
      <c r="AX20" s="29">
        <v>218790</v>
      </c>
      <c r="AY20" s="29">
        <v>227694</v>
      </c>
    </row>
    <row r="21" spans="1:51">
      <c r="A21" s="15" t="s">
        <v>35</v>
      </c>
      <c r="B21" s="15" t="s">
        <v>36</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29">
        <v>46453</v>
      </c>
      <c r="AD21" s="29">
        <v>47527</v>
      </c>
      <c r="AE21" s="29">
        <v>43825</v>
      </c>
      <c r="AF21" s="29">
        <v>44473</v>
      </c>
      <c r="AG21" s="29">
        <v>52187</v>
      </c>
      <c r="AH21" s="29">
        <v>56273</v>
      </c>
      <c r="AI21" s="29">
        <v>69414</v>
      </c>
      <c r="AJ21" s="29">
        <v>83686</v>
      </c>
      <c r="AK21" s="29">
        <v>83181</v>
      </c>
      <c r="AL21" s="29">
        <v>77513</v>
      </c>
      <c r="AM21" s="29">
        <v>75073</v>
      </c>
      <c r="AN21" s="29">
        <v>75606</v>
      </c>
      <c r="AO21" s="29">
        <v>73852</v>
      </c>
      <c r="AP21" s="29">
        <v>66644</v>
      </c>
      <c r="AQ21" s="29">
        <v>67807</v>
      </c>
      <c r="AR21" s="29">
        <v>68717</v>
      </c>
      <c r="AS21" s="29">
        <v>70622</v>
      </c>
      <c r="AT21" s="29">
        <v>69478</v>
      </c>
      <c r="AU21" s="29">
        <v>69218</v>
      </c>
      <c r="AV21" s="29">
        <v>71545</v>
      </c>
      <c r="AW21" s="29">
        <v>73280</v>
      </c>
      <c r="AX21" s="29">
        <v>78464</v>
      </c>
      <c r="AY21" s="29">
        <v>82268</v>
      </c>
    </row>
    <row r="22" spans="1:51">
      <c r="A22" s="15" t="s">
        <v>37</v>
      </c>
      <c r="B22" s="15" t="s">
        <v>38</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29">
        <v>6007</v>
      </c>
      <c r="AD22" s="29">
        <v>5886</v>
      </c>
      <c r="AE22" s="29">
        <v>6109</v>
      </c>
      <c r="AF22" s="29">
        <v>6129</v>
      </c>
      <c r="AG22" s="29">
        <v>6494</v>
      </c>
      <c r="AH22" s="29">
        <v>7845</v>
      </c>
      <c r="AI22" s="29">
        <v>7982</v>
      </c>
      <c r="AJ22" s="29">
        <v>8026</v>
      </c>
      <c r="AK22" s="29">
        <v>9090</v>
      </c>
      <c r="AL22" s="29">
        <v>8629</v>
      </c>
      <c r="AM22" s="29">
        <v>8666</v>
      </c>
      <c r="AN22" s="29">
        <v>8432</v>
      </c>
      <c r="AO22" s="29">
        <v>8277</v>
      </c>
      <c r="AP22" s="29">
        <v>8081</v>
      </c>
      <c r="AQ22" s="29">
        <v>8508</v>
      </c>
      <c r="AR22" s="29">
        <v>8725</v>
      </c>
      <c r="AS22" s="29">
        <v>8206</v>
      </c>
      <c r="AT22" s="29">
        <v>8451</v>
      </c>
      <c r="AU22" s="29">
        <v>8595</v>
      </c>
      <c r="AV22" s="29">
        <v>8559</v>
      </c>
      <c r="AW22" s="29">
        <v>8887</v>
      </c>
      <c r="AX22" s="29">
        <v>10413</v>
      </c>
      <c r="AY22" s="29">
        <v>10550</v>
      </c>
    </row>
    <row r="23" spans="1:51">
      <c r="A23" s="15" t="s">
        <v>39</v>
      </c>
      <c r="B23" s="15" t="s">
        <v>40</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29">
        <v>15377</v>
      </c>
      <c r="AD23" s="29">
        <v>16047</v>
      </c>
      <c r="AE23" s="29">
        <v>17005</v>
      </c>
      <c r="AF23" s="29">
        <v>17147</v>
      </c>
      <c r="AG23" s="29">
        <v>25211</v>
      </c>
      <c r="AH23" s="29">
        <v>25839</v>
      </c>
      <c r="AI23" s="29">
        <v>25883</v>
      </c>
      <c r="AJ23" s="29">
        <v>26675</v>
      </c>
      <c r="AK23" s="29">
        <v>27225</v>
      </c>
      <c r="AL23" s="29">
        <v>26992</v>
      </c>
      <c r="AM23" s="29">
        <v>27960</v>
      </c>
      <c r="AN23" s="29">
        <v>27764</v>
      </c>
      <c r="AO23" s="29">
        <v>32586</v>
      </c>
      <c r="AP23" s="29">
        <v>32734</v>
      </c>
      <c r="AQ23" s="29">
        <v>34043</v>
      </c>
      <c r="AR23" s="29">
        <v>33268</v>
      </c>
      <c r="AS23" s="29">
        <v>33693</v>
      </c>
      <c r="AT23" s="29">
        <v>36570</v>
      </c>
      <c r="AU23" s="29">
        <v>38370</v>
      </c>
      <c r="AV23" s="29">
        <v>37267</v>
      </c>
      <c r="AW23" s="29">
        <v>36842</v>
      </c>
      <c r="AX23" s="29">
        <v>38071</v>
      </c>
      <c r="AY23" s="29">
        <v>37546</v>
      </c>
    </row>
    <row r="24" spans="1:51">
      <c r="A24" s="15" t="s">
        <v>41</v>
      </c>
      <c r="B24" s="15" t="s">
        <v>42</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29">
        <v>41377</v>
      </c>
      <c r="AD24" s="29">
        <v>39709</v>
      </c>
      <c r="AE24" s="29">
        <v>43023</v>
      </c>
      <c r="AF24" s="29">
        <v>44322</v>
      </c>
      <c r="AG24" s="29">
        <v>56629</v>
      </c>
      <c r="AH24" s="29">
        <v>59539</v>
      </c>
      <c r="AI24" s="29">
        <v>56981</v>
      </c>
      <c r="AJ24" s="29">
        <v>57803</v>
      </c>
      <c r="AK24" s="29">
        <v>57994</v>
      </c>
      <c r="AL24" s="29">
        <v>56930</v>
      </c>
      <c r="AM24" s="29">
        <v>57685</v>
      </c>
      <c r="AN24" s="29">
        <v>58219</v>
      </c>
      <c r="AO24" s="29">
        <v>59309</v>
      </c>
      <c r="AP24" s="29">
        <v>60679</v>
      </c>
      <c r="AQ24" s="29">
        <v>67822</v>
      </c>
      <c r="AR24" s="29">
        <v>70898</v>
      </c>
      <c r="AS24" s="29">
        <v>69997</v>
      </c>
      <c r="AT24" s="29">
        <v>71058</v>
      </c>
      <c r="AU24" s="29">
        <v>69878</v>
      </c>
      <c r="AV24" s="29">
        <v>73822</v>
      </c>
      <c r="AW24" s="29">
        <v>76954</v>
      </c>
      <c r="AX24" s="29">
        <v>78168</v>
      </c>
      <c r="AY24" s="29">
        <v>77976</v>
      </c>
    </row>
    <row r="25" spans="1:51">
      <c r="A25" s="15" t="s">
        <v>43</v>
      </c>
      <c r="B25" s="15" t="s">
        <v>44</v>
      </c>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29">
        <v>12948</v>
      </c>
      <c r="AD25" s="29">
        <v>14638</v>
      </c>
      <c r="AE25" s="29">
        <v>15075</v>
      </c>
      <c r="AF25" s="29">
        <v>14860</v>
      </c>
      <c r="AG25" s="29">
        <v>14963</v>
      </c>
      <c r="AH25" s="29">
        <v>14922</v>
      </c>
      <c r="AI25" s="29">
        <v>14246</v>
      </c>
      <c r="AJ25" s="29">
        <v>14514</v>
      </c>
      <c r="AK25" s="29">
        <v>18769</v>
      </c>
      <c r="AL25" s="29">
        <v>23652</v>
      </c>
      <c r="AM25" s="29">
        <v>23339</v>
      </c>
      <c r="AN25" s="29">
        <v>23236</v>
      </c>
      <c r="AO25" s="29">
        <v>24137</v>
      </c>
      <c r="AP25" s="29">
        <v>27615</v>
      </c>
      <c r="AQ25" s="29">
        <v>30037</v>
      </c>
      <c r="AR25" s="29">
        <v>30535</v>
      </c>
      <c r="AS25" s="29">
        <v>33225</v>
      </c>
      <c r="AT25" s="29">
        <v>33510</v>
      </c>
      <c r="AU25" s="29">
        <v>34486</v>
      </c>
      <c r="AV25" s="29">
        <v>34152</v>
      </c>
      <c r="AW25" s="29">
        <v>35288</v>
      </c>
      <c r="AX25" s="29">
        <v>35209</v>
      </c>
      <c r="AY25" s="29">
        <v>35382</v>
      </c>
    </row>
    <row r="26" spans="1:51">
      <c r="A26" s="15" t="s">
        <v>45</v>
      </c>
      <c r="B26" s="15" t="s">
        <v>46</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29">
        <v>12092</v>
      </c>
      <c r="AD26" s="29">
        <v>12358</v>
      </c>
      <c r="AE26" s="29">
        <v>12759</v>
      </c>
      <c r="AF26" s="29">
        <v>13616</v>
      </c>
      <c r="AG26" s="29">
        <v>14014</v>
      </c>
      <c r="AH26" s="29">
        <v>14354</v>
      </c>
      <c r="AI26" s="29">
        <v>14514</v>
      </c>
      <c r="AJ26" s="29">
        <v>14845</v>
      </c>
      <c r="AK26" s="29">
        <v>14389</v>
      </c>
      <c r="AL26" s="29">
        <v>17117</v>
      </c>
      <c r="AM26" s="29">
        <v>22288</v>
      </c>
      <c r="AN26" s="29">
        <v>24165</v>
      </c>
      <c r="AO26" s="29">
        <v>26024</v>
      </c>
      <c r="AP26" s="29">
        <v>26157</v>
      </c>
      <c r="AQ26" s="29">
        <v>26756</v>
      </c>
      <c r="AR26" s="29">
        <v>27250</v>
      </c>
      <c r="AS26" s="29">
        <v>28590</v>
      </c>
      <c r="AT26" s="29">
        <v>29211</v>
      </c>
      <c r="AU26" s="29">
        <v>29436</v>
      </c>
      <c r="AV26" s="29">
        <v>29933</v>
      </c>
      <c r="AW26" s="29">
        <v>30497</v>
      </c>
      <c r="AX26" s="29">
        <v>32088</v>
      </c>
      <c r="AY26" s="29">
        <v>33294</v>
      </c>
    </row>
    <row r="27" spans="1:51">
      <c r="A27" s="15" t="s">
        <v>65</v>
      </c>
      <c r="B27" s="15" t="s">
        <v>66</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29">
        <v>3713</v>
      </c>
      <c r="AD27" s="29">
        <v>4141</v>
      </c>
      <c r="AE27" s="29">
        <v>4194</v>
      </c>
      <c r="AF27" s="29">
        <v>4295</v>
      </c>
      <c r="AG27" s="29">
        <v>4676</v>
      </c>
      <c r="AH27" s="29">
        <v>5049</v>
      </c>
      <c r="AI27" s="29">
        <v>5288</v>
      </c>
      <c r="AJ27" s="29">
        <v>5876</v>
      </c>
      <c r="AK27" s="29">
        <v>6813</v>
      </c>
      <c r="AL27" s="29">
        <v>7870</v>
      </c>
      <c r="AM27" s="29">
        <v>7436</v>
      </c>
      <c r="AN27" s="29">
        <v>8319</v>
      </c>
      <c r="AO27" s="29">
        <v>8916</v>
      </c>
      <c r="AP27" s="29">
        <v>8132</v>
      </c>
      <c r="AQ27" s="29">
        <v>7095</v>
      </c>
      <c r="AR27" s="29">
        <v>5571</v>
      </c>
      <c r="AS27" s="29">
        <v>4690</v>
      </c>
      <c r="AT27" s="29">
        <v>4823</v>
      </c>
      <c r="AU27" s="29">
        <v>4849</v>
      </c>
      <c r="AV27" s="29">
        <v>5159</v>
      </c>
      <c r="AW27" s="29">
        <v>4894</v>
      </c>
      <c r="AX27" s="29">
        <v>5076</v>
      </c>
      <c r="AY27" s="29">
        <v>5991</v>
      </c>
    </row>
    <row r="28" spans="1:51">
      <c r="A28" s="15" t="s">
        <v>67</v>
      </c>
      <c r="B28" s="15" t="s">
        <v>68</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29">
        <v>3869</v>
      </c>
      <c r="AD28" s="29">
        <v>3964</v>
      </c>
      <c r="AE28" s="29">
        <v>4116</v>
      </c>
      <c r="AF28" s="29">
        <v>4786</v>
      </c>
      <c r="AG28" s="29">
        <v>4287</v>
      </c>
      <c r="AH28" s="29">
        <v>4163</v>
      </c>
      <c r="AI28" s="29">
        <v>5414</v>
      </c>
      <c r="AJ28" s="29">
        <v>5129</v>
      </c>
      <c r="AK28" s="29">
        <v>4636</v>
      </c>
      <c r="AL28" s="29">
        <v>5080</v>
      </c>
      <c r="AM28" s="29">
        <v>5711</v>
      </c>
      <c r="AN28" s="29">
        <v>6651</v>
      </c>
      <c r="AO28" s="29">
        <v>7135</v>
      </c>
      <c r="AP28" s="29">
        <v>6156</v>
      </c>
      <c r="AQ28" s="29">
        <v>6473</v>
      </c>
      <c r="AR28" s="29">
        <v>5685</v>
      </c>
      <c r="AS28" s="29">
        <v>6115</v>
      </c>
      <c r="AT28" s="29">
        <v>6143</v>
      </c>
      <c r="AU28" s="29">
        <v>6239</v>
      </c>
      <c r="AV28" s="29">
        <v>5738</v>
      </c>
      <c r="AW28" s="29">
        <v>4417</v>
      </c>
      <c r="AX28" s="29">
        <v>4669</v>
      </c>
      <c r="AY28" s="29">
        <v>5085</v>
      </c>
    </row>
    <row r="29" spans="1:51">
      <c r="A29" s="15" t="s">
        <v>47</v>
      </c>
      <c r="B29" s="15" t="s">
        <v>48</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29">
        <v>52366</v>
      </c>
      <c r="AD29" s="29">
        <v>54091</v>
      </c>
      <c r="AE29" s="29">
        <v>55370</v>
      </c>
      <c r="AF29" s="29">
        <v>57994</v>
      </c>
      <c r="AG29" s="29">
        <v>58686</v>
      </c>
      <c r="AH29" s="29">
        <v>62029</v>
      </c>
      <c r="AI29" s="29">
        <v>60547</v>
      </c>
      <c r="AJ29" s="29">
        <v>62217</v>
      </c>
      <c r="AK29" s="29">
        <v>82325</v>
      </c>
      <c r="AL29" s="29">
        <v>79766</v>
      </c>
      <c r="AM29" s="29">
        <v>73722</v>
      </c>
      <c r="AN29" s="29">
        <v>72861</v>
      </c>
      <c r="AO29" s="29">
        <v>73668</v>
      </c>
      <c r="AP29" s="29">
        <v>74888</v>
      </c>
      <c r="AQ29" s="29">
        <v>75053</v>
      </c>
      <c r="AR29" s="29">
        <v>67137</v>
      </c>
      <c r="AS29" s="29">
        <v>84817</v>
      </c>
      <c r="AT29" s="29">
        <v>82513</v>
      </c>
      <c r="AU29" s="29">
        <v>82968</v>
      </c>
      <c r="AV29" s="29">
        <v>80560</v>
      </c>
      <c r="AW29" s="29">
        <v>75649</v>
      </c>
      <c r="AX29" s="29">
        <v>78898</v>
      </c>
      <c r="AY29" s="29">
        <v>80931</v>
      </c>
    </row>
    <row r="30" spans="1:51">
      <c r="A30" s="15" t="s">
        <v>49</v>
      </c>
      <c r="B30" s="15" t="s">
        <v>50</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29">
        <v>19746</v>
      </c>
      <c r="AD30" s="29">
        <v>19084</v>
      </c>
      <c r="AE30" s="29">
        <v>20458</v>
      </c>
      <c r="AF30" s="29">
        <v>22284</v>
      </c>
      <c r="AG30" s="29">
        <v>23985</v>
      </c>
      <c r="AH30" s="29">
        <v>26571</v>
      </c>
      <c r="AI30" s="29">
        <v>28105</v>
      </c>
      <c r="AJ30" s="29">
        <v>31004</v>
      </c>
      <c r="AK30" s="29">
        <v>31814</v>
      </c>
      <c r="AL30" s="29">
        <v>30075</v>
      </c>
      <c r="AM30" s="29">
        <v>29308</v>
      </c>
      <c r="AN30" s="29">
        <v>29882</v>
      </c>
      <c r="AO30" s="29">
        <v>30768</v>
      </c>
      <c r="AP30" s="29">
        <v>35101</v>
      </c>
      <c r="AQ30" s="29">
        <v>36316</v>
      </c>
      <c r="AR30" s="29">
        <v>39125</v>
      </c>
      <c r="AS30" s="29">
        <v>41374</v>
      </c>
      <c r="AT30" s="29">
        <v>40499</v>
      </c>
      <c r="AU30" s="29">
        <v>39019</v>
      </c>
      <c r="AV30" s="29">
        <v>41667</v>
      </c>
      <c r="AW30" s="29">
        <v>42176</v>
      </c>
      <c r="AX30" s="29">
        <v>42655</v>
      </c>
      <c r="AY30" s="29">
        <v>43257</v>
      </c>
    </row>
    <row r="31" spans="1:51">
      <c r="A31" s="15" t="s">
        <v>51</v>
      </c>
      <c r="B31" s="15" t="s">
        <v>52</v>
      </c>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29">
        <v>6407</v>
      </c>
      <c r="AD31" s="29">
        <v>6139</v>
      </c>
      <c r="AE31" s="29">
        <v>5838</v>
      </c>
      <c r="AF31" s="29">
        <v>5590</v>
      </c>
      <c r="AG31" s="29">
        <v>5900</v>
      </c>
      <c r="AH31" s="29">
        <v>6140</v>
      </c>
      <c r="AI31" s="29">
        <v>5740</v>
      </c>
      <c r="AJ31" s="29">
        <v>6129</v>
      </c>
      <c r="AK31" s="29">
        <v>6239</v>
      </c>
      <c r="AL31" s="29">
        <v>5739</v>
      </c>
      <c r="AM31" s="29">
        <v>6374</v>
      </c>
      <c r="AN31" s="29">
        <v>6281</v>
      </c>
      <c r="AO31" s="29">
        <v>6881</v>
      </c>
      <c r="AP31" s="29">
        <v>6918</v>
      </c>
      <c r="AQ31" s="29">
        <v>7186</v>
      </c>
      <c r="AR31" s="29">
        <v>6196</v>
      </c>
      <c r="AS31" s="29">
        <v>7174</v>
      </c>
      <c r="AT31" s="29">
        <v>7132</v>
      </c>
      <c r="AU31" s="29">
        <v>7279</v>
      </c>
      <c r="AV31" s="29">
        <v>7259</v>
      </c>
      <c r="AW31" s="29">
        <v>7448</v>
      </c>
      <c r="AX31" s="29">
        <v>7625</v>
      </c>
      <c r="AY31" s="29">
        <v>8160</v>
      </c>
    </row>
    <row r="32" spans="1:51">
      <c r="A32" s="15" t="s">
        <v>53</v>
      </c>
      <c r="B32" s="15" t="s">
        <v>54</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29">
        <v>17974</v>
      </c>
      <c r="AD32" s="29">
        <v>18615</v>
      </c>
      <c r="AE32" s="29">
        <v>19200</v>
      </c>
      <c r="AF32" s="29">
        <v>19337</v>
      </c>
      <c r="AG32" s="29">
        <v>20787</v>
      </c>
      <c r="AH32" s="29">
        <v>21606</v>
      </c>
      <c r="AI32" s="29">
        <v>20887</v>
      </c>
      <c r="AJ32" s="29">
        <v>22442</v>
      </c>
      <c r="AK32" s="29">
        <v>22327</v>
      </c>
      <c r="AL32" s="29">
        <v>23197</v>
      </c>
      <c r="AM32" s="29">
        <v>25177</v>
      </c>
      <c r="AN32" s="29">
        <v>25417</v>
      </c>
      <c r="AO32" s="29">
        <v>27360</v>
      </c>
      <c r="AP32" s="29">
        <v>29142</v>
      </c>
      <c r="AQ32" s="29">
        <v>36028</v>
      </c>
      <c r="AR32" s="29">
        <v>35289</v>
      </c>
      <c r="AS32" s="29">
        <v>35927</v>
      </c>
      <c r="AT32" s="29">
        <v>34619</v>
      </c>
      <c r="AU32" s="29">
        <v>33553</v>
      </c>
      <c r="AV32" s="29">
        <v>35969</v>
      </c>
      <c r="AW32" s="29">
        <v>35950</v>
      </c>
      <c r="AX32" s="29">
        <v>35043</v>
      </c>
      <c r="AY32" s="29">
        <v>36027</v>
      </c>
    </row>
    <row r="33" spans="1:51">
      <c r="A33" s="15" t="s">
        <v>55</v>
      </c>
      <c r="B33" s="15" t="s">
        <v>56</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29">
        <v>32826</v>
      </c>
      <c r="AD33" s="29">
        <v>34980</v>
      </c>
      <c r="AE33" s="29">
        <v>34120</v>
      </c>
      <c r="AF33" s="29">
        <v>35858</v>
      </c>
      <c r="AG33" s="29">
        <v>36256</v>
      </c>
      <c r="AH33" s="29">
        <v>36315</v>
      </c>
      <c r="AI33" s="29">
        <v>39714</v>
      </c>
      <c r="AJ33" s="29">
        <v>41696</v>
      </c>
      <c r="AK33" s="29">
        <v>56021</v>
      </c>
      <c r="AL33" s="29">
        <v>58493</v>
      </c>
      <c r="AM33" s="29">
        <v>56073</v>
      </c>
      <c r="AN33" s="29">
        <v>56862</v>
      </c>
      <c r="AO33" s="29">
        <v>57593</v>
      </c>
      <c r="AP33" s="29">
        <v>64986</v>
      </c>
      <c r="AQ33" s="29">
        <v>68060</v>
      </c>
      <c r="AR33" s="29">
        <v>66116</v>
      </c>
      <c r="AS33" s="29">
        <v>70642</v>
      </c>
      <c r="AT33" s="29">
        <v>70868</v>
      </c>
      <c r="AU33" s="29">
        <v>67570</v>
      </c>
      <c r="AV33" s="29">
        <v>70108</v>
      </c>
      <c r="AW33" s="29">
        <v>68885</v>
      </c>
      <c r="AX33" s="29">
        <v>68192</v>
      </c>
      <c r="AY33" s="29">
        <v>73328</v>
      </c>
    </row>
    <row r="34" spans="1:51">
      <c r="A34" s="15" t="s">
        <v>57</v>
      </c>
      <c r="B34" s="15" t="s">
        <v>58</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29">
        <v>32787</v>
      </c>
      <c r="AD34" s="29">
        <v>33907</v>
      </c>
      <c r="AE34" s="29">
        <v>37216</v>
      </c>
      <c r="AF34" s="29">
        <v>38400</v>
      </c>
      <c r="AG34" s="29">
        <v>40598</v>
      </c>
      <c r="AH34" s="29">
        <v>41129</v>
      </c>
      <c r="AI34" s="29">
        <v>41209</v>
      </c>
      <c r="AJ34" s="29">
        <v>41713</v>
      </c>
      <c r="AK34" s="29">
        <v>45291</v>
      </c>
      <c r="AL34" s="29">
        <v>60367</v>
      </c>
      <c r="AM34" s="29">
        <v>59148</v>
      </c>
      <c r="AN34" s="29">
        <v>63335</v>
      </c>
      <c r="AO34" s="29">
        <v>65538</v>
      </c>
      <c r="AP34" s="29">
        <v>61533</v>
      </c>
      <c r="AQ34" s="29">
        <v>55633</v>
      </c>
      <c r="AR34" s="29">
        <v>55274</v>
      </c>
      <c r="AS34" s="29">
        <v>55393</v>
      </c>
      <c r="AT34" s="29">
        <v>59596</v>
      </c>
      <c r="AU34" s="29">
        <v>58861</v>
      </c>
      <c r="AV34" s="29">
        <v>61143</v>
      </c>
      <c r="AW34" s="29">
        <v>62095</v>
      </c>
      <c r="AX34" s="29">
        <v>62695</v>
      </c>
      <c r="AY34" s="29">
        <v>63036</v>
      </c>
    </row>
    <row r="35" spans="1:51">
      <c r="A35" s="15" t="s">
        <v>59</v>
      </c>
      <c r="B35" s="15" t="s">
        <v>60</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29">
        <v>16047</v>
      </c>
      <c r="AD35" s="29">
        <v>17464</v>
      </c>
      <c r="AE35" s="29">
        <v>18274</v>
      </c>
      <c r="AF35" s="29">
        <v>18055</v>
      </c>
      <c r="AG35" s="29">
        <v>19033</v>
      </c>
      <c r="AH35" s="29">
        <v>20376</v>
      </c>
      <c r="AI35" s="29">
        <v>19703</v>
      </c>
      <c r="AJ35" s="29">
        <v>20024</v>
      </c>
      <c r="AK35" s="29">
        <v>20966</v>
      </c>
      <c r="AL35" s="29">
        <v>26138</v>
      </c>
      <c r="AM35" s="29">
        <v>35064</v>
      </c>
      <c r="AN35" s="29">
        <v>34985</v>
      </c>
      <c r="AO35" s="29">
        <v>39380</v>
      </c>
      <c r="AP35" s="29">
        <v>33517</v>
      </c>
      <c r="AQ35" s="29">
        <v>32064</v>
      </c>
      <c r="AR35" s="29">
        <v>33564</v>
      </c>
      <c r="AS35" s="29">
        <v>35308</v>
      </c>
      <c r="AT35" s="29">
        <v>35956</v>
      </c>
      <c r="AU35" s="29">
        <v>36994</v>
      </c>
      <c r="AV35" s="29">
        <v>40371</v>
      </c>
      <c r="AW35" s="29">
        <v>40612</v>
      </c>
      <c r="AX35" s="29">
        <v>37987</v>
      </c>
      <c r="AY35" s="29">
        <v>38689</v>
      </c>
    </row>
    <row r="36" spans="1:51">
      <c r="A36" s="15" t="s">
        <v>61</v>
      </c>
      <c r="B36" s="15" t="s">
        <v>62</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29">
        <v>15914</v>
      </c>
      <c r="AD36" s="29">
        <v>12442</v>
      </c>
      <c r="AE36" s="29">
        <v>15481</v>
      </c>
      <c r="AF36" s="29">
        <v>17109</v>
      </c>
      <c r="AG36" s="29">
        <v>17417</v>
      </c>
      <c r="AH36" s="29">
        <v>17660</v>
      </c>
      <c r="AI36" s="29">
        <v>17432</v>
      </c>
      <c r="AJ36" s="29">
        <v>18632</v>
      </c>
      <c r="AK36" s="29">
        <v>18346</v>
      </c>
      <c r="AL36" s="29">
        <v>18447</v>
      </c>
      <c r="AM36" s="29">
        <v>18221</v>
      </c>
      <c r="AN36" s="29">
        <v>18249</v>
      </c>
      <c r="AO36" s="29">
        <v>18600</v>
      </c>
      <c r="AP36" s="29">
        <v>17148</v>
      </c>
      <c r="AQ36" s="29">
        <v>19973</v>
      </c>
      <c r="AR36" s="29">
        <v>17793</v>
      </c>
      <c r="AS36" s="29">
        <v>23945</v>
      </c>
      <c r="AT36" s="29">
        <v>32954</v>
      </c>
      <c r="AU36" s="29">
        <v>33512</v>
      </c>
      <c r="AV36" s="29">
        <v>35300</v>
      </c>
      <c r="AW36" s="29">
        <v>35013</v>
      </c>
      <c r="AX36" s="29">
        <v>35204</v>
      </c>
      <c r="AY36" s="29">
        <v>34849</v>
      </c>
    </row>
    <row r="37" spans="1:51">
      <c r="A37" s="15" t="s">
        <v>63</v>
      </c>
      <c r="B37" s="15" t="s">
        <v>64</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29">
        <v>60419</v>
      </c>
      <c r="AD37" s="29">
        <v>60684</v>
      </c>
      <c r="AE37" s="29">
        <v>63960</v>
      </c>
      <c r="AF37" s="29">
        <v>64580</v>
      </c>
      <c r="AG37" s="29">
        <v>65035</v>
      </c>
      <c r="AH37" s="29">
        <v>65257</v>
      </c>
      <c r="AI37" s="29">
        <v>60228</v>
      </c>
      <c r="AJ37" s="29">
        <v>63667</v>
      </c>
      <c r="AK37" s="29">
        <v>62174</v>
      </c>
      <c r="AL37" s="29">
        <v>61744</v>
      </c>
      <c r="AM37" s="29">
        <v>60556</v>
      </c>
      <c r="AN37" s="29">
        <v>62646</v>
      </c>
      <c r="AO37" s="29">
        <v>66389</v>
      </c>
      <c r="AP37" s="29">
        <v>80894</v>
      </c>
      <c r="AQ37" s="29">
        <v>85262</v>
      </c>
      <c r="AR37" s="29">
        <v>84288</v>
      </c>
      <c r="AS37" s="29">
        <v>91333</v>
      </c>
      <c r="AT37" s="29">
        <v>92348</v>
      </c>
      <c r="AU37" s="29">
        <v>94275</v>
      </c>
      <c r="AV37" s="29">
        <v>95567</v>
      </c>
      <c r="AW37" s="29">
        <v>99089</v>
      </c>
      <c r="AX37" s="29">
        <v>105681</v>
      </c>
      <c r="AY37" s="29">
        <v>105442</v>
      </c>
    </row>
    <row r="38" spans="1:51">
      <c r="A38" s="15" t="s">
        <v>69</v>
      </c>
      <c r="B38" s="15" t="s">
        <v>70</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29">
        <v>32918</v>
      </c>
      <c r="AD38" s="29">
        <v>33395</v>
      </c>
      <c r="AE38" s="29">
        <v>34282</v>
      </c>
      <c r="AF38" s="29">
        <v>34437</v>
      </c>
      <c r="AG38" s="29">
        <v>35002</v>
      </c>
      <c r="AH38" s="29">
        <v>36388</v>
      </c>
      <c r="AI38" s="29">
        <v>37225</v>
      </c>
      <c r="AJ38" s="29">
        <v>36840</v>
      </c>
      <c r="AK38" s="29">
        <v>45651</v>
      </c>
      <c r="AL38" s="29">
        <v>66011</v>
      </c>
      <c r="AM38" s="29">
        <v>62295</v>
      </c>
      <c r="AN38" s="29">
        <v>52122</v>
      </c>
      <c r="AO38" s="29">
        <v>51467</v>
      </c>
      <c r="AP38" s="29">
        <v>47826</v>
      </c>
      <c r="AQ38" s="29">
        <v>50633</v>
      </c>
      <c r="AR38" s="29">
        <v>52735</v>
      </c>
      <c r="AS38" s="29">
        <v>56635</v>
      </c>
      <c r="AT38" s="29">
        <v>56795</v>
      </c>
      <c r="AU38" s="29">
        <v>56710</v>
      </c>
      <c r="AV38" s="29">
        <v>57318</v>
      </c>
      <c r="AW38" s="29">
        <v>55338</v>
      </c>
      <c r="AX38" s="29">
        <v>56654</v>
      </c>
      <c r="AY38" s="29">
        <v>59962</v>
      </c>
    </row>
    <row r="39" spans="1:51">
      <c r="A39" s="15" t="s">
        <v>71</v>
      </c>
      <c r="B39" s="15" t="s">
        <v>72</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29">
        <v>47195</v>
      </c>
      <c r="AD39" s="29">
        <v>58714</v>
      </c>
      <c r="AE39" s="29">
        <v>64113</v>
      </c>
      <c r="AF39" s="29">
        <v>63634</v>
      </c>
      <c r="AG39" s="29">
        <v>68577</v>
      </c>
      <c r="AH39" s="29">
        <v>95316</v>
      </c>
      <c r="AI39" s="29">
        <v>106331</v>
      </c>
      <c r="AJ39" s="29">
        <v>104356</v>
      </c>
      <c r="AK39" s="29">
        <v>103773</v>
      </c>
      <c r="AL39" s="29">
        <v>103080</v>
      </c>
      <c r="AM39" s="29">
        <v>107236</v>
      </c>
      <c r="AN39" s="29">
        <v>114808</v>
      </c>
      <c r="AO39" s="29">
        <v>129348</v>
      </c>
      <c r="AP39" s="29">
        <v>127417</v>
      </c>
      <c r="AQ39" s="29">
        <v>133489</v>
      </c>
      <c r="AR39" s="29">
        <v>134203</v>
      </c>
      <c r="AS39" s="29">
        <v>133949</v>
      </c>
      <c r="AT39" s="29">
        <v>141880</v>
      </c>
      <c r="AU39" s="29">
        <v>147331</v>
      </c>
      <c r="AV39" s="29">
        <v>150300</v>
      </c>
      <c r="AW39" s="29">
        <v>150350</v>
      </c>
      <c r="AX39" s="29">
        <v>152594</v>
      </c>
      <c r="AY39" s="29">
        <v>166569</v>
      </c>
    </row>
    <row r="40" spans="1:51">
      <c r="A40" s="15" t="s">
        <v>73</v>
      </c>
      <c r="B40" s="15" t="s">
        <v>74</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29">
        <v>6238</v>
      </c>
      <c r="AD40" s="29">
        <v>6645</v>
      </c>
      <c r="AE40" s="29">
        <v>6901</v>
      </c>
      <c r="AF40" s="29">
        <v>7206</v>
      </c>
      <c r="AG40" s="29">
        <v>7655</v>
      </c>
      <c r="AH40" s="29">
        <v>8199</v>
      </c>
      <c r="AI40" s="29">
        <v>8149</v>
      </c>
      <c r="AJ40" s="29">
        <v>7747</v>
      </c>
      <c r="AK40" s="29">
        <v>7845</v>
      </c>
      <c r="AL40" s="29">
        <v>8070</v>
      </c>
      <c r="AM40" s="29">
        <v>9132</v>
      </c>
      <c r="AN40" s="29">
        <v>9398</v>
      </c>
      <c r="AO40" s="29">
        <v>9491</v>
      </c>
      <c r="AP40" s="29">
        <v>9399</v>
      </c>
      <c r="AQ40" s="29">
        <v>9650</v>
      </c>
      <c r="AR40" s="29">
        <v>9723</v>
      </c>
      <c r="AS40" s="29">
        <v>9604</v>
      </c>
      <c r="AT40" s="29">
        <v>9863</v>
      </c>
      <c r="AU40" s="29">
        <v>9838</v>
      </c>
      <c r="AV40" s="29">
        <v>10895</v>
      </c>
      <c r="AW40" s="29">
        <v>11751</v>
      </c>
      <c r="AX40" s="29">
        <v>12817</v>
      </c>
      <c r="AY40" s="29">
        <v>12946</v>
      </c>
    </row>
    <row r="41" spans="1:51">
      <c r="A41" s="15" t="s">
        <v>75</v>
      </c>
      <c r="B41" s="15" t="s">
        <v>76</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29">
        <v>84553</v>
      </c>
      <c r="AD41" s="29">
        <v>85316</v>
      </c>
      <c r="AE41" s="29">
        <v>86815</v>
      </c>
      <c r="AF41" s="29">
        <v>90570</v>
      </c>
      <c r="AG41" s="29">
        <v>86742</v>
      </c>
      <c r="AH41" s="29">
        <v>95162</v>
      </c>
      <c r="AI41" s="29">
        <v>125683</v>
      </c>
      <c r="AJ41" s="29">
        <v>148837</v>
      </c>
      <c r="AK41" s="29">
        <v>171882</v>
      </c>
      <c r="AL41" s="29">
        <v>169529</v>
      </c>
      <c r="AM41" s="29">
        <v>172001</v>
      </c>
      <c r="AN41" s="29">
        <v>177787</v>
      </c>
      <c r="AO41" s="29">
        <v>193325</v>
      </c>
      <c r="AP41" s="29">
        <v>171758</v>
      </c>
      <c r="AQ41" s="29">
        <v>173336</v>
      </c>
      <c r="AR41" s="29">
        <v>175367</v>
      </c>
      <c r="AS41" s="29">
        <v>179270</v>
      </c>
      <c r="AT41" s="29">
        <v>178144</v>
      </c>
      <c r="AU41" s="29">
        <v>195506</v>
      </c>
      <c r="AV41" s="29">
        <v>208352</v>
      </c>
      <c r="AW41" s="29">
        <v>208835</v>
      </c>
      <c r="AX41" s="29">
        <v>218552</v>
      </c>
      <c r="AY41" s="29">
        <v>221749</v>
      </c>
    </row>
    <row r="42" spans="1:51">
      <c r="A42" s="15" t="s">
        <v>77</v>
      </c>
      <c r="B42" s="15" t="s">
        <v>78</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29">
        <v>66881</v>
      </c>
      <c r="AD42" s="29">
        <v>67708</v>
      </c>
      <c r="AE42" s="29">
        <v>68538</v>
      </c>
      <c r="AF42" s="29">
        <v>70906</v>
      </c>
      <c r="AG42" s="29">
        <v>74538</v>
      </c>
      <c r="AH42" s="29">
        <v>71809</v>
      </c>
      <c r="AI42" s="29">
        <v>107917</v>
      </c>
      <c r="AJ42" s="29">
        <v>120524</v>
      </c>
      <c r="AK42" s="29">
        <v>113944</v>
      </c>
      <c r="AL42" s="29">
        <v>112701</v>
      </c>
      <c r="AM42" s="29">
        <v>115850</v>
      </c>
      <c r="AN42" s="29">
        <v>118433</v>
      </c>
      <c r="AO42" s="29">
        <v>133117</v>
      </c>
      <c r="AP42" s="29">
        <v>133870</v>
      </c>
      <c r="AQ42" s="29">
        <v>136850</v>
      </c>
      <c r="AR42" s="29">
        <v>138030</v>
      </c>
      <c r="AS42" s="29">
        <v>144082</v>
      </c>
      <c r="AT42" s="29">
        <v>142684</v>
      </c>
      <c r="AU42" s="29">
        <v>148032</v>
      </c>
      <c r="AV42" s="29">
        <v>160214</v>
      </c>
      <c r="AW42" s="29">
        <v>158090</v>
      </c>
      <c r="AX42" s="29">
        <v>157306</v>
      </c>
      <c r="AY42" s="29">
        <v>156883</v>
      </c>
    </row>
    <row r="43" spans="1:51">
      <c r="A43" s="15" t="s">
        <v>79</v>
      </c>
      <c r="B43" s="15" t="s">
        <v>80</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29">
        <v>41585</v>
      </c>
      <c r="AD43" s="29">
        <v>43775</v>
      </c>
      <c r="AE43" s="29">
        <v>44272</v>
      </c>
      <c r="AF43" s="29">
        <v>46806</v>
      </c>
      <c r="AG43" s="29">
        <v>46386</v>
      </c>
      <c r="AH43" s="29">
        <v>46084</v>
      </c>
      <c r="AI43" s="29">
        <v>45563</v>
      </c>
      <c r="AJ43" s="29">
        <v>49546</v>
      </c>
      <c r="AK43" s="29">
        <v>51731</v>
      </c>
      <c r="AL43" s="29">
        <v>50924</v>
      </c>
      <c r="AM43" s="29">
        <v>49486</v>
      </c>
      <c r="AN43" s="29">
        <v>64612</v>
      </c>
      <c r="AO43" s="29">
        <v>73574</v>
      </c>
      <c r="AP43" s="29">
        <v>74260</v>
      </c>
      <c r="AQ43" s="29">
        <v>78130</v>
      </c>
      <c r="AR43" s="29">
        <v>79746</v>
      </c>
      <c r="AS43" s="29">
        <v>86857</v>
      </c>
      <c r="AT43" s="29">
        <v>96706</v>
      </c>
      <c r="AU43" s="29">
        <v>97201</v>
      </c>
      <c r="AV43" s="29">
        <v>101321</v>
      </c>
      <c r="AW43" s="29">
        <v>102934</v>
      </c>
      <c r="AX43" s="29">
        <v>103118</v>
      </c>
      <c r="AY43" s="29">
        <v>105446</v>
      </c>
    </row>
    <row r="44" spans="1:51">
      <c r="A44" s="15" t="s">
        <v>81</v>
      </c>
      <c r="B44" s="15" t="s">
        <v>82</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29">
        <v>9211</v>
      </c>
      <c r="AD44" s="29">
        <v>9847</v>
      </c>
      <c r="AE44" s="29">
        <v>10002</v>
      </c>
      <c r="AF44" s="29">
        <v>13824</v>
      </c>
      <c r="AG44" s="29">
        <v>18682</v>
      </c>
      <c r="AH44" s="29">
        <v>16318</v>
      </c>
      <c r="AI44" s="29">
        <v>16914</v>
      </c>
      <c r="AJ44" s="29">
        <v>16455</v>
      </c>
      <c r="AK44" s="29">
        <v>16227</v>
      </c>
      <c r="AL44" s="29">
        <v>15917</v>
      </c>
      <c r="AM44" s="29">
        <v>15691</v>
      </c>
      <c r="AN44" s="29">
        <v>15835</v>
      </c>
      <c r="AO44" s="29">
        <v>16153</v>
      </c>
      <c r="AP44" s="29">
        <v>16133</v>
      </c>
      <c r="AQ44" s="29">
        <v>16754</v>
      </c>
      <c r="AR44" s="29">
        <v>15056</v>
      </c>
      <c r="AS44" s="29">
        <v>17304</v>
      </c>
      <c r="AT44" s="29">
        <v>17320</v>
      </c>
      <c r="AU44" s="29">
        <v>17769</v>
      </c>
      <c r="AV44" s="29">
        <v>17771</v>
      </c>
      <c r="AW44" s="29">
        <v>17893</v>
      </c>
      <c r="AX44" s="29">
        <v>18032</v>
      </c>
      <c r="AY44" s="29">
        <v>17990</v>
      </c>
    </row>
    <row r="45" spans="1:51">
      <c r="A45" s="15" t="s">
        <v>83</v>
      </c>
      <c r="B45" s="15" t="s">
        <v>84</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29">
        <v>33149</v>
      </c>
      <c r="AD45" s="29">
        <v>31637</v>
      </c>
      <c r="AE45" s="29">
        <v>32631</v>
      </c>
      <c r="AF45" s="29">
        <v>33419</v>
      </c>
      <c r="AG45" s="29">
        <v>36365</v>
      </c>
      <c r="AH45" s="29">
        <v>39631</v>
      </c>
      <c r="AI45" s="29">
        <v>43365</v>
      </c>
      <c r="AJ45" s="29">
        <v>54384</v>
      </c>
      <c r="AK45" s="29">
        <v>53083</v>
      </c>
      <c r="AL45" s="29">
        <v>52808</v>
      </c>
      <c r="AM45" s="29">
        <v>51675</v>
      </c>
      <c r="AN45" s="29">
        <v>51235</v>
      </c>
      <c r="AO45" s="29">
        <v>49538</v>
      </c>
      <c r="AP45" s="29">
        <v>49010</v>
      </c>
      <c r="AQ45" s="29">
        <v>52161</v>
      </c>
      <c r="AR45" s="29">
        <v>56379</v>
      </c>
      <c r="AS45" s="29">
        <v>57920</v>
      </c>
      <c r="AT45" s="29">
        <v>57799</v>
      </c>
      <c r="AU45" s="29">
        <v>59146</v>
      </c>
      <c r="AV45" s="29">
        <v>59091</v>
      </c>
      <c r="AW45" s="29">
        <v>60224</v>
      </c>
      <c r="AX45" s="29">
        <v>60146</v>
      </c>
      <c r="AY45" s="29">
        <v>60910</v>
      </c>
    </row>
    <row r="46" spans="1:51">
      <c r="A46" s="15" t="s">
        <v>85</v>
      </c>
      <c r="B46" s="15" t="s">
        <v>86</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29">
        <v>83437</v>
      </c>
      <c r="AD46" s="29">
        <v>85052</v>
      </c>
      <c r="AE46" s="29">
        <v>85765</v>
      </c>
      <c r="AF46" s="29">
        <v>85730</v>
      </c>
      <c r="AG46" s="29">
        <v>94840</v>
      </c>
      <c r="AH46" s="29">
        <v>104780</v>
      </c>
      <c r="AI46" s="29">
        <v>107346</v>
      </c>
      <c r="AJ46" s="29">
        <v>108798</v>
      </c>
      <c r="AK46" s="29">
        <v>117289</v>
      </c>
      <c r="AL46" s="29">
        <v>129961</v>
      </c>
      <c r="AM46" s="29">
        <v>142651</v>
      </c>
      <c r="AN46" s="29">
        <v>135540</v>
      </c>
      <c r="AO46" s="29">
        <v>132908</v>
      </c>
      <c r="AP46" s="29">
        <v>131089</v>
      </c>
      <c r="AQ46" s="29">
        <v>130422</v>
      </c>
      <c r="AR46" s="29">
        <v>131289</v>
      </c>
      <c r="AS46" s="29">
        <v>134214</v>
      </c>
      <c r="AT46" s="29">
        <v>136476</v>
      </c>
      <c r="AU46" s="29">
        <v>136036</v>
      </c>
      <c r="AV46" s="29">
        <v>143838</v>
      </c>
      <c r="AW46" s="29">
        <v>145514</v>
      </c>
      <c r="AX46" s="29">
        <v>148078</v>
      </c>
      <c r="AY46" s="29">
        <v>156677</v>
      </c>
    </row>
    <row r="47" spans="1:51">
      <c r="A47" s="15" t="s">
        <v>87</v>
      </c>
      <c r="B47" s="15" t="s">
        <v>88</v>
      </c>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29">
        <v>9676</v>
      </c>
      <c r="AD47" s="29">
        <v>10227</v>
      </c>
      <c r="AE47" s="29">
        <v>11232</v>
      </c>
      <c r="AF47" s="29">
        <v>11128</v>
      </c>
      <c r="AG47" s="29">
        <v>12077</v>
      </c>
      <c r="AH47" s="29">
        <v>11847</v>
      </c>
      <c r="AI47" s="29">
        <v>11144</v>
      </c>
      <c r="AJ47" s="29">
        <v>11318</v>
      </c>
      <c r="AK47" s="29">
        <v>11943</v>
      </c>
      <c r="AL47" s="29">
        <v>12228</v>
      </c>
      <c r="AM47" s="29">
        <v>12364</v>
      </c>
      <c r="AN47" s="29">
        <v>14852</v>
      </c>
      <c r="AO47" s="29">
        <v>17620</v>
      </c>
      <c r="AP47" s="29">
        <v>17577</v>
      </c>
      <c r="AQ47" s="29">
        <v>17472</v>
      </c>
      <c r="AR47" s="29">
        <v>16864</v>
      </c>
      <c r="AS47" s="29">
        <v>16906</v>
      </c>
      <c r="AT47" s="29">
        <v>17310</v>
      </c>
      <c r="AU47" s="29">
        <v>18097</v>
      </c>
      <c r="AV47" s="29">
        <v>19595</v>
      </c>
      <c r="AW47" s="29">
        <v>20056</v>
      </c>
      <c r="AX47" s="29">
        <v>20554</v>
      </c>
      <c r="AY47" s="29">
        <v>22171</v>
      </c>
    </row>
    <row r="48" spans="1:51">
      <c r="A48" s="15" t="s">
        <v>89</v>
      </c>
      <c r="B48" s="15" t="s">
        <v>90</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29">
        <v>13226</v>
      </c>
      <c r="AD48" s="29">
        <v>12318</v>
      </c>
      <c r="AE48" s="29">
        <v>12552</v>
      </c>
      <c r="AF48" s="29">
        <v>13329</v>
      </c>
      <c r="AG48" s="29">
        <v>14164</v>
      </c>
      <c r="AH48" s="29">
        <v>15669</v>
      </c>
      <c r="AI48" s="29">
        <v>17591</v>
      </c>
      <c r="AJ48" s="29">
        <v>20393</v>
      </c>
      <c r="AK48" s="29">
        <v>22242</v>
      </c>
      <c r="AL48" s="29">
        <v>38364</v>
      </c>
      <c r="AM48" s="29">
        <v>42104</v>
      </c>
      <c r="AN48" s="29">
        <v>45255</v>
      </c>
      <c r="AO48" s="29">
        <v>49816</v>
      </c>
      <c r="AP48" s="29">
        <v>49712</v>
      </c>
      <c r="AQ48" s="29">
        <v>50174</v>
      </c>
      <c r="AR48" s="29">
        <v>50352</v>
      </c>
      <c r="AS48" s="29">
        <v>52398</v>
      </c>
      <c r="AT48" s="29">
        <v>52385</v>
      </c>
      <c r="AU48" s="29">
        <v>52984</v>
      </c>
      <c r="AV48" s="29">
        <v>59590</v>
      </c>
      <c r="AW48" s="29">
        <v>52936</v>
      </c>
      <c r="AX48" s="29">
        <v>54112</v>
      </c>
      <c r="AY48" s="29">
        <v>56764</v>
      </c>
    </row>
    <row r="49" spans="1:51">
      <c r="A49" s="15" t="s">
        <v>91</v>
      </c>
      <c r="B49" s="15" t="s">
        <v>92</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29">
        <v>12343</v>
      </c>
      <c r="AD49" s="29">
        <v>12989</v>
      </c>
      <c r="AE49" s="29">
        <v>13239</v>
      </c>
      <c r="AF49" s="29">
        <v>13411</v>
      </c>
      <c r="AG49" s="29">
        <v>14505</v>
      </c>
      <c r="AH49" s="29">
        <v>15382</v>
      </c>
      <c r="AI49" s="29">
        <v>16238</v>
      </c>
      <c r="AJ49" s="29">
        <v>16781</v>
      </c>
      <c r="AK49" s="29">
        <v>18480</v>
      </c>
      <c r="AL49" s="29">
        <v>30879</v>
      </c>
      <c r="AM49" s="29">
        <v>27323</v>
      </c>
      <c r="AN49" s="29">
        <v>27290</v>
      </c>
      <c r="AO49" s="29">
        <v>28092</v>
      </c>
      <c r="AP49" s="29">
        <v>28475</v>
      </c>
      <c r="AQ49" s="29">
        <v>28380</v>
      </c>
      <c r="AR49" s="29">
        <v>28730</v>
      </c>
      <c r="AS49" s="29">
        <v>28878</v>
      </c>
      <c r="AT49" s="29">
        <v>29195</v>
      </c>
      <c r="AU49" s="29">
        <v>30481</v>
      </c>
      <c r="AV49" s="29">
        <v>31131</v>
      </c>
      <c r="AW49" s="29">
        <v>30403</v>
      </c>
      <c r="AX49" s="29">
        <v>30696</v>
      </c>
      <c r="AY49" s="29">
        <v>31259</v>
      </c>
    </row>
    <row r="50" spans="1:51">
      <c r="A50" s="15" t="s">
        <v>93</v>
      </c>
      <c r="B50" s="15" t="s">
        <v>94</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29">
        <v>56539</v>
      </c>
      <c r="AD50" s="29">
        <v>56408</v>
      </c>
      <c r="AE50" s="29">
        <v>57659</v>
      </c>
      <c r="AF50" s="29">
        <v>59125</v>
      </c>
      <c r="AG50" s="29">
        <v>60092</v>
      </c>
      <c r="AH50" s="29">
        <v>61405</v>
      </c>
      <c r="AI50" s="29">
        <v>60191</v>
      </c>
      <c r="AJ50" s="29">
        <v>58574</v>
      </c>
      <c r="AK50" s="29">
        <v>53890</v>
      </c>
      <c r="AL50" s="29">
        <v>65189</v>
      </c>
      <c r="AM50" s="29">
        <v>66337</v>
      </c>
      <c r="AN50" s="29">
        <v>61502</v>
      </c>
      <c r="AO50" s="29">
        <v>59851</v>
      </c>
      <c r="AP50" s="29">
        <v>60092</v>
      </c>
      <c r="AQ50" s="29">
        <v>63526</v>
      </c>
      <c r="AR50" s="29">
        <v>66878</v>
      </c>
      <c r="AS50" s="29">
        <v>72568</v>
      </c>
      <c r="AT50" s="29">
        <v>71905</v>
      </c>
      <c r="AU50" s="29">
        <v>71447</v>
      </c>
      <c r="AV50" s="29">
        <v>72832</v>
      </c>
      <c r="AW50" s="29">
        <v>73774</v>
      </c>
      <c r="AX50" s="29">
        <v>74711</v>
      </c>
      <c r="AY50" s="29">
        <v>76534</v>
      </c>
    </row>
    <row r="51" spans="1:51">
      <c r="A51" s="15" t="s">
        <v>95</v>
      </c>
      <c r="B51" s="15" t="s">
        <v>96</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29">
        <v>6272</v>
      </c>
      <c r="AD51" s="29">
        <v>6358</v>
      </c>
      <c r="AE51" s="29">
        <v>6458</v>
      </c>
      <c r="AF51" s="29">
        <v>6599</v>
      </c>
      <c r="AG51" s="29">
        <v>6465</v>
      </c>
      <c r="AH51" s="29">
        <v>6595</v>
      </c>
      <c r="AI51" s="29">
        <v>6607</v>
      </c>
      <c r="AJ51" s="29">
        <v>6302</v>
      </c>
      <c r="AK51" s="29">
        <v>5909</v>
      </c>
      <c r="AL51" s="29">
        <v>6290</v>
      </c>
      <c r="AM51" s="29">
        <v>6182</v>
      </c>
      <c r="AN51" s="29">
        <v>6231</v>
      </c>
      <c r="AO51" s="29">
        <v>7069</v>
      </c>
      <c r="AP51" s="29">
        <v>6912</v>
      </c>
      <c r="AQ51" s="29">
        <v>8017</v>
      </c>
      <c r="AR51" s="29">
        <v>8631</v>
      </c>
      <c r="AS51" s="29">
        <v>8734</v>
      </c>
      <c r="AT51" s="29">
        <v>11336</v>
      </c>
      <c r="AU51" s="29">
        <v>13866</v>
      </c>
      <c r="AV51" s="29">
        <v>14331</v>
      </c>
      <c r="AW51" s="29">
        <v>14855</v>
      </c>
      <c r="AX51" s="29">
        <v>15131</v>
      </c>
      <c r="AY51" s="29">
        <v>15858</v>
      </c>
    </row>
    <row r="52" spans="1:51">
      <c r="A52" s="15" t="s">
        <v>97</v>
      </c>
      <c r="B52" s="15" t="s">
        <v>98</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29">
        <v>59014</v>
      </c>
      <c r="AD52" s="29">
        <v>59822</v>
      </c>
      <c r="AE52" s="29">
        <v>54655</v>
      </c>
      <c r="AF52" s="29">
        <v>67217</v>
      </c>
      <c r="AG52" s="29">
        <v>95606</v>
      </c>
      <c r="AH52" s="29">
        <v>127798</v>
      </c>
      <c r="AI52" s="29">
        <v>122031</v>
      </c>
      <c r="AJ52" s="29">
        <v>125840</v>
      </c>
      <c r="AK52" s="29">
        <v>127724</v>
      </c>
      <c r="AL52" s="29">
        <v>141231</v>
      </c>
      <c r="AM52" s="29">
        <v>137354</v>
      </c>
      <c r="AN52" s="29">
        <v>140001</v>
      </c>
      <c r="AO52" s="29">
        <v>140623</v>
      </c>
      <c r="AP52" s="29">
        <v>138123</v>
      </c>
      <c r="AQ52" s="29">
        <v>140846</v>
      </c>
      <c r="AR52" s="29">
        <v>159053</v>
      </c>
      <c r="AS52" s="29">
        <v>166104</v>
      </c>
      <c r="AT52" s="29">
        <v>169063</v>
      </c>
      <c r="AU52" s="29">
        <v>173320</v>
      </c>
      <c r="AV52" s="29">
        <v>180140</v>
      </c>
      <c r="AW52" s="29">
        <v>182295</v>
      </c>
      <c r="AX52" s="29">
        <v>182077</v>
      </c>
      <c r="AY52" s="29">
        <v>186627</v>
      </c>
    </row>
    <row r="53" spans="1:51">
      <c r="A53" s="15" t="s">
        <v>99</v>
      </c>
      <c r="B53" s="15" t="s">
        <v>100</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29">
        <v>33605</v>
      </c>
      <c r="AD53" s="29">
        <v>29584</v>
      </c>
      <c r="AE53" s="29">
        <v>36061</v>
      </c>
      <c r="AF53" s="29">
        <v>37555</v>
      </c>
      <c r="AG53" s="29">
        <v>43574</v>
      </c>
      <c r="AH53" s="29">
        <v>45021</v>
      </c>
      <c r="AI53" s="29">
        <v>43840</v>
      </c>
      <c r="AJ53" s="29">
        <v>46225</v>
      </c>
      <c r="AK53" s="29">
        <v>50958</v>
      </c>
      <c r="AL53" s="29">
        <v>50743</v>
      </c>
      <c r="AM53" s="29">
        <v>49785</v>
      </c>
      <c r="AN53" s="29">
        <v>56509</v>
      </c>
      <c r="AO53" s="29">
        <v>58630</v>
      </c>
      <c r="AP53" s="29">
        <v>57246</v>
      </c>
      <c r="AQ53" s="29">
        <v>57543</v>
      </c>
      <c r="AR53" s="29">
        <v>56057</v>
      </c>
      <c r="AS53" s="29">
        <v>66340</v>
      </c>
      <c r="AT53" s="29">
        <v>73392</v>
      </c>
      <c r="AU53" s="29">
        <v>71623</v>
      </c>
      <c r="AV53" s="29">
        <v>73878</v>
      </c>
      <c r="AW53" s="29">
        <v>73759</v>
      </c>
      <c r="AX53" s="29">
        <v>74332</v>
      </c>
      <c r="AY53" s="29">
        <v>77527</v>
      </c>
    </row>
    <row r="54" spans="1:51">
      <c r="A54" s="15" t="s">
        <v>101</v>
      </c>
      <c r="B54" s="15" t="s">
        <v>102</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29">
        <v>4475</v>
      </c>
      <c r="AD54" s="29">
        <v>5048</v>
      </c>
      <c r="AE54" s="29">
        <v>3994</v>
      </c>
      <c r="AF54" s="29">
        <v>4449</v>
      </c>
      <c r="AG54" s="29">
        <v>4637</v>
      </c>
      <c r="AH54" s="29">
        <v>4860</v>
      </c>
      <c r="AI54" s="29">
        <v>5089</v>
      </c>
      <c r="AJ54" s="29">
        <v>5688</v>
      </c>
      <c r="AK54" s="29">
        <v>6561</v>
      </c>
      <c r="AL54" s="29">
        <v>7322</v>
      </c>
      <c r="AM54" s="29">
        <v>7372</v>
      </c>
      <c r="AN54" s="29">
        <v>6608</v>
      </c>
      <c r="AO54" s="29">
        <v>7289</v>
      </c>
      <c r="AP54" s="29">
        <v>7543</v>
      </c>
      <c r="AQ54" s="29">
        <v>8021</v>
      </c>
      <c r="AR54" s="29">
        <v>8938</v>
      </c>
      <c r="AS54" s="29">
        <v>9976</v>
      </c>
      <c r="AT54" s="29">
        <v>10061</v>
      </c>
      <c r="AU54" s="29">
        <v>10356</v>
      </c>
      <c r="AV54" s="29">
        <v>10848</v>
      </c>
      <c r="AW54" s="29">
        <v>10808</v>
      </c>
      <c r="AX54" s="29">
        <v>11484</v>
      </c>
      <c r="AY54" s="29">
        <v>11689</v>
      </c>
    </row>
    <row r="55" spans="1:51">
      <c r="A55" s="15" t="s">
        <v>103</v>
      </c>
      <c r="B55" s="15" t="s">
        <v>104</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29">
        <v>15084</v>
      </c>
      <c r="AD55" s="29">
        <v>16023</v>
      </c>
      <c r="AE55" s="29">
        <v>16605</v>
      </c>
      <c r="AF55" s="29">
        <v>18403</v>
      </c>
      <c r="AG55" s="29">
        <v>18524</v>
      </c>
      <c r="AH55" s="29">
        <v>18124</v>
      </c>
      <c r="AI55" s="29">
        <v>17713</v>
      </c>
      <c r="AJ55" s="29">
        <v>19507</v>
      </c>
      <c r="AK55" s="29">
        <v>20000</v>
      </c>
      <c r="AL55" s="29">
        <v>20330</v>
      </c>
      <c r="AM55" s="29">
        <v>20780</v>
      </c>
      <c r="AN55" s="29">
        <v>20667</v>
      </c>
      <c r="AO55" s="29">
        <v>21894</v>
      </c>
      <c r="AP55" s="29">
        <v>23781</v>
      </c>
      <c r="AQ55" s="29">
        <v>23270</v>
      </c>
      <c r="AR55" s="29">
        <v>22755</v>
      </c>
      <c r="AS55" s="29">
        <v>22828</v>
      </c>
      <c r="AT55" s="29">
        <v>22659</v>
      </c>
      <c r="AU55" s="29">
        <v>23963</v>
      </c>
      <c r="AV55" s="29">
        <v>25684</v>
      </c>
      <c r="AW55" s="29">
        <v>25785</v>
      </c>
      <c r="AX55" s="29">
        <v>26622</v>
      </c>
      <c r="AY55" s="29">
        <v>35494</v>
      </c>
    </row>
    <row r="56" spans="1:51">
      <c r="A56" s="15" t="s">
        <v>105</v>
      </c>
      <c r="B56" s="15" t="s">
        <v>106</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29">
        <v>2147</v>
      </c>
      <c r="AD56" s="29">
        <v>2180</v>
      </c>
      <c r="AE56" s="29">
        <v>2220</v>
      </c>
      <c r="AF56" s="29">
        <v>2383</v>
      </c>
      <c r="AG56" s="29">
        <v>2563</v>
      </c>
      <c r="AH56" s="29">
        <v>2780</v>
      </c>
      <c r="AI56" s="29">
        <v>2758</v>
      </c>
      <c r="AJ56" s="29">
        <v>2919</v>
      </c>
      <c r="AK56" s="29">
        <v>3047</v>
      </c>
      <c r="AL56" s="29">
        <v>3574</v>
      </c>
      <c r="AM56" s="29">
        <v>3434</v>
      </c>
      <c r="AN56" s="29">
        <v>3763</v>
      </c>
      <c r="AO56" s="29">
        <v>3993</v>
      </c>
      <c r="AP56" s="29">
        <v>4189</v>
      </c>
      <c r="AQ56" s="29">
        <v>4234</v>
      </c>
      <c r="AR56" s="29">
        <v>4417</v>
      </c>
      <c r="AS56" s="29">
        <v>4466</v>
      </c>
      <c r="AT56" s="29">
        <v>4468</v>
      </c>
      <c r="AU56" s="29">
        <v>4330</v>
      </c>
      <c r="AV56" s="29">
        <v>4592</v>
      </c>
      <c r="AW56" s="29">
        <v>4483</v>
      </c>
      <c r="AX56" s="29">
        <v>5086</v>
      </c>
      <c r="AY56" s="29">
        <v>5682</v>
      </c>
    </row>
    <row r="57" spans="1:51">
      <c r="A57" s="15" t="s">
        <v>107</v>
      </c>
      <c r="B57" s="15" t="s">
        <v>108</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29">
        <v>41968</v>
      </c>
      <c r="AD57" s="29">
        <v>40011</v>
      </c>
      <c r="AE57" s="29">
        <v>43739</v>
      </c>
      <c r="AF57" s="29">
        <v>45904</v>
      </c>
      <c r="AG57" s="29">
        <v>46919</v>
      </c>
      <c r="AH57" s="29">
        <v>46400</v>
      </c>
      <c r="AI57" s="29">
        <v>45024</v>
      </c>
      <c r="AJ57" s="29">
        <v>46539</v>
      </c>
      <c r="AK57" s="29">
        <v>45510</v>
      </c>
      <c r="AL57" s="29">
        <v>48228</v>
      </c>
      <c r="AM57" s="29">
        <v>50775</v>
      </c>
      <c r="AN57" s="29">
        <v>49431</v>
      </c>
      <c r="AO57" s="29">
        <v>49538</v>
      </c>
      <c r="AP57" s="29">
        <v>49009</v>
      </c>
      <c r="AQ57" s="29">
        <v>50857</v>
      </c>
      <c r="AR57" s="29">
        <v>52590</v>
      </c>
      <c r="AS57" s="29">
        <v>52928</v>
      </c>
      <c r="AT57" s="29">
        <v>55948</v>
      </c>
      <c r="AU57" s="29">
        <v>70090</v>
      </c>
      <c r="AV57" s="29">
        <v>67803</v>
      </c>
      <c r="AW57" s="29">
        <v>68184</v>
      </c>
      <c r="AX57" s="29">
        <v>67745</v>
      </c>
      <c r="AY57" s="29">
        <v>64623</v>
      </c>
    </row>
    <row r="58" spans="1:51">
      <c r="A58" s="15" t="s">
        <v>109</v>
      </c>
      <c r="B58" s="15" t="s">
        <v>110</v>
      </c>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29">
        <v>21964</v>
      </c>
      <c r="AD58" s="29">
        <v>21285</v>
      </c>
      <c r="AE58" s="29">
        <v>21240</v>
      </c>
      <c r="AF58" s="29">
        <v>22352</v>
      </c>
      <c r="AG58" s="29">
        <v>24072</v>
      </c>
      <c r="AH58" s="29">
        <v>24129</v>
      </c>
      <c r="AI58" s="29">
        <v>24344</v>
      </c>
      <c r="AJ58" s="29">
        <v>25445</v>
      </c>
      <c r="AK58" s="29">
        <v>27340</v>
      </c>
      <c r="AL58" s="29">
        <v>28068</v>
      </c>
      <c r="AM58" s="29">
        <v>27767</v>
      </c>
      <c r="AN58" s="29">
        <v>29677</v>
      </c>
      <c r="AO58" s="29">
        <v>44693</v>
      </c>
      <c r="AP58" s="29">
        <v>42723</v>
      </c>
      <c r="AQ58" s="29">
        <v>46313</v>
      </c>
      <c r="AR58" s="29">
        <v>45863</v>
      </c>
      <c r="AS58" s="29">
        <v>47572</v>
      </c>
      <c r="AT58" s="29">
        <v>51920</v>
      </c>
      <c r="AU58" s="29">
        <v>53971</v>
      </c>
      <c r="AV58" s="29">
        <v>54711</v>
      </c>
      <c r="AW58" s="29">
        <v>56091</v>
      </c>
      <c r="AX58" s="29">
        <v>57275</v>
      </c>
      <c r="AY58" s="29">
        <v>62026</v>
      </c>
    </row>
    <row r="59" spans="1:51">
      <c r="A59" s="15" t="s">
        <v>111</v>
      </c>
      <c r="B59" s="15" t="s">
        <v>112</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29">
        <v>28988</v>
      </c>
      <c r="AD59" s="29">
        <v>26309</v>
      </c>
      <c r="AE59" s="29">
        <v>30459</v>
      </c>
      <c r="AF59" s="29">
        <v>32495</v>
      </c>
      <c r="AG59" s="29">
        <v>33665</v>
      </c>
      <c r="AH59" s="29">
        <v>35400</v>
      </c>
      <c r="AI59" s="29">
        <v>34287</v>
      </c>
      <c r="AJ59" s="29">
        <v>36603</v>
      </c>
      <c r="AK59" s="29">
        <v>40883</v>
      </c>
      <c r="AL59" s="29">
        <v>53860</v>
      </c>
      <c r="AM59" s="29">
        <v>55973</v>
      </c>
      <c r="AN59" s="29">
        <v>59363</v>
      </c>
      <c r="AO59" s="29">
        <v>64769</v>
      </c>
      <c r="AP59" s="29">
        <v>69610</v>
      </c>
      <c r="AQ59" s="29">
        <v>69363</v>
      </c>
      <c r="AR59" s="29">
        <v>68017</v>
      </c>
      <c r="AS59" s="29">
        <v>63824</v>
      </c>
      <c r="AT59" s="29">
        <v>60438</v>
      </c>
      <c r="AU59" s="29">
        <v>58988</v>
      </c>
      <c r="AV59" s="29">
        <v>64148</v>
      </c>
      <c r="AW59" s="29">
        <v>71915</v>
      </c>
      <c r="AX59" s="29">
        <v>70791</v>
      </c>
      <c r="AY59" s="29">
        <v>71219</v>
      </c>
    </row>
    <row r="60" spans="1:51">
      <c r="A60" s="15" t="s">
        <v>113</v>
      </c>
      <c r="B60" s="15" t="s">
        <v>114</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29">
        <v>5384</v>
      </c>
      <c r="AD60" s="29">
        <v>5733</v>
      </c>
      <c r="AE60" s="29">
        <v>6590</v>
      </c>
      <c r="AF60" s="29">
        <v>6515</v>
      </c>
      <c r="AG60" s="29">
        <v>6618</v>
      </c>
      <c r="AH60" s="29">
        <v>6095</v>
      </c>
      <c r="AI60" s="29">
        <v>5087</v>
      </c>
      <c r="AJ60" s="29">
        <v>5842</v>
      </c>
      <c r="AK60" s="29">
        <v>5972</v>
      </c>
      <c r="AL60" s="29">
        <v>6509</v>
      </c>
      <c r="AM60" s="29">
        <v>6418</v>
      </c>
      <c r="AN60" s="29">
        <v>6207</v>
      </c>
      <c r="AO60" s="29">
        <v>7507</v>
      </c>
      <c r="AP60" s="29">
        <v>7397</v>
      </c>
      <c r="AQ60" s="29">
        <v>10233</v>
      </c>
      <c r="AR60" s="29">
        <v>13454</v>
      </c>
      <c r="AS60" s="29">
        <v>13495</v>
      </c>
      <c r="AT60" s="29">
        <v>12138</v>
      </c>
      <c r="AU60" s="29">
        <v>12954</v>
      </c>
      <c r="AV60" s="29">
        <v>13604</v>
      </c>
      <c r="AW60" s="29">
        <v>16741</v>
      </c>
      <c r="AX60" s="29">
        <v>23020</v>
      </c>
      <c r="AY60" s="29">
        <v>22895</v>
      </c>
    </row>
    <row r="61" spans="1:51">
      <c r="A61" s="15" t="s">
        <v>115</v>
      </c>
      <c r="B61" s="15" t="s">
        <v>116</v>
      </c>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29">
        <v>9816</v>
      </c>
      <c r="AD61" s="29">
        <v>9947</v>
      </c>
      <c r="AE61" s="29">
        <v>10225</v>
      </c>
      <c r="AF61" s="29">
        <v>10262</v>
      </c>
      <c r="AG61" s="29">
        <v>10576</v>
      </c>
      <c r="AH61" s="29">
        <v>10510</v>
      </c>
      <c r="AI61" s="29">
        <v>9788</v>
      </c>
      <c r="AJ61" s="29">
        <v>9901</v>
      </c>
      <c r="AK61" s="29">
        <v>11719</v>
      </c>
      <c r="AL61" s="29">
        <v>12751</v>
      </c>
      <c r="AM61" s="29">
        <v>15999</v>
      </c>
      <c r="AN61" s="29">
        <v>17516</v>
      </c>
      <c r="AO61" s="29">
        <v>18051</v>
      </c>
      <c r="AP61" s="29">
        <v>17111</v>
      </c>
      <c r="AQ61" s="29">
        <v>17745</v>
      </c>
      <c r="AR61" s="29">
        <v>17365</v>
      </c>
      <c r="AS61" s="29">
        <v>18428</v>
      </c>
      <c r="AT61" s="29">
        <v>18238</v>
      </c>
      <c r="AU61" s="29">
        <v>19281</v>
      </c>
      <c r="AV61" s="29">
        <v>20168</v>
      </c>
      <c r="AW61" s="29">
        <v>21815</v>
      </c>
      <c r="AX61" s="29">
        <v>22678</v>
      </c>
      <c r="AY61" s="29">
        <v>22706</v>
      </c>
    </row>
    <row r="62" spans="1:51">
      <c r="A62" s="15" t="s">
        <v>117</v>
      </c>
      <c r="B62" s="15" t="s">
        <v>118</v>
      </c>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29">
        <v>33441</v>
      </c>
      <c r="AD62" s="29">
        <v>31679</v>
      </c>
      <c r="AE62" s="29">
        <v>34972</v>
      </c>
      <c r="AF62" s="29">
        <v>35572</v>
      </c>
      <c r="AG62" s="29">
        <v>37592</v>
      </c>
      <c r="AH62" s="29">
        <v>40973</v>
      </c>
      <c r="AI62" s="29">
        <v>63125</v>
      </c>
      <c r="AJ62" s="29">
        <v>65128</v>
      </c>
      <c r="AK62" s="29">
        <v>61568</v>
      </c>
      <c r="AL62" s="29">
        <v>59713</v>
      </c>
      <c r="AM62" s="29">
        <v>67848</v>
      </c>
      <c r="AN62" s="29">
        <v>70301</v>
      </c>
      <c r="AO62" s="29">
        <v>73083</v>
      </c>
      <c r="AP62" s="29">
        <v>76510</v>
      </c>
      <c r="AQ62" s="29">
        <v>89559</v>
      </c>
      <c r="AR62" s="29">
        <v>92049</v>
      </c>
      <c r="AS62" s="29">
        <v>93908</v>
      </c>
      <c r="AT62" s="29">
        <v>92390</v>
      </c>
      <c r="AU62" s="29">
        <v>92374</v>
      </c>
      <c r="AV62" s="29">
        <v>94381</v>
      </c>
      <c r="AW62" s="29">
        <v>94237</v>
      </c>
      <c r="AX62" s="29">
        <v>93568</v>
      </c>
      <c r="AY62" s="29">
        <v>93430</v>
      </c>
    </row>
    <row r="63" spans="1:51">
      <c r="A63" s="15" t="s">
        <v>119</v>
      </c>
      <c r="B63" s="15" t="s">
        <v>120</v>
      </c>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29">
        <v>6041</v>
      </c>
      <c r="AD63" s="29">
        <v>6593</v>
      </c>
      <c r="AE63" s="29">
        <v>6581</v>
      </c>
      <c r="AF63" s="29">
        <v>6835</v>
      </c>
      <c r="AG63" s="29">
        <v>7199</v>
      </c>
      <c r="AH63" s="29">
        <v>7315</v>
      </c>
      <c r="AI63" s="29">
        <v>7409</v>
      </c>
      <c r="AJ63" s="29">
        <v>7643</v>
      </c>
      <c r="AK63" s="29">
        <v>7656</v>
      </c>
      <c r="AL63" s="29">
        <v>8321</v>
      </c>
      <c r="AM63" s="29">
        <v>8384</v>
      </c>
      <c r="AN63" s="29">
        <v>9990</v>
      </c>
      <c r="AO63" s="29">
        <v>10324</v>
      </c>
      <c r="AP63" s="29">
        <v>9807</v>
      </c>
      <c r="AQ63" s="29">
        <v>10107</v>
      </c>
      <c r="AR63" s="29">
        <v>10369</v>
      </c>
      <c r="AS63" s="29">
        <v>10753</v>
      </c>
      <c r="AT63" s="29">
        <v>10473</v>
      </c>
      <c r="AU63" s="29">
        <v>10733</v>
      </c>
      <c r="AV63" s="29">
        <v>11510</v>
      </c>
      <c r="AW63" s="29">
        <v>11619</v>
      </c>
      <c r="AX63" s="29">
        <v>11833</v>
      </c>
      <c r="AY63" s="29">
        <v>12103</v>
      </c>
    </row>
    <row r="64" spans="1:51">
      <c r="A64" s="15" t="s">
        <v>121</v>
      </c>
      <c r="B64" s="15" t="s">
        <v>122</v>
      </c>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29">
        <v>32402</v>
      </c>
      <c r="AD64" s="29">
        <v>32263</v>
      </c>
      <c r="AE64" s="29">
        <v>33812</v>
      </c>
      <c r="AF64" s="29">
        <v>36866</v>
      </c>
      <c r="AG64" s="29">
        <v>36988</v>
      </c>
      <c r="AH64" s="29">
        <v>38632</v>
      </c>
      <c r="AI64" s="29">
        <v>36892</v>
      </c>
      <c r="AJ64" s="29">
        <v>59195</v>
      </c>
      <c r="AK64" s="29">
        <v>74388</v>
      </c>
      <c r="AL64" s="29">
        <v>70646</v>
      </c>
      <c r="AM64" s="29">
        <v>59685</v>
      </c>
      <c r="AN64" s="29">
        <v>62424</v>
      </c>
      <c r="AO64" s="29">
        <v>60531</v>
      </c>
      <c r="AP64" s="29">
        <v>59321</v>
      </c>
      <c r="AQ64" s="29">
        <v>74025</v>
      </c>
      <c r="AR64" s="29">
        <v>75247</v>
      </c>
      <c r="AS64" s="29">
        <v>77972</v>
      </c>
      <c r="AT64" s="29">
        <v>78234</v>
      </c>
      <c r="AU64" s="29">
        <v>79215</v>
      </c>
      <c r="AV64" s="29">
        <v>81394</v>
      </c>
      <c r="AW64" s="29">
        <v>82788</v>
      </c>
      <c r="AX64" s="29">
        <v>83669</v>
      </c>
      <c r="AY64" s="29">
        <v>85532</v>
      </c>
    </row>
    <row r="65" spans="1:51">
      <c r="A65" s="15" t="s">
        <v>123</v>
      </c>
      <c r="B65" s="15" t="s">
        <v>124</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29">
        <v>46288</v>
      </c>
      <c r="AD65" s="29">
        <v>47359</v>
      </c>
      <c r="AE65" s="29">
        <v>48220</v>
      </c>
      <c r="AF65" s="29">
        <v>68179</v>
      </c>
      <c r="AG65" s="29">
        <v>69177</v>
      </c>
      <c r="AH65" s="29">
        <v>71411</v>
      </c>
      <c r="AI65" s="29">
        <v>65885</v>
      </c>
      <c r="AJ65" s="29">
        <v>71826</v>
      </c>
      <c r="AK65" s="29">
        <v>74636</v>
      </c>
      <c r="AL65" s="29">
        <v>86262</v>
      </c>
      <c r="AM65" s="29">
        <v>87974</v>
      </c>
      <c r="AN65" s="29">
        <v>98109</v>
      </c>
      <c r="AO65" s="29">
        <v>106420</v>
      </c>
      <c r="AP65" s="29">
        <v>102930</v>
      </c>
      <c r="AQ65" s="29">
        <v>106012</v>
      </c>
      <c r="AR65" s="29">
        <v>106690</v>
      </c>
      <c r="AS65" s="29">
        <v>115407</v>
      </c>
      <c r="AT65" s="29">
        <v>112775</v>
      </c>
      <c r="AU65" s="29">
        <v>111066</v>
      </c>
      <c r="AV65" s="29">
        <v>113463</v>
      </c>
      <c r="AW65" s="29">
        <v>114312</v>
      </c>
      <c r="AX65" s="29">
        <v>111879</v>
      </c>
      <c r="AY65" s="29">
        <v>116578</v>
      </c>
    </row>
    <row r="66" spans="1:51">
      <c r="A66" s="15" t="s">
        <v>125</v>
      </c>
      <c r="B66" s="15" t="s">
        <v>126</v>
      </c>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29">
        <v>8957</v>
      </c>
      <c r="AD66" s="29">
        <v>9299</v>
      </c>
      <c r="AE66" s="29">
        <v>9428</v>
      </c>
      <c r="AF66" s="29">
        <v>10525</v>
      </c>
      <c r="AG66" s="29">
        <v>13793</v>
      </c>
      <c r="AH66" s="29">
        <v>14046</v>
      </c>
      <c r="AI66" s="29">
        <v>14313</v>
      </c>
      <c r="AJ66" s="29">
        <v>15243</v>
      </c>
      <c r="AK66" s="29">
        <v>15965</v>
      </c>
      <c r="AL66" s="29">
        <v>15471</v>
      </c>
      <c r="AM66" s="29">
        <v>14949</v>
      </c>
      <c r="AN66" s="29">
        <v>14804</v>
      </c>
      <c r="AO66" s="29">
        <v>15563</v>
      </c>
      <c r="AP66" s="29">
        <v>15882</v>
      </c>
      <c r="AQ66" s="29">
        <v>15624</v>
      </c>
      <c r="AR66" s="29">
        <v>15190</v>
      </c>
      <c r="AS66" s="29">
        <v>15409</v>
      </c>
      <c r="AT66" s="29">
        <v>15306</v>
      </c>
      <c r="AU66" s="29">
        <v>15767</v>
      </c>
      <c r="AV66" s="29">
        <v>15904</v>
      </c>
      <c r="AW66" s="29">
        <v>18587</v>
      </c>
      <c r="AX66" s="29">
        <v>24070</v>
      </c>
      <c r="AY66" s="29">
        <v>24287</v>
      </c>
    </row>
    <row r="67" spans="1:51">
      <c r="A67" s="15" t="s">
        <v>127</v>
      </c>
      <c r="B67" s="15" t="s">
        <v>128</v>
      </c>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29">
        <v>108825</v>
      </c>
      <c r="AD67" s="29">
        <v>111578</v>
      </c>
      <c r="AE67" s="29">
        <v>119366</v>
      </c>
      <c r="AF67" s="29">
        <v>118224</v>
      </c>
      <c r="AG67" s="29">
        <v>144866</v>
      </c>
      <c r="AH67" s="29">
        <v>173015</v>
      </c>
      <c r="AI67" s="29">
        <v>152099</v>
      </c>
      <c r="AJ67" s="29">
        <v>159488</v>
      </c>
      <c r="AK67" s="29">
        <v>183327</v>
      </c>
      <c r="AL67" s="29">
        <v>180589</v>
      </c>
      <c r="AM67" s="29">
        <v>173889</v>
      </c>
      <c r="AN67" s="29">
        <v>171996</v>
      </c>
      <c r="AO67" s="29">
        <v>190311</v>
      </c>
      <c r="AP67" s="29">
        <v>189557</v>
      </c>
      <c r="AQ67" s="29">
        <v>197344</v>
      </c>
      <c r="AR67" s="29">
        <v>199468</v>
      </c>
      <c r="AS67" s="29">
        <v>196950</v>
      </c>
      <c r="AT67" s="29">
        <v>200218</v>
      </c>
      <c r="AU67" s="29">
        <v>221238</v>
      </c>
      <c r="AV67" s="29">
        <v>231921</v>
      </c>
      <c r="AW67" s="29">
        <v>239403</v>
      </c>
      <c r="AX67" s="29">
        <v>239725</v>
      </c>
      <c r="AY67" s="29">
        <v>255257</v>
      </c>
    </row>
    <row r="68" spans="1:51">
      <c r="A68" s="15" t="s">
        <v>129</v>
      </c>
      <c r="B68" s="15" t="s">
        <v>130</v>
      </c>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29">
        <v>22997</v>
      </c>
      <c r="AD68" s="29">
        <v>23718</v>
      </c>
      <c r="AE68" s="29">
        <v>24899</v>
      </c>
      <c r="AF68" s="29">
        <v>23615</v>
      </c>
      <c r="AG68" s="29">
        <v>25758</v>
      </c>
      <c r="AH68" s="29">
        <v>28838</v>
      </c>
      <c r="AI68" s="29">
        <v>28051</v>
      </c>
      <c r="AJ68" s="29">
        <v>28389</v>
      </c>
      <c r="AK68" s="29">
        <v>28037</v>
      </c>
      <c r="AL68" s="29">
        <v>49041</v>
      </c>
      <c r="AM68" s="29">
        <v>59476</v>
      </c>
      <c r="AN68" s="29">
        <v>65957</v>
      </c>
      <c r="AO68" s="29">
        <v>72079</v>
      </c>
      <c r="AP68" s="29">
        <v>71788</v>
      </c>
      <c r="AQ68" s="29">
        <v>71436</v>
      </c>
      <c r="AR68" s="29">
        <v>69937</v>
      </c>
      <c r="AS68" s="29">
        <v>72210</v>
      </c>
      <c r="AT68" s="29">
        <v>70989</v>
      </c>
      <c r="AU68" s="29">
        <v>70939</v>
      </c>
      <c r="AV68" s="29">
        <v>72878</v>
      </c>
      <c r="AW68" s="29">
        <v>70725</v>
      </c>
      <c r="AX68" s="29">
        <v>71621</v>
      </c>
      <c r="AY68" s="29">
        <v>76017</v>
      </c>
    </row>
    <row r="69" spans="1:51">
      <c r="A69" s="15" t="s">
        <v>131</v>
      </c>
      <c r="B69" s="15" t="s">
        <v>132</v>
      </c>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29">
        <v>8891</v>
      </c>
      <c r="AD69" s="29">
        <v>9434</v>
      </c>
      <c r="AE69" s="29">
        <v>9645</v>
      </c>
      <c r="AF69" s="29">
        <v>10119</v>
      </c>
      <c r="AG69" s="29">
        <v>9656</v>
      </c>
      <c r="AH69" s="29">
        <v>10120</v>
      </c>
      <c r="AI69" s="29">
        <v>10080</v>
      </c>
      <c r="AJ69" s="29">
        <v>10533</v>
      </c>
      <c r="AK69" s="29">
        <v>10960</v>
      </c>
      <c r="AL69" s="29">
        <v>11433</v>
      </c>
      <c r="AM69" s="29">
        <v>11241</v>
      </c>
      <c r="AN69" s="29">
        <v>11255</v>
      </c>
      <c r="AO69" s="29">
        <v>11853</v>
      </c>
      <c r="AP69" s="29">
        <v>11729</v>
      </c>
      <c r="AQ69" s="29">
        <v>11971</v>
      </c>
      <c r="AR69" s="29">
        <v>11646</v>
      </c>
      <c r="AS69" s="29">
        <v>12149</v>
      </c>
      <c r="AT69" s="29">
        <v>12072</v>
      </c>
      <c r="AU69" s="29">
        <v>12432</v>
      </c>
      <c r="AV69" s="29">
        <v>12757</v>
      </c>
      <c r="AW69" s="29">
        <v>12820</v>
      </c>
      <c r="AX69" s="29">
        <v>12884</v>
      </c>
      <c r="AY69" s="29">
        <v>13274</v>
      </c>
    </row>
    <row r="70" spans="1:51">
      <c r="A70" s="15" t="s">
        <v>133</v>
      </c>
      <c r="B70" s="15" t="s">
        <v>134</v>
      </c>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29">
        <v>44784</v>
      </c>
      <c r="AD70" s="29">
        <v>46483</v>
      </c>
      <c r="AE70" s="29">
        <v>46664</v>
      </c>
      <c r="AF70" s="29">
        <v>59777</v>
      </c>
      <c r="AG70" s="29">
        <v>65188</v>
      </c>
      <c r="AH70" s="29">
        <v>66345</v>
      </c>
      <c r="AI70" s="29">
        <v>66656</v>
      </c>
      <c r="AJ70" s="29">
        <v>86623</v>
      </c>
      <c r="AK70" s="29">
        <v>112550</v>
      </c>
      <c r="AL70" s="29">
        <v>122692</v>
      </c>
      <c r="AM70" s="29">
        <v>122878</v>
      </c>
      <c r="AN70" s="29">
        <v>122683</v>
      </c>
      <c r="AO70" s="29">
        <v>127805</v>
      </c>
      <c r="AP70" s="29">
        <v>124141</v>
      </c>
      <c r="AQ70" s="29">
        <v>135127</v>
      </c>
      <c r="AR70" s="29">
        <v>135070</v>
      </c>
      <c r="AS70" s="29">
        <v>139143</v>
      </c>
      <c r="AT70" s="29">
        <v>138106</v>
      </c>
      <c r="AU70" s="29">
        <v>139937</v>
      </c>
      <c r="AV70" s="29">
        <v>141436</v>
      </c>
      <c r="AW70" s="29">
        <v>143448</v>
      </c>
      <c r="AX70" s="29">
        <v>140825</v>
      </c>
      <c r="AY70" s="29">
        <v>143658</v>
      </c>
    </row>
    <row r="71" spans="1:51">
      <c r="A71" s="15" t="s">
        <v>135</v>
      </c>
      <c r="B71" s="15" t="s">
        <v>136</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29">
        <v>34804</v>
      </c>
      <c r="AD71" s="29">
        <v>38029</v>
      </c>
      <c r="AE71" s="29">
        <v>38335</v>
      </c>
      <c r="AF71" s="29">
        <v>37865</v>
      </c>
      <c r="AG71" s="29">
        <v>41461</v>
      </c>
      <c r="AH71" s="29">
        <v>42159</v>
      </c>
      <c r="AI71" s="29">
        <v>40958</v>
      </c>
      <c r="AJ71" s="29">
        <v>41935</v>
      </c>
      <c r="AK71" s="29">
        <v>46498</v>
      </c>
      <c r="AL71" s="29">
        <v>62883</v>
      </c>
      <c r="AM71" s="29">
        <v>58900</v>
      </c>
      <c r="AN71" s="29">
        <v>62690</v>
      </c>
      <c r="AO71" s="29">
        <v>60854</v>
      </c>
      <c r="AP71" s="29">
        <v>61253</v>
      </c>
      <c r="AQ71" s="29">
        <v>64526</v>
      </c>
      <c r="AR71" s="29">
        <v>60353</v>
      </c>
      <c r="AS71" s="29">
        <v>64392</v>
      </c>
      <c r="AT71" s="29">
        <v>62487</v>
      </c>
      <c r="AU71" s="29">
        <v>62372</v>
      </c>
      <c r="AV71" s="29">
        <v>62996</v>
      </c>
      <c r="AW71" s="29">
        <v>62386</v>
      </c>
      <c r="AX71" s="29">
        <v>63946</v>
      </c>
      <c r="AY71" s="29">
        <v>80226</v>
      </c>
    </row>
    <row r="72" spans="1:51">
      <c r="A72" s="15" t="s">
        <v>137</v>
      </c>
      <c r="B72" s="15" t="s">
        <v>138</v>
      </c>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29">
        <v>40802</v>
      </c>
      <c r="AD72" s="29">
        <v>40419</v>
      </c>
      <c r="AE72" s="29">
        <v>42937</v>
      </c>
      <c r="AF72" s="29">
        <v>43009</v>
      </c>
      <c r="AG72" s="29">
        <v>50044</v>
      </c>
      <c r="AH72" s="29">
        <v>63560</v>
      </c>
      <c r="AI72" s="29">
        <v>56157</v>
      </c>
      <c r="AJ72" s="29">
        <v>57551</v>
      </c>
      <c r="AK72" s="29">
        <v>61098</v>
      </c>
      <c r="AL72" s="29">
        <v>55211</v>
      </c>
      <c r="AM72" s="29">
        <v>54936</v>
      </c>
      <c r="AN72" s="29">
        <v>56095</v>
      </c>
      <c r="AO72" s="29">
        <v>63934</v>
      </c>
      <c r="AP72" s="29">
        <v>72575</v>
      </c>
      <c r="AQ72" s="29">
        <v>82949</v>
      </c>
      <c r="AR72" s="29">
        <v>82804</v>
      </c>
      <c r="AS72" s="29">
        <v>87807</v>
      </c>
      <c r="AT72" s="29">
        <v>86169</v>
      </c>
      <c r="AU72" s="29">
        <v>88227</v>
      </c>
      <c r="AV72" s="29">
        <v>88303</v>
      </c>
      <c r="AW72" s="29">
        <v>88469</v>
      </c>
      <c r="AX72" s="29">
        <v>95566</v>
      </c>
      <c r="AY72" s="29">
        <v>97457</v>
      </c>
    </row>
    <row r="73" spans="1:51">
      <c r="A73" s="15" t="s">
        <v>139</v>
      </c>
      <c r="B73" s="15" t="s">
        <v>140</v>
      </c>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29">
        <v>15984</v>
      </c>
      <c r="AD73" s="29">
        <v>16683</v>
      </c>
      <c r="AE73" s="29">
        <v>17661</v>
      </c>
      <c r="AF73" s="29">
        <v>18894</v>
      </c>
      <c r="AG73" s="29">
        <v>17150</v>
      </c>
      <c r="AH73" s="29">
        <v>17303</v>
      </c>
      <c r="AI73" s="29">
        <v>16554</v>
      </c>
      <c r="AJ73" s="29">
        <v>17201</v>
      </c>
      <c r="AK73" s="29">
        <v>17205</v>
      </c>
      <c r="AL73" s="29">
        <v>17523</v>
      </c>
      <c r="AM73" s="29">
        <v>17856</v>
      </c>
      <c r="AN73" s="29">
        <v>18617</v>
      </c>
      <c r="AO73" s="29">
        <v>20581</v>
      </c>
      <c r="AP73" s="29">
        <v>20652</v>
      </c>
      <c r="AQ73" s="29">
        <v>21035</v>
      </c>
      <c r="AR73" s="29">
        <v>20377</v>
      </c>
      <c r="AS73" s="29">
        <v>20881</v>
      </c>
      <c r="AT73" s="29">
        <v>21339</v>
      </c>
      <c r="AU73" s="29">
        <v>27473</v>
      </c>
      <c r="AV73" s="29">
        <v>29457</v>
      </c>
      <c r="AW73" s="29">
        <v>31135</v>
      </c>
      <c r="AX73" s="29">
        <v>29336</v>
      </c>
      <c r="AY73" s="29">
        <v>30817</v>
      </c>
    </row>
    <row r="74" spans="1:51">
      <c r="A74" s="15" t="s">
        <v>141</v>
      </c>
      <c r="B74" s="15" t="s">
        <v>142</v>
      </c>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29">
        <v>27417</v>
      </c>
      <c r="AD74" s="29">
        <v>28112</v>
      </c>
      <c r="AE74" s="29">
        <v>28003</v>
      </c>
      <c r="AF74" s="29">
        <v>28575</v>
      </c>
      <c r="AG74" s="29">
        <v>28650</v>
      </c>
      <c r="AH74" s="29">
        <v>28337</v>
      </c>
      <c r="AI74" s="29">
        <v>27131</v>
      </c>
      <c r="AJ74" s="29">
        <v>37294</v>
      </c>
      <c r="AK74" s="29">
        <v>44343</v>
      </c>
      <c r="AL74" s="29">
        <v>44089</v>
      </c>
      <c r="AM74" s="29">
        <v>44107</v>
      </c>
      <c r="AN74" s="29">
        <v>46009</v>
      </c>
      <c r="AO74" s="29">
        <v>61101</v>
      </c>
      <c r="AP74" s="29">
        <v>59141</v>
      </c>
      <c r="AQ74" s="29">
        <v>59325</v>
      </c>
      <c r="AR74" s="29">
        <v>51188</v>
      </c>
      <c r="AS74" s="29">
        <v>54588</v>
      </c>
      <c r="AT74" s="29">
        <v>63746</v>
      </c>
      <c r="AU74" s="29">
        <v>68734</v>
      </c>
      <c r="AV74" s="29">
        <v>66248</v>
      </c>
      <c r="AW74" s="29">
        <v>66099</v>
      </c>
      <c r="AX74" s="29">
        <v>66037</v>
      </c>
      <c r="AY74" s="29">
        <v>66529</v>
      </c>
    </row>
    <row r="75" spans="1:51">
      <c r="A75" s="15" t="s">
        <v>143</v>
      </c>
      <c r="B75" s="15" t="s">
        <v>144</v>
      </c>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29">
        <v>59085</v>
      </c>
      <c r="AD75" s="29">
        <v>60530</v>
      </c>
      <c r="AE75" s="29">
        <v>63638</v>
      </c>
      <c r="AF75" s="29">
        <v>69053</v>
      </c>
      <c r="AG75" s="29">
        <v>71253</v>
      </c>
      <c r="AH75" s="29">
        <v>73574</v>
      </c>
      <c r="AI75" s="29">
        <v>69623</v>
      </c>
      <c r="AJ75" s="29">
        <v>80866</v>
      </c>
      <c r="AK75" s="29">
        <v>89141</v>
      </c>
      <c r="AL75" s="29">
        <v>121643</v>
      </c>
      <c r="AM75" s="29">
        <v>123666</v>
      </c>
      <c r="AN75" s="29">
        <v>120030</v>
      </c>
      <c r="AO75" s="29">
        <v>115608</v>
      </c>
      <c r="AP75" s="29">
        <v>116842</v>
      </c>
      <c r="AQ75" s="29">
        <v>116072</v>
      </c>
      <c r="AR75" s="29">
        <v>118946</v>
      </c>
      <c r="AS75" s="29">
        <v>119626</v>
      </c>
      <c r="AT75" s="29">
        <v>118204</v>
      </c>
      <c r="AU75" s="29">
        <v>118686</v>
      </c>
      <c r="AV75" s="29">
        <v>125111</v>
      </c>
      <c r="AW75" s="29">
        <v>141143</v>
      </c>
      <c r="AX75" s="29">
        <v>140402</v>
      </c>
      <c r="AY75" s="29">
        <v>141025</v>
      </c>
    </row>
    <row r="76" spans="1:51">
      <c r="A76" s="15" t="s">
        <v>145</v>
      </c>
      <c r="B76" s="15" t="s">
        <v>146</v>
      </c>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29">
        <v>32814</v>
      </c>
      <c r="AD76" s="29">
        <v>27380</v>
      </c>
      <c r="AE76" s="29">
        <v>27693</v>
      </c>
      <c r="AF76" s="29">
        <v>36023</v>
      </c>
      <c r="AG76" s="29">
        <v>37118</v>
      </c>
      <c r="AH76" s="29">
        <v>37290</v>
      </c>
      <c r="AI76" s="29">
        <v>36457</v>
      </c>
      <c r="AJ76" s="29">
        <v>38247</v>
      </c>
      <c r="AK76" s="29">
        <v>57024</v>
      </c>
      <c r="AL76" s="29">
        <v>55804</v>
      </c>
      <c r="AM76" s="29">
        <v>43359</v>
      </c>
      <c r="AN76" s="29">
        <v>42711</v>
      </c>
      <c r="AO76" s="29">
        <v>43653</v>
      </c>
      <c r="AP76" s="29">
        <v>43609</v>
      </c>
      <c r="AQ76" s="29">
        <v>45036</v>
      </c>
      <c r="AR76" s="29">
        <v>66441</v>
      </c>
      <c r="AS76" s="29">
        <v>83898</v>
      </c>
      <c r="AT76" s="29">
        <v>82933</v>
      </c>
      <c r="AU76" s="29">
        <v>82178</v>
      </c>
      <c r="AV76" s="29">
        <v>81471</v>
      </c>
      <c r="AW76" s="29">
        <v>82675</v>
      </c>
      <c r="AX76" s="29">
        <v>84718</v>
      </c>
      <c r="AY76" s="29">
        <v>84927</v>
      </c>
    </row>
    <row r="77" spans="1:51">
      <c r="A77" s="15" t="s">
        <v>147</v>
      </c>
      <c r="B77" s="15" t="s">
        <v>148</v>
      </c>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29">
        <v>135110</v>
      </c>
      <c r="AD77" s="29">
        <v>139080</v>
      </c>
      <c r="AE77" s="29">
        <v>135350</v>
      </c>
      <c r="AF77" s="29">
        <v>120661</v>
      </c>
      <c r="AG77" s="29">
        <v>136394</v>
      </c>
      <c r="AH77" s="29">
        <v>149811</v>
      </c>
      <c r="AI77" s="29">
        <v>170021</v>
      </c>
      <c r="AJ77" s="29">
        <v>173087</v>
      </c>
      <c r="AK77" s="29">
        <v>189191</v>
      </c>
      <c r="AL77" s="29">
        <v>193719</v>
      </c>
      <c r="AM77" s="29">
        <v>193006</v>
      </c>
      <c r="AN77" s="29">
        <v>196628</v>
      </c>
      <c r="AO77" s="29">
        <v>186651</v>
      </c>
      <c r="AP77" s="29">
        <v>185699</v>
      </c>
      <c r="AQ77" s="29">
        <v>185714</v>
      </c>
      <c r="AR77" s="29">
        <v>189627</v>
      </c>
      <c r="AS77" s="29">
        <v>214869</v>
      </c>
      <c r="AT77" s="29">
        <v>240215</v>
      </c>
      <c r="AU77" s="29">
        <v>248092</v>
      </c>
      <c r="AV77" s="29">
        <v>252284</v>
      </c>
      <c r="AW77" s="29">
        <v>274481</v>
      </c>
      <c r="AX77" s="29">
        <v>274331</v>
      </c>
      <c r="AY77" s="29">
        <v>276336</v>
      </c>
    </row>
    <row r="78" spans="1:51">
      <c r="A78" s="15" t="s">
        <v>149</v>
      </c>
      <c r="B78" s="15" t="s">
        <v>150</v>
      </c>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29">
        <v>6694</v>
      </c>
      <c r="AD78" s="29">
        <v>6902</v>
      </c>
      <c r="AE78" s="29">
        <v>7276</v>
      </c>
      <c r="AF78" s="29">
        <v>7111</v>
      </c>
      <c r="AG78" s="29">
        <v>7026</v>
      </c>
      <c r="AH78" s="29">
        <v>7075</v>
      </c>
      <c r="AI78" s="29">
        <v>7207</v>
      </c>
      <c r="AJ78" s="29">
        <v>6957</v>
      </c>
      <c r="AK78" s="29">
        <v>7425</v>
      </c>
      <c r="AL78" s="29">
        <v>7388</v>
      </c>
      <c r="AM78" s="29">
        <v>7529</v>
      </c>
      <c r="AN78" s="29">
        <v>7104</v>
      </c>
      <c r="AO78" s="29">
        <v>8295</v>
      </c>
      <c r="AP78" s="29">
        <v>10710</v>
      </c>
      <c r="AQ78" s="29">
        <v>16804</v>
      </c>
      <c r="AR78" s="29">
        <v>16385</v>
      </c>
      <c r="AS78" s="29">
        <v>16913</v>
      </c>
      <c r="AT78" s="29">
        <v>17047</v>
      </c>
      <c r="AU78" s="29">
        <v>17029</v>
      </c>
      <c r="AV78" s="29">
        <v>18777</v>
      </c>
      <c r="AW78" s="29">
        <v>20668</v>
      </c>
      <c r="AX78" s="29">
        <v>19924</v>
      </c>
      <c r="AY78" s="29">
        <v>20953</v>
      </c>
    </row>
    <row r="79" spans="1:51">
      <c r="A79" s="15" t="s">
        <v>151</v>
      </c>
      <c r="B79" s="15" t="s">
        <v>152</v>
      </c>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29">
        <v>25607</v>
      </c>
      <c r="AD79" s="29">
        <v>27979</v>
      </c>
      <c r="AE79" s="29">
        <v>29451</v>
      </c>
      <c r="AF79" s="29">
        <v>29791</v>
      </c>
      <c r="AG79" s="29">
        <v>32121</v>
      </c>
      <c r="AH79" s="29">
        <v>32763</v>
      </c>
      <c r="AI79" s="29">
        <v>34302</v>
      </c>
      <c r="AJ79" s="29">
        <v>34668</v>
      </c>
      <c r="AK79" s="29">
        <v>35706</v>
      </c>
      <c r="AL79" s="29">
        <v>35233</v>
      </c>
      <c r="AM79" s="29">
        <v>35226</v>
      </c>
      <c r="AN79" s="29">
        <v>34830</v>
      </c>
      <c r="AO79" s="29">
        <v>35247</v>
      </c>
      <c r="AP79" s="29">
        <v>35347</v>
      </c>
      <c r="AQ79" s="29">
        <v>33221</v>
      </c>
      <c r="AR79" s="29">
        <v>32841</v>
      </c>
      <c r="AS79" s="29">
        <v>33092</v>
      </c>
      <c r="AT79" s="29">
        <v>33744</v>
      </c>
      <c r="AU79" s="29">
        <v>35023</v>
      </c>
      <c r="AV79" s="29">
        <v>37212</v>
      </c>
      <c r="AW79" s="29">
        <v>38769</v>
      </c>
      <c r="AX79" s="29">
        <v>49802</v>
      </c>
      <c r="AY79" s="29">
        <v>54056</v>
      </c>
    </row>
    <row r="80" spans="1:51">
      <c r="A80" s="15" t="s">
        <v>153</v>
      </c>
      <c r="B80" s="15" t="s">
        <v>154</v>
      </c>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29">
        <v>23769</v>
      </c>
      <c r="AD80" s="29">
        <v>24003</v>
      </c>
      <c r="AE80" s="29">
        <v>24690</v>
      </c>
      <c r="AF80" s="29">
        <v>25639</v>
      </c>
      <c r="AG80" s="29">
        <v>26703</v>
      </c>
      <c r="AH80" s="29">
        <v>29087</v>
      </c>
      <c r="AI80" s="29">
        <v>28315</v>
      </c>
      <c r="AJ80" s="29">
        <v>45850</v>
      </c>
      <c r="AK80" s="29">
        <v>46319</v>
      </c>
      <c r="AL80" s="29">
        <v>41562</v>
      </c>
      <c r="AM80" s="29">
        <v>39577</v>
      </c>
      <c r="AN80" s="29">
        <v>37782</v>
      </c>
      <c r="AO80" s="29">
        <v>43898</v>
      </c>
      <c r="AP80" s="29">
        <v>46523</v>
      </c>
      <c r="AQ80" s="29">
        <v>47559</v>
      </c>
      <c r="AR80" s="29">
        <v>49117</v>
      </c>
      <c r="AS80" s="29">
        <v>52598</v>
      </c>
      <c r="AT80" s="29">
        <v>54167</v>
      </c>
      <c r="AU80" s="29">
        <v>55110</v>
      </c>
      <c r="AV80" s="29">
        <v>54795</v>
      </c>
      <c r="AW80" s="29">
        <v>55374</v>
      </c>
      <c r="AX80" s="29">
        <v>55550</v>
      </c>
      <c r="AY80" s="29">
        <v>71175</v>
      </c>
    </row>
    <row r="81" spans="1:51">
      <c r="A81" s="15" t="s">
        <v>155</v>
      </c>
      <c r="B81" s="15" t="s">
        <v>156</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29">
        <v>33431</v>
      </c>
      <c r="AD81" s="29">
        <v>33719</v>
      </c>
      <c r="AE81" s="29">
        <v>36992</v>
      </c>
      <c r="AF81" s="29">
        <v>36892</v>
      </c>
      <c r="AG81" s="29">
        <v>37615</v>
      </c>
      <c r="AH81" s="29">
        <v>37950</v>
      </c>
      <c r="AI81" s="29">
        <v>38472</v>
      </c>
      <c r="AJ81" s="29">
        <v>41180</v>
      </c>
      <c r="AK81" s="29">
        <v>44057</v>
      </c>
      <c r="AL81" s="29">
        <v>53601</v>
      </c>
      <c r="AM81" s="29">
        <v>52837</v>
      </c>
      <c r="AN81" s="29">
        <v>51955</v>
      </c>
      <c r="AO81" s="29">
        <v>51243</v>
      </c>
      <c r="AP81" s="29">
        <v>50959</v>
      </c>
      <c r="AQ81" s="29">
        <v>51409</v>
      </c>
      <c r="AR81" s="29">
        <v>57010</v>
      </c>
      <c r="AS81" s="29">
        <v>56916</v>
      </c>
      <c r="AT81" s="29">
        <v>57791</v>
      </c>
      <c r="AU81" s="29">
        <v>57898</v>
      </c>
      <c r="AV81" s="29">
        <v>57746</v>
      </c>
      <c r="AW81" s="29">
        <v>60907</v>
      </c>
      <c r="AX81" s="29">
        <v>65314</v>
      </c>
      <c r="AY81" s="29">
        <v>67984</v>
      </c>
    </row>
    <row r="82" spans="1:51">
      <c r="A82" s="15" t="s">
        <v>157</v>
      </c>
      <c r="B82" s="15" t="s">
        <v>158</v>
      </c>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29">
        <v>41166</v>
      </c>
      <c r="AD82" s="29">
        <v>42440</v>
      </c>
      <c r="AE82" s="29">
        <v>42563</v>
      </c>
      <c r="AF82" s="29">
        <v>44287</v>
      </c>
      <c r="AG82" s="29">
        <v>44521</v>
      </c>
      <c r="AH82" s="29">
        <v>48225</v>
      </c>
      <c r="AI82" s="29">
        <v>62228</v>
      </c>
      <c r="AJ82" s="29">
        <v>64190</v>
      </c>
      <c r="AK82" s="29">
        <v>59408</v>
      </c>
      <c r="AL82" s="29">
        <v>70535</v>
      </c>
      <c r="AM82" s="29">
        <v>73462</v>
      </c>
      <c r="AN82" s="29">
        <v>78569</v>
      </c>
      <c r="AO82" s="29">
        <v>78831</v>
      </c>
      <c r="AP82" s="29">
        <v>80812</v>
      </c>
      <c r="AQ82" s="29">
        <v>80705</v>
      </c>
      <c r="AR82" s="29">
        <v>81434</v>
      </c>
      <c r="AS82" s="29">
        <v>81376</v>
      </c>
      <c r="AT82" s="29">
        <v>79079</v>
      </c>
      <c r="AU82" s="29">
        <v>78255</v>
      </c>
      <c r="AV82" s="29">
        <v>87440</v>
      </c>
      <c r="AW82" s="29">
        <v>87341</v>
      </c>
      <c r="AX82" s="29">
        <v>89219</v>
      </c>
      <c r="AY82" s="29">
        <v>94244</v>
      </c>
    </row>
    <row r="83" spans="1:51">
      <c r="A83" s="15" t="s">
        <v>159</v>
      </c>
      <c r="B83" s="15" t="s">
        <v>160</v>
      </c>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29">
        <v>584530</v>
      </c>
      <c r="AD83" s="29">
        <v>579582</v>
      </c>
      <c r="AE83" s="29">
        <v>575825</v>
      </c>
      <c r="AF83" s="29">
        <v>569277</v>
      </c>
      <c r="AG83" s="29">
        <v>628616</v>
      </c>
      <c r="AH83" s="29">
        <v>637581</v>
      </c>
      <c r="AI83" s="29">
        <v>643871.81000000006</v>
      </c>
      <c r="AJ83" s="29">
        <v>697008</v>
      </c>
      <c r="AK83" s="29">
        <v>691872</v>
      </c>
      <c r="AL83" s="29">
        <v>687890</v>
      </c>
      <c r="AM83" s="29">
        <v>678268</v>
      </c>
      <c r="AN83" s="29">
        <v>722060.00000000012</v>
      </c>
      <c r="AO83" s="29">
        <v>734783</v>
      </c>
      <c r="AP83" s="29">
        <v>726540.99999999988</v>
      </c>
      <c r="AQ83" s="29">
        <v>725111</v>
      </c>
      <c r="AR83" s="29">
        <v>716666.99999999988</v>
      </c>
      <c r="AS83" s="29">
        <v>716222</v>
      </c>
      <c r="AT83" s="29">
        <v>709505.99999999988</v>
      </c>
      <c r="AU83" s="29">
        <v>713077.99999999988</v>
      </c>
      <c r="AV83" s="29">
        <v>732824.00000000012</v>
      </c>
      <c r="AW83" s="29">
        <v>737353</v>
      </c>
      <c r="AX83" s="29">
        <v>741225</v>
      </c>
      <c r="AY83" s="29">
        <v>779884</v>
      </c>
    </row>
    <row r="84" spans="1:51">
      <c r="A84" s="15" t="s">
        <v>161</v>
      </c>
      <c r="B84" s="15" t="s">
        <v>162</v>
      </c>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29">
        <v>69450</v>
      </c>
      <c r="AD84" s="29">
        <v>68318</v>
      </c>
      <c r="AE84" s="29">
        <v>66211</v>
      </c>
      <c r="AF84" s="29">
        <v>71843</v>
      </c>
      <c r="AG84" s="29">
        <v>82527</v>
      </c>
      <c r="AH84" s="29">
        <v>86753</v>
      </c>
      <c r="AI84" s="29">
        <v>87689</v>
      </c>
      <c r="AJ84" s="29">
        <v>114102</v>
      </c>
      <c r="AK84" s="29">
        <v>124111</v>
      </c>
      <c r="AL84" s="29">
        <v>132502</v>
      </c>
      <c r="AM84" s="29">
        <v>131431</v>
      </c>
      <c r="AN84" s="29">
        <v>117126</v>
      </c>
      <c r="AO84" s="29">
        <v>131349</v>
      </c>
      <c r="AP84" s="29">
        <v>132405</v>
      </c>
      <c r="AQ84" s="29">
        <v>132381</v>
      </c>
      <c r="AR84" s="29">
        <v>130312</v>
      </c>
      <c r="AS84" s="29">
        <v>133677</v>
      </c>
      <c r="AT84" s="29">
        <v>152926</v>
      </c>
      <c r="AU84" s="29">
        <v>161744</v>
      </c>
      <c r="AV84" s="29">
        <v>166253</v>
      </c>
      <c r="AW84" s="29">
        <v>165555</v>
      </c>
      <c r="AX84" s="29">
        <v>166971</v>
      </c>
      <c r="AY84" s="29">
        <v>163499</v>
      </c>
    </row>
    <row r="85" spans="1:51">
      <c r="A85" s="15" t="s">
        <v>163</v>
      </c>
      <c r="B85" s="15" t="s">
        <v>164</v>
      </c>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29">
        <v>44342</v>
      </c>
      <c r="AD85" s="29">
        <v>45054</v>
      </c>
      <c r="AE85" s="29">
        <v>45462</v>
      </c>
      <c r="AF85" s="29">
        <v>46728</v>
      </c>
      <c r="AG85" s="29">
        <v>48660</v>
      </c>
      <c r="AH85" s="29">
        <v>56845</v>
      </c>
      <c r="AI85" s="29">
        <v>59777</v>
      </c>
      <c r="AJ85" s="29">
        <v>65606</v>
      </c>
      <c r="AK85" s="29">
        <v>71629</v>
      </c>
      <c r="AL85" s="29">
        <v>72496</v>
      </c>
      <c r="AM85" s="29">
        <v>87048</v>
      </c>
      <c r="AN85" s="29">
        <v>111338</v>
      </c>
      <c r="AO85" s="29">
        <v>122698</v>
      </c>
      <c r="AP85" s="29">
        <v>143715</v>
      </c>
      <c r="AQ85" s="29">
        <v>139115</v>
      </c>
      <c r="AR85" s="29">
        <v>136412</v>
      </c>
      <c r="AS85" s="29">
        <v>145585</v>
      </c>
      <c r="AT85" s="29">
        <v>155245</v>
      </c>
      <c r="AU85" s="29">
        <v>169720</v>
      </c>
      <c r="AV85" s="29">
        <v>178009</v>
      </c>
      <c r="AW85" s="29">
        <v>176706</v>
      </c>
      <c r="AX85" s="29">
        <v>182111</v>
      </c>
      <c r="AY85" s="29">
        <v>187171</v>
      </c>
    </row>
    <row r="86" spans="1:51">
      <c r="A86" s="15" t="s">
        <v>165</v>
      </c>
      <c r="B86" s="15" t="s">
        <v>166</v>
      </c>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29">
        <v>81117</v>
      </c>
      <c r="AD86" s="29">
        <v>80365</v>
      </c>
      <c r="AE86" s="29">
        <v>91542</v>
      </c>
      <c r="AF86" s="29">
        <v>102167</v>
      </c>
      <c r="AG86" s="29">
        <v>105065</v>
      </c>
      <c r="AH86" s="29">
        <v>104179</v>
      </c>
      <c r="AI86" s="29">
        <v>104467</v>
      </c>
      <c r="AJ86" s="29">
        <v>107838</v>
      </c>
      <c r="AK86" s="29">
        <v>116433</v>
      </c>
      <c r="AL86" s="29">
        <v>118976</v>
      </c>
      <c r="AM86" s="29">
        <v>129743</v>
      </c>
      <c r="AN86" s="29">
        <v>131176</v>
      </c>
      <c r="AO86" s="29">
        <v>139589</v>
      </c>
      <c r="AP86" s="29">
        <v>163329</v>
      </c>
      <c r="AQ86" s="29">
        <v>166812</v>
      </c>
      <c r="AR86" s="29">
        <v>162524</v>
      </c>
      <c r="AS86" s="29">
        <v>172246</v>
      </c>
      <c r="AT86" s="29">
        <v>175399</v>
      </c>
      <c r="AU86" s="29">
        <v>172836</v>
      </c>
      <c r="AV86" s="29">
        <v>174043</v>
      </c>
      <c r="AW86" s="29">
        <v>170190</v>
      </c>
      <c r="AX86" s="29">
        <v>169091</v>
      </c>
      <c r="AY86" s="29">
        <v>170521</v>
      </c>
    </row>
    <row r="87" spans="1:51">
      <c r="A87" s="15" t="s">
        <v>167</v>
      </c>
      <c r="B87" s="15" t="s">
        <v>168</v>
      </c>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29">
        <v>17669</v>
      </c>
      <c r="AD87" s="29">
        <v>17539</v>
      </c>
      <c r="AE87" s="29">
        <v>18473</v>
      </c>
      <c r="AF87" s="29">
        <v>16757</v>
      </c>
      <c r="AG87" s="29">
        <v>16803</v>
      </c>
      <c r="AH87" s="29">
        <v>16865</v>
      </c>
      <c r="AI87" s="29">
        <v>16890</v>
      </c>
      <c r="AJ87" s="29">
        <v>17136</v>
      </c>
      <c r="AK87" s="29">
        <v>17055</v>
      </c>
      <c r="AL87" s="29">
        <v>16522</v>
      </c>
      <c r="AM87" s="29">
        <v>17248</v>
      </c>
      <c r="AN87" s="29">
        <v>17338</v>
      </c>
      <c r="AO87" s="29">
        <v>18702</v>
      </c>
      <c r="AP87" s="29">
        <v>18833</v>
      </c>
      <c r="AQ87" s="29">
        <v>18846</v>
      </c>
      <c r="AR87" s="29">
        <v>18240</v>
      </c>
      <c r="AS87" s="29">
        <v>32026</v>
      </c>
      <c r="AT87" s="29">
        <v>32346</v>
      </c>
      <c r="AU87" s="29">
        <v>33165</v>
      </c>
      <c r="AV87" s="29">
        <v>32994</v>
      </c>
      <c r="AW87" s="29">
        <v>33566</v>
      </c>
      <c r="AX87" s="29">
        <v>35184</v>
      </c>
      <c r="AY87" s="29">
        <v>38511</v>
      </c>
    </row>
    <row r="88" spans="1:51">
      <c r="A88" s="15" t="s">
        <v>169</v>
      </c>
      <c r="B88" s="15" t="s">
        <v>170</v>
      </c>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29">
        <v>24810</v>
      </c>
      <c r="AD88" s="29">
        <v>26717</v>
      </c>
      <c r="AE88" s="29">
        <v>27708</v>
      </c>
      <c r="AF88" s="29">
        <v>26932</v>
      </c>
      <c r="AG88" s="29">
        <v>27898</v>
      </c>
      <c r="AH88" s="29">
        <v>28155</v>
      </c>
      <c r="AI88" s="29">
        <v>26940</v>
      </c>
      <c r="AJ88" s="29">
        <v>27311</v>
      </c>
      <c r="AK88" s="29">
        <v>27076</v>
      </c>
      <c r="AL88" s="29">
        <v>23187</v>
      </c>
      <c r="AM88" s="29">
        <v>26732</v>
      </c>
      <c r="AN88" s="29">
        <v>26396</v>
      </c>
      <c r="AO88" s="29">
        <v>28225</v>
      </c>
      <c r="AP88" s="29">
        <v>26263</v>
      </c>
      <c r="AQ88" s="29">
        <v>29216</v>
      </c>
      <c r="AR88" s="29">
        <v>29626</v>
      </c>
      <c r="AS88" s="29">
        <v>31409</v>
      </c>
      <c r="AT88" s="29">
        <v>30912</v>
      </c>
      <c r="AU88" s="29">
        <v>30388</v>
      </c>
      <c r="AV88" s="29">
        <v>35438</v>
      </c>
      <c r="AW88" s="29">
        <v>35976</v>
      </c>
      <c r="AX88" s="29">
        <v>35442</v>
      </c>
      <c r="AY88" s="29">
        <v>36617</v>
      </c>
    </row>
    <row r="89" spans="1:51">
      <c r="A89" s="15" t="s">
        <v>171</v>
      </c>
      <c r="B89" s="15" t="s">
        <v>172</v>
      </c>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29">
        <v>15891</v>
      </c>
      <c r="AD89" s="29">
        <v>17963</v>
      </c>
      <c r="AE89" s="29">
        <v>17881</v>
      </c>
      <c r="AF89" s="29">
        <v>20689</v>
      </c>
      <c r="AG89" s="29">
        <v>21650</v>
      </c>
      <c r="AH89" s="29">
        <v>23285</v>
      </c>
      <c r="AI89" s="29">
        <v>22700</v>
      </c>
      <c r="AJ89" s="29">
        <v>23201</v>
      </c>
      <c r="AK89" s="29">
        <v>21766</v>
      </c>
      <c r="AL89" s="29">
        <v>21404</v>
      </c>
      <c r="AM89" s="29">
        <v>21822</v>
      </c>
      <c r="AN89" s="29">
        <v>22160</v>
      </c>
      <c r="AO89" s="29">
        <v>21606</v>
      </c>
      <c r="AP89" s="29">
        <v>21305</v>
      </c>
      <c r="AQ89" s="29">
        <v>18816</v>
      </c>
      <c r="AR89" s="29">
        <v>23156</v>
      </c>
      <c r="AS89" s="29">
        <v>27392</v>
      </c>
      <c r="AT89" s="29">
        <v>27495</v>
      </c>
      <c r="AU89" s="29">
        <v>30123</v>
      </c>
      <c r="AV89" s="29">
        <v>29945</v>
      </c>
      <c r="AW89" s="29">
        <v>30206</v>
      </c>
      <c r="AX89" s="29">
        <v>30990</v>
      </c>
      <c r="AY89" s="29">
        <v>38420</v>
      </c>
    </row>
    <row r="90" spans="1:51">
      <c r="A90" s="15" t="s">
        <v>173</v>
      </c>
      <c r="B90" s="15" t="s">
        <v>174</v>
      </c>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29">
        <v>10661</v>
      </c>
      <c r="AD90" s="29">
        <v>14517</v>
      </c>
      <c r="AE90" s="29">
        <v>15314</v>
      </c>
      <c r="AF90" s="29">
        <v>15424</v>
      </c>
      <c r="AG90" s="29">
        <v>16108</v>
      </c>
      <c r="AH90" s="29">
        <v>15691</v>
      </c>
      <c r="AI90" s="29">
        <v>16270</v>
      </c>
      <c r="AJ90" s="29">
        <v>15992</v>
      </c>
      <c r="AK90" s="29">
        <v>15369</v>
      </c>
      <c r="AL90" s="29">
        <v>15416</v>
      </c>
      <c r="AM90" s="29">
        <v>15442</v>
      </c>
      <c r="AN90" s="29">
        <v>15480</v>
      </c>
      <c r="AO90" s="29">
        <v>14341</v>
      </c>
      <c r="AP90" s="29">
        <v>15723</v>
      </c>
      <c r="AQ90" s="29">
        <v>15145</v>
      </c>
      <c r="AR90" s="29">
        <v>21061</v>
      </c>
      <c r="AS90" s="29">
        <v>26741</v>
      </c>
      <c r="AT90" s="29">
        <v>25253</v>
      </c>
      <c r="AU90" s="29">
        <v>25075</v>
      </c>
      <c r="AV90" s="29">
        <v>25826</v>
      </c>
      <c r="AW90" s="29">
        <v>25461</v>
      </c>
      <c r="AX90" s="29">
        <v>25627</v>
      </c>
      <c r="AY90" s="29">
        <v>26194</v>
      </c>
    </row>
    <row r="91" spans="1:51">
      <c r="A91" s="15" t="s">
        <v>175</v>
      </c>
      <c r="B91" s="15" t="s">
        <v>176</v>
      </c>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29">
        <v>55213</v>
      </c>
      <c r="AD91" s="29">
        <v>62201</v>
      </c>
      <c r="AE91" s="29">
        <v>70254</v>
      </c>
      <c r="AF91" s="29">
        <v>74957</v>
      </c>
      <c r="AG91" s="29">
        <v>81201</v>
      </c>
      <c r="AH91" s="29">
        <v>86702</v>
      </c>
      <c r="AI91" s="29">
        <v>82893</v>
      </c>
      <c r="AJ91" s="29">
        <v>84806</v>
      </c>
      <c r="AK91" s="29">
        <v>88052</v>
      </c>
      <c r="AL91" s="29">
        <v>93050</v>
      </c>
      <c r="AM91" s="29">
        <v>89770</v>
      </c>
      <c r="AN91" s="29">
        <v>92860</v>
      </c>
      <c r="AO91" s="29">
        <v>94562</v>
      </c>
      <c r="AP91" s="29">
        <v>92011</v>
      </c>
      <c r="AQ91" s="29">
        <v>92215</v>
      </c>
      <c r="AR91" s="29">
        <v>92969</v>
      </c>
      <c r="AS91" s="29">
        <v>95383</v>
      </c>
      <c r="AT91" s="29">
        <v>96127</v>
      </c>
      <c r="AU91" s="29">
        <v>92783</v>
      </c>
      <c r="AV91" s="29">
        <v>92614</v>
      </c>
      <c r="AW91" s="29">
        <v>96643</v>
      </c>
      <c r="AX91" s="29">
        <v>97082</v>
      </c>
      <c r="AY91" s="29">
        <v>105933</v>
      </c>
    </row>
    <row r="92" spans="1:51">
      <c r="A92" s="15" t="s">
        <v>177</v>
      </c>
      <c r="B92" s="15" t="s">
        <v>178</v>
      </c>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29">
        <v>36387</v>
      </c>
      <c r="AD92" s="29">
        <v>36428</v>
      </c>
      <c r="AE92" s="29">
        <v>41189</v>
      </c>
      <c r="AF92" s="29">
        <v>55866</v>
      </c>
      <c r="AG92" s="29">
        <v>55478</v>
      </c>
      <c r="AH92" s="29">
        <v>58571</v>
      </c>
      <c r="AI92" s="29">
        <v>59963</v>
      </c>
      <c r="AJ92" s="29">
        <v>61291</v>
      </c>
      <c r="AK92" s="29">
        <v>60993</v>
      </c>
      <c r="AL92" s="29">
        <v>60542</v>
      </c>
      <c r="AM92" s="29">
        <v>60332</v>
      </c>
      <c r="AN92" s="29">
        <v>61299</v>
      </c>
      <c r="AO92" s="29">
        <v>66077</v>
      </c>
      <c r="AP92" s="29">
        <v>65417</v>
      </c>
      <c r="AQ92" s="29">
        <v>63193</v>
      </c>
      <c r="AR92" s="29">
        <v>60860</v>
      </c>
      <c r="AS92" s="29">
        <v>64657</v>
      </c>
      <c r="AT92" s="29">
        <v>76420</v>
      </c>
      <c r="AU92" s="29">
        <v>76693</v>
      </c>
      <c r="AV92" s="29">
        <v>75133</v>
      </c>
      <c r="AW92" s="29">
        <v>76146</v>
      </c>
      <c r="AX92" s="29">
        <v>78316</v>
      </c>
      <c r="AY92" s="29">
        <v>88416</v>
      </c>
    </row>
    <row r="93" spans="1:51">
      <c r="A93" s="15" t="s">
        <v>179</v>
      </c>
      <c r="B93" s="15" t="s">
        <v>180</v>
      </c>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29">
        <v>21283</v>
      </c>
      <c r="AD93" s="29">
        <v>23918</v>
      </c>
      <c r="AE93" s="29">
        <v>24659</v>
      </c>
      <c r="AF93" s="29">
        <v>25152</v>
      </c>
      <c r="AG93" s="29">
        <v>26761</v>
      </c>
      <c r="AH93" s="29">
        <v>26626</v>
      </c>
      <c r="AI93" s="29">
        <v>26353</v>
      </c>
      <c r="AJ93" s="29">
        <v>26444</v>
      </c>
      <c r="AK93" s="29">
        <v>26935</v>
      </c>
      <c r="AL93" s="29">
        <v>37596</v>
      </c>
      <c r="AM93" s="29">
        <v>36813</v>
      </c>
      <c r="AN93" s="29">
        <v>35478</v>
      </c>
      <c r="AO93" s="29">
        <v>36866</v>
      </c>
      <c r="AP93" s="29">
        <v>36797</v>
      </c>
      <c r="AQ93" s="29">
        <v>37071</v>
      </c>
      <c r="AR93" s="29">
        <v>36394</v>
      </c>
      <c r="AS93" s="29">
        <v>38553</v>
      </c>
      <c r="AT93" s="29">
        <v>40768</v>
      </c>
      <c r="AU93" s="29">
        <v>42379</v>
      </c>
      <c r="AV93" s="29">
        <v>46741</v>
      </c>
      <c r="AW93" s="29">
        <v>45113</v>
      </c>
      <c r="AX93" s="29">
        <v>47623</v>
      </c>
      <c r="AY93" s="29">
        <v>49056</v>
      </c>
    </row>
    <row r="94" spans="1:51">
      <c r="A94" s="15" t="s">
        <v>181</v>
      </c>
      <c r="B94" s="15" t="s">
        <v>182</v>
      </c>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29">
        <v>28974</v>
      </c>
      <c r="AD94" s="29">
        <v>29212</v>
      </c>
      <c r="AE94" s="29">
        <v>31782</v>
      </c>
      <c r="AF94" s="29">
        <v>31302</v>
      </c>
      <c r="AG94" s="29">
        <v>32030</v>
      </c>
      <c r="AH94" s="29">
        <v>31520</v>
      </c>
      <c r="AI94" s="29">
        <v>32337</v>
      </c>
      <c r="AJ94" s="29">
        <v>50212</v>
      </c>
      <c r="AK94" s="29">
        <v>47422</v>
      </c>
      <c r="AL94" s="29">
        <v>45666</v>
      </c>
      <c r="AM94" s="29">
        <v>42878</v>
      </c>
      <c r="AN94" s="29">
        <v>41057</v>
      </c>
      <c r="AO94" s="29">
        <v>45392</v>
      </c>
      <c r="AP94" s="29">
        <v>45659</v>
      </c>
      <c r="AQ94" s="29">
        <v>46396</v>
      </c>
      <c r="AR94" s="29">
        <v>46174</v>
      </c>
      <c r="AS94" s="29">
        <v>48812</v>
      </c>
      <c r="AT94" s="29">
        <v>50613</v>
      </c>
      <c r="AU94" s="29">
        <v>51950</v>
      </c>
      <c r="AV94" s="29">
        <v>51124</v>
      </c>
      <c r="AW94" s="29">
        <v>55524</v>
      </c>
      <c r="AX94" s="29">
        <v>66810</v>
      </c>
      <c r="AY94" s="29">
        <v>72796</v>
      </c>
    </row>
    <row r="95" spans="1:51">
      <c r="A95" s="15" t="s">
        <v>183</v>
      </c>
      <c r="B95" s="15" t="s">
        <v>184</v>
      </c>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29">
        <v>21879</v>
      </c>
      <c r="AD95" s="29">
        <v>21990</v>
      </c>
      <c r="AE95" s="29">
        <v>22334</v>
      </c>
      <c r="AF95" s="29">
        <v>22842</v>
      </c>
      <c r="AG95" s="29">
        <v>24316</v>
      </c>
      <c r="AH95" s="29">
        <v>30371</v>
      </c>
      <c r="AI95" s="29">
        <v>29740</v>
      </c>
      <c r="AJ95" s="29">
        <v>29613</v>
      </c>
      <c r="AK95" s="29">
        <v>31892</v>
      </c>
      <c r="AL95" s="29">
        <v>33345</v>
      </c>
      <c r="AM95" s="29">
        <v>26431</v>
      </c>
      <c r="AN95" s="29">
        <v>27649</v>
      </c>
      <c r="AO95" s="29">
        <v>27808</v>
      </c>
      <c r="AP95" s="29">
        <v>27012</v>
      </c>
      <c r="AQ95" s="29">
        <v>27944</v>
      </c>
      <c r="AR95" s="29">
        <v>28030</v>
      </c>
      <c r="AS95" s="29">
        <v>29897</v>
      </c>
      <c r="AT95" s="29">
        <v>39759</v>
      </c>
      <c r="AU95" s="29">
        <v>39971</v>
      </c>
      <c r="AV95" s="29">
        <v>41246</v>
      </c>
      <c r="AW95" s="29">
        <v>40283</v>
      </c>
      <c r="AX95" s="29">
        <v>41451</v>
      </c>
      <c r="AY95" s="29">
        <v>42397</v>
      </c>
    </row>
    <row r="96" spans="1:51">
      <c r="A96" s="15" t="s">
        <v>185</v>
      </c>
      <c r="B96" s="15" t="s">
        <v>186</v>
      </c>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29">
        <v>13525</v>
      </c>
      <c r="AD96" s="29">
        <v>14545</v>
      </c>
      <c r="AE96" s="29">
        <v>14583</v>
      </c>
      <c r="AF96" s="29">
        <v>15271</v>
      </c>
      <c r="AG96" s="29">
        <v>15553</v>
      </c>
      <c r="AH96" s="29">
        <v>15293</v>
      </c>
      <c r="AI96" s="29">
        <v>14777</v>
      </c>
      <c r="AJ96" s="29">
        <v>14944</v>
      </c>
      <c r="AK96" s="29">
        <v>15156</v>
      </c>
      <c r="AL96" s="29">
        <v>15643</v>
      </c>
      <c r="AM96" s="29">
        <v>15230</v>
      </c>
      <c r="AN96" s="29">
        <v>15805</v>
      </c>
      <c r="AO96" s="29">
        <v>17094</v>
      </c>
      <c r="AP96" s="29">
        <v>17058</v>
      </c>
      <c r="AQ96" s="29">
        <v>17785</v>
      </c>
      <c r="AR96" s="29">
        <v>17614</v>
      </c>
      <c r="AS96" s="29">
        <v>18355</v>
      </c>
      <c r="AT96" s="29">
        <v>18041</v>
      </c>
      <c r="AU96" s="29">
        <v>18208</v>
      </c>
      <c r="AV96" s="29">
        <v>18978</v>
      </c>
      <c r="AW96" s="29">
        <v>19917</v>
      </c>
      <c r="AX96" s="29">
        <v>21854</v>
      </c>
      <c r="AY96" s="29">
        <v>22880</v>
      </c>
    </row>
    <row r="97" spans="1:51">
      <c r="A97" s="15" t="s">
        <v>187</v>
      </c>
      <c r="B97" s="15" t="s">
        <v>188</v>
      </c>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29">
        <v>8834</v>
      </c>
      <c r="AD97" s="29">
        <v>9444</v>
      </c>
      <c r="AE97" s="29">
        <v>9740</v>
      </c>
      <c r="AF97" s="29">
        <v>10293</v>
      </c>
      <c r="AG97" s="29">
        <v>10671</v>
      </c>
      <c r="AH97" s="29">
        <v>11277</v>
      </c>
      <c r="AI97" s="29">
        <v>11023</v>
      </c>
      <c r="AJ97" s="29">
        <v>14259</v>
      </c>
      <c r="AK97" s="29">
        <v>17749</v>
      </c>
      <c r="AL97" s="29">
        <v>17605</v>
      </c>
      <c r="AM97" s="29">
        <v>18045</v>
      </c>
      <c r="AN97" s="29">
        <v>18013</v>
      </c>
      <c r="AO97" s="29">
        <v>18040</v>
      </c>
      <c r="AP97" s="29">
        <v>18373</v>
      </c>
      <c r="AQ97" s="29">
        <v>18198</v>
      </c>
      <c r="AR97" s="29">
        <v>17726</v>
      </c>
      <c r="AS97" s="29">
        <v>18884</v>
      </c>
      <c r="AT97" s="29">
        <v>18272</v>
      </c>
      <c r="AU97" s="29">
        <v>20608</v>
      </c>
      <c r="AV97" s="29">
        <v>22851</v>
      </c>
      <c r="AW97" s="29">
        <v>23645</v>
      </c>
      <c r="AX97" s="29">
        <v>24000</v>
      </c>
      <c r="AY97" s="29">
        <v>25388</v>
      </c>
    </row>
    <row r="98" spans="1:51">
      <c r="A98" s="15" t="s">
        <v>189</v>
      </c>
      <c r="B98" s="15" t="s">
        <v>190</v>
      </c>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29">
        <v>10890</v>
      </c>
      <c r="AD98" s="29">
        <v>11016</v>
      </c>
      <c r="AE98" s="29">
        <v>9634</v>
      </c>
      <c r="AF98" s="29">
        <v>12226</v>
      </c>
      <c r="AG98" s="29">
        <v>12027</v>
      </c>
      <c r="AH98" s="29">
        <v>12182</v>
      </c>
      <c r="AI98" s="29">
        <v>12491</v>
      </c>
      <c r="AJ98" s="29">
        <v>12440</v>
      </c>
      <c r="AK98" s="29">
        <v>12951</v>
      </c>
      <c r="AL98" s="29">
        <v>13003</v>
      </c>
      <c r="AM98" s="29">
        <v>14192</v>
      </c>
      <c r="AN98" s="29">
        <v>24682</v>
      </c>
      <c r="AO98" s="29">
        <v>24155</v>
      </c>
      <c r="AP98" s="29">
        <v>24190</v>
      </c>
      <c r="AQ98" s="29">
        <v>24611</v>
      </c>
      <c r="AR98" s="29">
        <v>23778</v>
      </c>
      <c r="AS98" s="29">
        <v>25691</v>
      </c>
      <c r="AT98" s="29">
        <v>23983</v>
      </c>
      <c r="AU98" s="29">
        <v>24120</v>
      </c>
      <c r="AV98" s="29">
        <v>24282</v>
      </c>
      <c r="AW98" s="29">
        <v>23282</v>
      </c>
      <c r="AX98" s="29">
        <v>24174</v>
      </c>
      <c r="AY98" s="29">
        <v>24815</v>
      </c>
    </row>
    <row r="99" spans="1:51">
      <c r="A99" s="15" t="s">
        <v>191</v>
      </c>
      <c r="B99" s="15" t="s">
        <v>192</v>
      </c>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29">
        <v>57703</v>
      </c>
      <c r="AD99" s="29">
        <v>64506</v>
      </c>
      <c r="AE99" s="29">
        <v>67517</v>
      </c>
      <c r="AF99" s="29">
        <v>67502</v>
      </c>
      <c r="AG99" s="29">
        <v>71977</v>
      </c>
      <c r="AH99" s="29">
        <v>68525</v>
      </c>
      <c r="AI99" s="29">
        <v>64264</v>
      </c>
      <c r="AJ99" s="29">
        <v>65479</v>
      </c>
      <c r="AK99" s="29">
        <v>57138</v>
      </c>
      <c r="AL99" s="29">
        <v>61867</v>
      </c>
      <c r="AM99" s="29">
        <v>83980</v>
      </c>
      <c r="AN99" s="29">
        <v>85089</v>
      </c>
      <c r="AO99" s="29">
        <v>85682</v>
      </c>
      <c r="AP99" s="29">
        <v>84288</v>
      </c>
      <c r="AQ99" s="29">
        <v>86074</v>
      </c>
      <c r="AR99" s="29">
        <v>86385</v>
      </c>
      <c r="AS99" s="29">
        <v>88216</v>
      </c>
      <c r="AT99" s="29">
        <v>91768</v>
      </c>
      <c r="AU99" s="29">
        <v>90603</v>
      </c>
      <c r="AV99" s="29">
        <v>89344</v>
      </c>
      <c r="AW99" s="29">
        <v>90466</v>
      </c>
      <c r="AX99" s="29">
        <v>93535</v>
      </c>
      <c r="AY99" s="29">
        <v>93739</v>
      </c>
    </row>
    <row r="100" spans="1:51">
      <c r="A100" s="15" t="s">
        <v>193</v>
      </c>
      <c r="B100" s="15" t="s">
        <v>194</v>
      </c>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29">
        <v>47375</v>
      </c>
      <c r="AD100" s="29">
        <v>47638</v>
      </c>
      <c r="AE100" s="29">
        <v>50213</v>
      </c>
      <c r="AF100" s="29">
        <v>51706</v>
      </c>
      <c r="AG100" s="29">
        <v>75967</v>
      </c>
      <c r="AH100" s="29">
        <v>88017</v>
      </c>
      <c r="AI100" s="29">
        <v>86334</v>
      </c>
      <c r="AJ100" s="29">
        <v>91861</v>
      </c>
      <c r="AK100" s="29">
        <v>94090</v>
      </c>
      <c r="AL100" s="29">
        <v>101637</v>
      </c>
      <c r="AM100" s="29">
        <v>106901</v>
      </c>
      <c r="AN100" s="29">
        <v>114580</v>
      </c>
      <c r="AO100" s="29">
        <v>112423</v>
      </c>
      <c r="AP100" s="29">
        <v>111501</v>
      </c>
      <c r="AQ100" s="29">
        <v>125014</v>
      </c>
      <c r="AR100" s="29">
        <v>129014</v>
      </c>
      <c r="AS100" s="29">
        <v>132677</v>
      </c>
      <c r="AT100" s="29">
        <v>138773</v>
      </c>
      <c r="AU100" s="29">
        <v>139586</v>
      </c>
      <c r="AV100" s="29">
        <v>141861</v>
      </c>
      <c r="AW100" s="29">
        <v>140420</v>
      </c>
      <c r="AX100" s="29">
        <v>135352</v>
      </c>
      <c r="AY100" s="29">
        <v>141790</v>
      </c>
    </row>
    <row r="101" spans="1:51">
      <c r="A101" s="15" t="s">
        <v>195</v>
      </c>
      <c r="B101" s="15" t="s">
        <v>196</v>
      </c>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29">
        <v>64108</v>
      </c>
      <c r="AD101" s="29">
        <v>62862</v>
      </c>
      <c r="AE101" s="29">
        <v>72870</v>
      </c>
      <c r="AF101" s="29">
        <v>72413</v>
      </c>
      <c r="AG101" s="29">
        <v>74635</v>
      </c>
      <c r="AH101" s="29">
        <v>102889</v>
      </c>
      <c r="AI101" s="29">
        <v>96412</v>
      </c>
      <c r="AJ101" s="29">
        <v>118722</v>
      </c>
      <c r="AK101" s="29">
        <v>117484</v>
      </c>
      <c r="AL101" s="29">
        <v>114912</v>
      </c>
      <c r="AM101" s="29">
        <v>128104</v>
      </c>
      <c r="AN101" s="29">
        <v>131194</v>
      </c>
      <c r="AO101" s="29">
        <v>141381</v>
      </c>
      <c r="AP101" s="29">
        <v>136380</v>
      </c>
      <c r="AQ101" s="29">
        <v>140833</v>
      </c>
      <c r="AR101" s="29">
        <v>139423</v>
      </c>
      <c r="AS101" s="29">
        <v>145665</v>
      </c>
      <c r="AT101" s="29">
        <v>141512</v>
      </c>
      <c r="AU101" s="29">
        <v>139724</v>
      </c>
      <c r="AV101" s="29">
        <v>136124</v>
      </c>
      <c r="AW101" s="29">
        <v>134840</v>
      </c>
      <c r="AX101" s="29">
        <v>133897</v>
      </c>
      <c r="AY101" s="29">
        <v>165281</v>
      </c>
    </row>
    <row r="102" spans="1:51">
      <c r="A102" s="15" t="s">
        <v>197</v>
      </c>
      <c r="B102" s="15" t="s">
        <v>198</v>
      </c>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29">
        <v>63387</v>
      </c>
      <c r="AD102" s="29">
        <v>65848</v>
      </c>
      <c r="AE102" s="29">
        <v>67228</v>
      </c>
      <c r="AF102" s="29">
        <v>69810</v>
      </c>
      <c r="AG102" s="29">
        <v>75265</v>
      </c>
      <c r="AH102" s="29">
        <v>76824</v>
      </c>
      <c r="AI102" s="29">
        <v>81229</v>
      </c>
      <c r="AJ102" s="29">
        <v>88872</v>
      </c>
      <c r="AK102" s="29">
        <v>94404</v>
      </c>
      <c r="AL102" s="29">
        <v>96885</v>
      </c>
      <c r="AM102" s="29">
        <v>121311</v>
      </c>
      <c r="AN102" s="29">
        <v>113533</v>
      </c>
      <c r="AO102" s="29">
        <v>127737</v>
      </c>
      <c r="AP102" s="29">
        <v>137255</v>
      </c>
      <c r="AQ102" s="29">
        <v>138750</v>
      </c>
      <c r="AR102" s="29">
        <v>136528</v>
      </c>
      <c r="AS102" s="29">
        <v>140945</v>
      </c>
      <c r="AT102" s="29">
        <v>138822</v>
      </c>
      <c r="AU102" s="29">
        <v>139872</v>
      </c>
      <c r="AV102" s="29">
        <v>145668</v>
      </c>
      <c r="AW102" s="29">
        <v>156654</v>
      </c>
      <c r="AX102" s="29">
        <v>159328</v>
      </c>
      <c r="AY102" s="29">
        <v>160320</v>
      </c>
    </row>
    <row r="103" spans="1:51">
      <c r="A103" s="15" t="s">
        <v>199</v>
      </c>
      <c r="B103" s="15" t="s">
        <v>200</v>
      </c>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29">
        <v>49205</v>
      </c>
      <c r="AD103" s="29">
        <v>43188</v>
      </c>
      <c r="AE103" s="29">
        <v>43483</v>
      </c>
      <c r="AF103" s="29">
        <v>46803</v>
      </c>
      <c r="AG103" s="29">
        <v>47622</v>
      </c>
      <c r="AH103" s="29">
        <v>44591</v>
      </c>
      <c r="AI103" s="29">
        <v>44958</v>
      </c>
      <c r="AJ103" s="29">
        <v>45674</v>
      </c>
      <c r="AK103" s="29">
        <v>45976</v>
      </c>
      <c r="AL103" s="29">
        <v>61229</v>
      </c>
      <c r="AM103" s="29">
        <v>66184</v>
      </c>
      <c r="AN103" s="29">
        <v>68273</v>
      </c>
      <c r="AO103" s="29">
        <v>69220</v>
      </c>
      <c r="AP103" s="29">
        <v>62810</v>
      </c>
      <c r="AQ103" s="29">
        <v>58647</v>
      </c>
      <c r="AR103" s="29">
        <v>67426</v>
      </c>
      <c r="AS103" s="29">
        <v>70679</v>
      </c>
      <c r="AT103" s="29">
        <v>73356</v>
      </c>
      <c r="AU103" s="29">
        <v>73606</v>
      </c>
      <c r="AV103" s="29">
        <v>73650</v>
      </c>
      <c r="AW103" s="29">
        <v>70473</v>
      </c>
      <c r="AX103" s="29">
        <v>71296</v>
      </c>
      <c r="AY103" s="29">
        <v>74529</v>
      </c>
    </row>
    <row r="104" spans="1:51" s="2" customFormat="1">
      <c r="A104" s="9"/>
      <c r="B104" s="9" t="s">
        <v>201</v>
      </c>
      <c r="C104" s="30">
        <f t="shared" ref="C104:AJ104" si="0">SUM(C8:C103)</f>
        <v>0</v>
      </c>
      <c r="D104" s="30">
        <f t="shared" si="0"/>
        <v>0</v>
      </c>
      <c r="E104" s="30">
        <f t="shared" si="0"/>
        <v>0</v>
      </c>
      <c r="F104" s="30">
        <f t="shared" si="0"/>
        <v>0</v>
      </c>
      <c r="G104" s="30">
        <f t="shared" si="0"/>
        <v>0</v>
      </c>
      <c r="H104" s="30">
        <f t="shared" si="0"/>
        <v>0</v>
      </c>
      <c r="I104" s="30">
        <f t="shared" si="0"/>
        <v>0</v>
      </c>
      <c r="J104" s="30">
        <f t="shared" si="0"/>
        <v>0</v>
      </c>
      <c r="K104" s="30">
        <f t="shared" si="0"/>
        <v>0</v>
      </c>
      <c r="L104" s="30">
        <f t="shared" si="0"/>
        <v>0</v>
      </c>
      <c r="M104" s="30">
        <f t="shared" si="0"/>
        <v>0</v>
      </c>
      <c r="N104" s="30">
        <f t="shared" si="0"/>
        <v>0</v>
      </c>
      <c r="O104" s="30">
        <f t="shared" si="0"/>
        <v>0</v>
      </c>
      <c r="P104" s="30">
        <f t="shared" si="0"/>
        <v>0</v>
      </c>
      <c r="Q104" s="30">
        <f t="shared" si="0"/>
        <v>0</v>
      </c>
      <c r="R104" s="30">
        <f t="shared" si="0"/>
        <v>0</v>
      </c>
      <c r="S104" s="30">
        <f t="shared" si="0"/>
        <v>0</v>
      </c>
      <c r="T104" s="30">
        <f t="shared" si="0"/>
        <v>0</v>
      </c>
      <c r="U104" s="30">
        <f t="shared" si="0"/>
        <v>0</v>
      </c>
      <c r="V104" s="30">
        <f t="shared" si="0"/>
        <v>0</v>
      </c>
      <c r="W104" s="30">
        <f t="shared" si="0"/>
        <v>0</v>
      </c>
      <c r="X104" s="30">
        <f t="shared" si="0"/>
        <v>0</v>
      </c>
      <c r="Y104" s="30">
        <f t="shared" si="0"/>
        <v>0</v>
      </c>
      <c r="Z104" s="30">
        <f t="shared" si="0"/>
        <v>0</v>
      </c>
      <c r="AA104" s="30">
        <f t="shared" si="0"/>
        <v>0</v>
      </c>
      <c r="AB104" s="30">
        <f t="shared" si="0"/>
        <v>0</v>
      </c>
      <c r="AC104" s="30">
        <f t="shared" si="0"/>
        <v>3601686</v>
      </c>
      <c r="AD104" s="30">
        <f t="shared" si="0"/>
        <v>3658784</v>
      </c>
      <c r="AE104" s="30">
        <f t="shared" si="0"/>
        <v>3778607</v>
      </c>
      <c r="AF104" s="30">
        <f t="shared" si="0"/>
        <v>3909469</v>
      </c>
      <c r="AG104" s="30">
        <f t="shared" si="0"/>
        <v>4211179</v>
      </c>
      <c r="AH104" s="30">
        <f t="shared" si="0"/>
        <v>4493421</v>
      </c>
      <c r="AI104" s="30">
        <f t="shared" si="0"/>
        <v>4627571.8100000005</v>
      </c>
      <c r="AJ104" s="30">
        <f t="shared" si="0"/>
        <v>4999003</v>
      </c>
      <c r="AK104" s="30">
        <f t="shared" ref="AK104:AL104" si="1">SUM(AK8:AK103)</f>
        <v>5250167</v>
      </c>
      <c r="AL104" s="30">
        <f t="shared" si="1"/>
        <v>5533721</v>
      </c>
      <c r="AM104" s="30">
        <f t="shared" ref="AM104:AV104" si="2">SUM(AM8:AM103)</f>
        <v>5624245</v>
      </c>
      <c r="AN104" s="30">
        <f t="shared" si="2"/>
        <v>5773516</v>
      </c>
      <c r="AO104" s="30">
        <f t="shared" si="2"/>
        <v>6054414</v>
      </c>
      <c r="AP104" s="30">
        <f t="shared" si="2"/>
        <v>6087838</v>
      </c>
      <c r="AQ104" s="30">
        <f t="shared" si="2"/>
        <v>6239678</v>
      </c>
      <c r="AR104" s="30">
        <f t="shared" si="2"/>
        <v>6295920</v>
      </c>
      <c r="AS104" s="30">
        <f t="shared" si="2"/>
        <v>6581686</v>
      </c>
      <c r="AT104" s="30">
        <f t="shared" si="2"/>
        <v>6708554</v>
      </c>
      <c r="AU104" s="30">
        <f t="shared" si="2"/>
        <v>6844819</v>
      </c>
      <c r="AV104" s="30">
        <f t="shared" si="2"/>
        <v>7044494</v>
      </c>
      <c r="AW104" s="30">
        <f t="shared" ref="AW104:AX104" si="3">SUM(AW8:AW103)</f>
        <v>7151606</v>
      </c>
      <c r="AX104" s="30">
        <f t="shared" si="3"/>
        <v>7268662</v>
      </c>
      <c r="AY104" s="30">
        <f t="shared" ref="AY104" si="4">SUM(AY8:AY103)</f>
        <v>7576583</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sheetPr codeName="Feuil9"/>
  <dimension ref="A1:AY104"/>
  <sheetViews>
    <sheetView workbookViewId="0"/>
  </sheetViews>
  <sheetFormatPr baseColWidth="10" defaultColWidth="4.7109375" defaultRowHeight="12"/>
  <cols>
    <col min="1" max="1" width="4.28515625" style="1" bestFit="1" customWidth="1"/>
    <col min="2" max="2" width="26.140625" style="1" bestFit="1" customWidth="1"/>
    <col min="3" max="12" width="6.42578125" style="4" bestFit="1" customWidth="1"/>
    <col min="13" max="13" width="6.42578125" style="4" customWidth="1"/>
    <col min="14" max="51" width="6.42578125" style="1" bestFit="1" customWidth="1"/>
    <col min="52" max="16384" width="4.7109375" style="1"/>
  </cols>
  <sheetData>
    <row r="1" spans="1:51" s="39" customFormat="1" ht="12.75">
      <c r="B1" s="43"/>
      <c r="C1" s="43"/>
      <c r="D1" s="43"/>
      <c r="E1" s="43"/>
      <c r="F1" s="43"/>
      <c r="G1" s="43"/>
      <c r="H1" s="43"/>
      <c r="I1" s="43"/>
      <c r="J1" s="43"/>
      <c r="K1" s="43"/>
      <c r="L1" s="43"/>
      <c r="M1" s="43"/>
      <c r="N1" s="43"/>
      <c r="O1" s="43"/>
      <c r="P1" s="43"/>
      <c r="Q1" s="43"/>
    </row>
    <row r="2" spans="1:51" s="46" customFormat="1" ht="12.75">
      <c r="A2" s="44" t="s">
        <v>228</v>
      </c>
      <c r="B2" s="45"/>
      <c r="C2" s="45"/>
      <c r="D2" s="45"/>
      <c r="E2" s="45"/>
      <c r="F2" s="45"/>
      <c r="G2" s="45"/>
      <c r="H2" s="45"/>
      <c r="I2" s="45"/>
      <c r="J2" s="45"/>
      <c r="K2" s="45"/>
      <c r="L2" s="45"/>
      <c r="M2" s="45"/>
      <c r="N2" s="45"/>
      <c r="O2" s="45"/>
      <c r="P2" s="45"/>
      <c r="Q2" s="45"/>
    </row>
    <row r="3" spans="1:51" s="39" customFormat="1" ht="12.75">
      <c r="B3" s="43"/>
      <c r="C3" s="43"/>
      <c r="D3" s="43"/>
      <c r="E3" s="43"/>
      <c r="F3" s="43"/>
      <c r="G3" s="43"/>
      <c r="H3" s="43"/>
      <c r="I3" s="43"/>
      <c r="J3" s="43"/>
      <c r="K3" s="43"/>
      <c r="L3" s="43"/>
      <c r="M3" s="43"/>
      <c r="N3" s="43"/>
      <c r="O3" s="43"/>
      <c r="P3" s="43"/>
      <c r="Q3" s="43"/>
    </row>
    <row r="4" spans="1:51" s="39" customFormat="1" ht="12.75">
      <c r="B4" s="43"/>
      <c r="C4" s="43"/>
      <c r="D4" s="43"/>
      <c r="E4" s="43"/>
      <c r="F4" s="43"/>
      <c r="G4" s="43"/>
      <c r="H4" s="43"/>
      <c r="I4" s="43"/>
      <c r="J4" s="43"/>
      <c r="K4" s="43"/>
      <c r="L4" s="43"/>
      <c r="M4" s="43"/>
      <c r="N4" s="43"/>
      <c r="O4" s="43"/>
      <c r="P4" s="43"/>
      <c r="Q4" s="43"/>
    </row>
    <row r="5" spans="1:51" ht="12.75">
      <c r="A5" s="3" t="s">
        <v>211</v>
      </c>
    </row>
    <row r="6" spans="1:51" ht="3" customHeight="1"/>
    <row r="7" spans="1:51" s="2" customFormat="1">
      <c r="A7" s="13"/>
      <c r="B7" s="13"/>
      <c r="C7" s="14" t="s">
        <v>272</v>
      </c>
      <c r="D7" s="14" t="s">
        <v>273</v>
      </c>
      <c r="E7" s="14" t="s">
        <v>274</v>
      </c>
      <c r="F7" s="14" t="s">
        <v>275</v>
      </c>
      <c r="G7" s="14" t="s">
        <v>276</v>
      </c>
      <c r="H7" s="14" t="s">
        <v>277</v>
      </c>
      <c r="I7" s="14" t="s">
        <v>278</v>
      </c>
      <c r="J7" s="14" t="s">
        <v>279</v>
      </c>
      <c r="K7" s="14" t="s">
        <v>280</v>
      </c>
      <c r="L7" s="14" t="s">
        <v>281</v>
      </c>
      <c r="M7" s="14" t="s">
        <v>282</v>
      </c>
      <c r="N7" s="14" t="s">
        <v>283</v>
      </c>
      <c r="O7" s="14" t="s">
        <v>284</v>
      </c>
      <c r="P7" s="14" t="s">
        <v>285</v>
      </c>
      <c r="Q7" s="14" t="s">
        <v>286</v>
      </c>
      <c r="R7" s="14" t="s">
        <v>287</v>
      </c>
      <c r="S7" s="14" t="s">
        <v>288</v>
      </c>
      <c r="T7" s="14" t="s">
        <v>289</v>
      </c>
      <c r="U7" s="14" t="s">
        <v>290</v>
      </c>
      <c r="V7" s="14" t="s">
        <v>291</v>
      </c>
      <c r="W7" s="14" t="s">
        <v>292</v>
      </c>
      <c r="X7" s="14" t="s">
        <v>293</v>
      </c>
      <c r="Y7" s="14" t="s">
        <v>294</v>
      </c>
      <c r="Z7" s="14" t="s">
        <v>295</v>
      </c>
      <c r="AA7" s="14" t="s">
        <v>296</v>
      </c>
      <c r="AB7" s="14" t="s">
        <v>297</v>
      </c>
      <c r="AC7" s="14" t="s">
        <v>298</v>
      </c>
      <c r="AD7" s="14" t="s">
        <v>299</v>
      </c>
      <c r="AE7" s="14" t="s">
        <v>300</v>
      </c>
      <c r="AF7" s="14" t="s">
        <v>301</v>
      </c>
      <c r="AG7" s="14" t="s">
        <v>302</v>
      </c>
      <c r="AH7" s="14" t="s">
        <v>303</v>
      </c>
      <c r="AI7" s="14" t="s">
        <v>304</v>
      </c>
      <c r="AJ7" s="14" t="s">
        <v>305</v>
      </c>
      <c r="AK7" s="14" t="s">
        <v>306</v>
      </c>
      <c r="AL7" s="14" t="s">
        <v>307</v>
      </c>
      <c r="AM7" s="14" t="s">
        <v>308</v>
      </c>
      <c r="AN7" s="14" t="s">
        <v>0</v>
      </c>
      <c r="AO7" s="14" t="s">
        <v>1</v>
      </c>
      <c r="AP7" s="14" t="s">
        <v>2</v>
      </c>
      <c r="AQ7" s="14" t="s">
        <v>3</v>
      </c>
      <c r="AR7" s="14" t="s">
        <v>4</v>
      </c>
      <c r="AS7" s="14" t="s">
        <v>5</v>
      </c>
      <c r="AT7" s="14" t="s">
        <v>6</v>
      </c>
      <c r="AU7" s="14" t="s">
        <v>7</v>
      </c>
      <c r="AV7" s="14" t="s">
        <v>8</v>
      </c>
      <c r="AW7" s="14" t="s">
        <v>229</v>
      </c>
      <c r="AX7" s="14" t="s">
        <v>270</v>
      </c>
      <c r="AY7" s="14" t="s">
        <v>309</v>
      </c>
    </row>
    <row r="8" spans="1:51">
      <c r="A8" s="15" t="s">
        <v>9</v>
      </c>
      <c r="B8" s="15" t="s">
        <v>10</v>
      </c>
      <c r="C8" s="52">
        <v>802733</v>
      </c>
      <c r="D8" s="52">
        <v>731594</v>
      </c>
      <c r="E8" s="52">
        <v>711298</v>
      </c>
      <c r="F8" s="52">
        <v>617923</v>
      </c>
      <c r="G8" s="52">
        <v>632750</v>
      </c>
      <c r="H8" s="52">
        <v>598529</v>
      </c>
      <c r="I8" s="52">
        <v>614866</v>
      </c>
      <c r="J8" s="52">
        <v>557997</v>
      </c>
      <c r="K8" s="52">
        <v>533322</v>
      </c>
      <c r="L8" s="52">
        <v>537169</v>
      </c>
      <c r="M8" s="52">
        <v>519426</v>
      </c>
      <c r="N8" s="52">
        <v>489714</v>
      </c>
      <c r="O8" s="52">
        <v>502166</v>
      </c>
      <c r="P8" s="52">
        <v>535936</v>
      </c>
      <c r="Q8" s="52">
        <v>449383</v>
      </c>
      <c r="R8" s="52">
        <v>573999</v>
      </c>
      <c r="S8" s="52">
        <v>848496</v>
      </c>
      <c r="T8" s="52">
        <v>872823</v>
      </c>
      <c r="U8" s="52">
        <v>870330</v>
      </c>
      <c r="V8" s="52">
        <v>816541</v>
      </c>
      <c r="W8" s="52">
        <v>832789</v>
      </c>
      <c r="X8" s="52">
        <v>660777.11002919951</v>
      </c>
      <c r="Y8" s="52">
        <v>599622.84082067932</v>
      </c>
      <c r="Z8" s="52">
        <v>623480.16068249207</v>
      </c>
      <c r="AA8" s="52">
        <v>627873.60773411067</v>
      </c>
      <c r="AB8" s="52">
        <v>623640.9274622635</v>
      </c>
      <c r="AC8" s="27">
        <v>600483</v>
      </c>
      <c r="AD8" s="27">
        <v>704773</v>
      </c>
      <c r="AE8" s="27">
        <v>560305</v>
      </c>
      <c r="AF8" s="27">
        <v>612447</v>
      </c>
      <c r="AG8" s="27">
        <v>633100</v>
      </c>
      <c r="AH8" s="27">
        <v>682355</v>
      </c>
      <c r="AI8" s="27">
        <v>783622</v>
      </c>
      <c r="AJ8" s="27">
        <v>656376</v>
      </c>
      <c r="AK8" s="27">
        <v>688144</v>
      </c>
      <c r="AL8" s="27">
        <v>788981</v>
      </c>
      <c r="AM8" s="27">
        <v>767221</v>
      </c>
      <c r="AN8" s="27">
        <v>661669</v>
      </c>
      <c r="AO8" s="27">
        <v>788011</v>
      </c>
      <c r="AP8" s="27">
        <v>705661</v>
      </c>
      <c r="AQ8" s="27">
        <v>776409</v>
      </c>
      <c r="AR8" s="27">
        <v>729499</v>
      </c>
      <c r="AS8" s="27">
        <v>789555</v>
      </c>
      <c r="AT8" s="27">
        <v>934296</v>
      </c>
      <c r="AU8" s="27">
        <v>988131</v>
      </c>
      <c r="AV8" s="27">
        <v>1058532</v>
      </c>
      <c r="AW8" s="27">
        <v>992732</v>
      </c>
      <c r="AX8" s="27">
        <v>950181</v>
      </c>
      <c r="AY8" s="27">
        <v>1070790</v>
      </c>
    </row>
    <row r="9" spans="1:51">
      <c r="A9" s="15" t="s">
        <v>11</v>
      </c>
      <c r="B9" s="15" t="s">
        <v>12</v>
      </c>
      <c r="C9" s="52">
        <v>1414330</v>
      </c>
      <c r="D9" s="52">
        <v>1314318</v>
      </c>
      <c r="E9" s="52">
        <v>1296604</v>
      </c>
      <c r="F9" s="52">
        <v>1071328</v>
      </c>
      <c r="G9" s="52">
        <v>1137742</v>
      </c>
      <c r="H9" s="52">
        <v>1040276</v>
      </c>
      <c r="I9" s="52">
        <v>1113584</v>
      </c>
      <c r="J9" s="52">
        <v>1088907</v>
      </c>
      <c r="K9" s="52">
        <v>1070818</v>
      </c>
      <c r="L9" s="52">
        <v>1116738</v>
      </c>
      <c r="M9" s="52">
        <v>979009</v>
      </c>
      <c r="N9" s="52">
        <v>856749</v>
      </c>
      <c r="O9" s="52">
        <v>1026849</v>
      </c>
      <c r="P9" s="52">
        <v>995531</v>
      </c>
      <c r="Q9" s="52">
        <v>956666</v>
      </c>
      <c r="R9" s="52">
        <v>1134795</v>
      </c>
      <c r="S9" s="52">
        <v>1197469</v>
      </c>
      <c r="T9" s="52">
        <v>1180813</v>
      </c>
      <c r="U9" s="52">
        <v>1110105</v>
      </c>
      <c r="V9" s="52">
        <v>974646</v>
      </c>
      <c r="W9" s="52">
        <v>956002</v>
      </c>
      <c r="X9" s="52">
        <v>696991.3655519085</v>
      </c>
      <c r="Y9" s="52">
        <v>593763.29438636149</v>
      </c>
      <c r="Z9" s="52">
        <v>568428.05480137188</v>
      </c>
      <c r="AA9" s="52">
        <v>623259.7002728231</v>
      </c>
      <c r="AB9" s="52">
        <v>592127.12169595959</v>
      </c>
      <c r="AC9" s="27">
        <v>525640</v>
      </c>
      <c r="AD9" s="27">
        <v>679910</v>
      </c>
      <c r="AE9" s="27">
        <v>578064</v>
      </c>
      <c r="AF9" s="27">
        <v>593027</v>
      </c>
      <c r="AG9" s="27">
        <v>634865</v>
      </c>
      <c r="AH9" s="27">
        <v>707089</v>
      </c>
      <c r="AI9" s="27">
        <v>873548</v>
      </c>
      <c r="AJ9" s="27">
        <v>688307</v>
      </c>
      <c r="AK9" s="27">
        <v>712985</v>
      </c>
      <c r="AL9" s="27">
        <v>777141</v>
      </c>
      <c r="AM9" s="27">
        <v>729254</v>
      </c>
      <c r="AN9" s="27">
        <v>664562</v>
      </c>
      <c r="AO9" s="27">
        <v>742141</v>
      </c>
      <c r="AP9" s="27">
        <v>605592</v>
      </c>
      <c r="AQ9" s="27">
        <v>683563</v>
      </c>
      <c r="AR9" s="27">
        <v>684097</v>
      </c>
      <c r="AS9" s="27">
        <v>822434</v>
      </c>
      <c r="AT9" s="27">
        <v>833608</v>
      </c>
      <c r="AU9" s="27">
        <v>851616</v>
      </c>
      <c r="AV9" s="27">
        <v>987236</v>
      </c>
      <c r="AW9" s="27">
        <v>907849</v>
      </c>
      <c r="AX9" s="27">
        <v>827334</v>
      </c>
      <c r="AY9" s="27">
        <v>965921</v>
      </c>
    </row>
    <row r="10" spans="1:51">
      <c r="A10" s="15" t="s">
        <v>13</v>
      </c>
      <c r="B10" s="15" t="s">
        <v>14</v>
      </c>
      <c r="C10" s="52">
        <v>1380363</v>
      </c>
      <c r="D10" s="52">
        <v>1315849</v>
      </c>
      <c r="E10" s="52">
        <v>1270958</v>
      </c>
      <c r="F10" s="52">
        <v>1144726</v>
      </c>
      <c r="G10" s="52">
        <v>1113559</v>
      </c>
      <c r="H10" s="52">
        <v>1046932</v>
      </c>
      <c r="I10" s="52">
        <v>1097246</v>
      </c>
      <c r="J10" s="52">
        <v>1007605</v>
      </c>
      <c r="K10" s="52">
        <v>971656</v>
      </c>
      <c r="L10" s="52">
        <v>961736</v>
      </c>
      <c r="M10" s="52">
        <v>915446</v>
      </c>
      <c r="N10" s="52">
        <v>815066</v>
      </c>
      <c r="O10" s="52">
        <v>817351</v>
      </c>
      <c r="P10" s="52">
        <v>814433</v>
      </c>
      <c r="Q10" s="52">
        <v>737856</v>
      </c>
      <c r="R10" s="52">
        <v>837652</v>
      </c>
      <c r="S10" s="52">
        <v>957256</v>
      </c>
      <c r="T10" s="52">
        <v>888170</v>
      </c>
      <c r="U10" s="52">
        <v>826207</v>
      </c>
      <c r="V10" s="52">
        <v>738542</v>
      </c>
      <c r="W10" s="52">
        <v>723053</v>
      </c>
      <c r="X10" s="52">
        <v>507551.42540310998</v>
      </c>
      <c r="Y10" s="52">
        <v>437832.89395383967</v>
      </c>
      <c r="Z10" s="52">
        <v>416206.37679401069</v>
      </c>
      <c r="AA10" s="52">
        <v>423960.35797990602</v>
      </c>
      <c r="AB10" s="52">
        <v>379002.38250355405</v>
      </c>
      <c r="AC10" s="27">
        <v>373449</v>
      </c>
      <c r="AD10" s="27">
        <v>439435</v>
      </c>
      <c r="AE10" s="27">
        <v>355327</v>
      </c>
      <c r="AF10" s="27">
        <v>451527</v>
      </c>
      <c r="AG10" s="27">
        <v>438063</v>
      </c>
      <c r="AH10" s="27">
        <v>468196</v>
      </c>
      <c r="AI10" s="27">
        <v>547576</v>
      </c>
      <c r="AJ10" s="27">
        <v>424975</v>
      </c>
      <c r="AK10" s="27">
        <v>422250</v>
      </c>
      <c r="AL10" s="27">
        <v>534721</v>
      </c>
      <c r="AM10" s="27">
        <v>498528</v>
      </c>
      <c r="AN10" s="27">
        <v>450214</v>
      </c>
      <c r="AO10" s="27">
        <v>551062</v>
      </c>
      <c r="AP10" s="27">
        <v>504489</v>
      </c>
      <c r="AQ10" s="27">
        <v>612163</v>
      </c>
      <c r="AR10" s="27">
        <v>563541</v>
      </c>
      <c r="AS10" s="27">
        <v>563068</v>
      </c>
      <c r="AT10" s="27">
        <v>576048</v>
      </c>
      <c r="AU10" s="27">
        <v>606244</v>
      </c>
      <c r="AV10" s="27">
        <v>664040</v>
      </c>
      <c r="AW10" s="27">
        <v>715664</v>
      </c>
      <c r="AX10" s="27">
        <v>672794</v>
      </c>
      <c r="AY10" s="27">
        <v>749201</v>
      </c>
    </row>
    <row r="11" spans="1:51">
      <c r="A11" s="15" t="s">
        <v>15</v>
      </c>
      <c r="B11" s="15" t="s">
        <v>16</v>
      </c>
      <c r="C11" s="52">
        <v>424860</v>
      </c>
      <c r="D11" s="52">
        <v>348652</v>
      </c>
      <c r="E11" s="52">
        <v>324081</v>
      </c>
      <c r="F11" s="52">
        <v>275244</v>
      </c>
      <c r="G11" s="52">
        <v>262797</v>
      </c>
      <c r="H11" s="52">
        <v>238468</v>
      </c>
      <c r="I11" s="52">
        <v>244392</v>
      </c>
      <c r="J11" s="52">
        <v>261627</v>
      </c>
      <c r="K11" s="52">
        <v>245909</v>
      </c>
      <c r="L11" s="52">
        <v>278756</v>
      </c>
      <c r="M11" s="52">
        <v>289109</v>
      </c>
      <c r="N11" s="52">
        <v>267033</v>
      </c>
      <c r="O11" s="52">
        <v>304891</v>
      </c>
      <c r="P11" s="52">
        <v>335289</v>
      </c>
      <c r="Q11" s="52">
        <v>336976</v>
      </c>
      <c r="R11" s="52">
        <v>375563</v>
      </c>
      <c r="S11" s="52">
        <v>458019</v>
      </c>
      <c r="T11" s="52">
        <v>451834</v>
      </c>
      <c r="U11" s="52">
        <v>404867</v>
      </c>
      <c r="V11" s="52">
        <v>369497</v>
      </c>
      <c r="W11" s="52">
        <v>441270</v>
      </c>
      <c r="X11" s="52">
        <v>305500.61974212312</v>
      </c>
      <c r="Y11" s="52">
        <v>278571.07428900222</v>
      </c>
      <c r="Z11" s="52">
        <v>277119.82024863601</v>
      </c>
      <c r="AA11" s="52">
        <v>289166.81428695604</v>
      </c>
      <c r="AB11" s="52">
        <v>264805.90228452627</v>
      </c>
      <c r="AC11" s="27">
        <v>260037</v>
      </c>
      <c r="AD11" s="27">
        <v>298496</v>
      </c>
      <c r="AE11" s="27">
        <v>239796</v>
      </c>
      <c r="AF11" s="27">
        <v>310157</v>
      </c>
      <c r="AG11" s="27">
        <v>311172</v>
      </c>
      <c r="AH11" s="27">
        <v>352249</v>
      </c>
      <c r="AI11" s="27">
        <v>417281</v>
      </c>
      <c r="AJ11" s="27">
        <v>379338</v>
      </c>
      <c r="AK11" s="27">
        <v>382999</v>
      </c>
      <c r="AL11" s="27">
        <v>459249</v>
      </c>
      <c r="AM11" s="27">
        <v>451980</v>
      </c>
      <c r="AN11" s="27">
        <v>421639</v>
      </c>
      <c r="AO11" s="27">
        <v>491643</v>
      </c>
      <c r="AP11" s="27">
        <v>415931</v>
      </c>
      <c r="AQ11" s="27">
        <v>453754</v>
      </c>
      <c r="AR11" s="27">
        <v>435970</v>
      </c>
      <c r="AS11" s="27">
        <v>461384</v>
      </c>
      <c r="AT11" s="27">
        <v>473058</v>
      </c>
      <c r="AU11" s="27">
        <v>483247</v>
      </c>
      <c r="AV11" s="27">
        <v>501660</v>
      </c>
      <c r="AW11" s="27">
        <v>447222</v>
      </c>
      <c r="AX11" s="27">
        <v>422135</v>
      </c>
      <c r="AY11" s="27">
        <v>466898</v>
      </c>
    </row>
    <row r="12" spans="1:51">
      <c r="A12" s="15" t="s">
        <v>17</v>
      </c>
      <c r="B12" s="15" t="s">
        <v>18</v>
      </c>
      <c r="C12" s="52">
        <v>446332</v>
      </c>
      <c r="D12" s="52">
        <v>417170</v>
      </c>
      <c r="E12" s="52">
        <v>405441</v>
      </c>
      <c r="F12" s="52">
        <v>365908</v>
      </c>
      <c r="G12" s="52">
        <v>397502</v>
      </c>
      <c r="H12" s="52">
        <v>358858</v>
      </c>
      <c r="I12" s="52">
        <v>365309</v>
      </c>
      <c r="J12" s="52">
        <v>370832</v>
      </c>
      <c r="K12" s="52">
        <v>365219</v>
      </c>
      <c r="L12" s="52">
        <v>386256</v>
      </c>
      <c r="M12" s="52">
        <v>398051</v>
      </c>
      <c r="N12" s="52">
        <v>376288</v>
      </c>
      <c r="O12" s="52">
        <v>429438</v>
      </c>
      <c r="P12" s="52">
        <v>449216</v>
      </c>
      <c r="Q12" s="52">
        <v>412014</v>
      </c>
      <c r="R12" s="52">
        <v>418798</v>
      </c>
      <c r="S12" s="52">
        <v>526031</v>
      </c>
      <c r="T12" s="52">
        <v>525013</v>
      </c>
      <c r="U12" s="52">
        <v>517546</v>
      </c>
      <c r="V12" s="52">
        <v>551243</v>
      </c>
      <c r="W12" s="52">
        <v>541246</v>
      </c>
      <c r="X12" s="52">
        <v>457600.90630685294</v>
      </c>
      <c r="Y12" s="52">
        <v>405924.46268373099</v>
      </c>
      <c r="Z12" s="52">
        <v>394905.4372014766</v>
      </c>
      <c r="AA12" s="52">
        <v>392023.73871519772</v>
      </c>
      <c r="AB12" s="52">
        <v>365175.56676011579</v>
      </c>
      <c r="AC12" s="27">
        <v>355580</v>
      </c>
      <c r="AD12" s="27">
        <v>436936</v>
      </c>
      <c r="AE12" s="27">
        <v>400777</v>
      </c>
      <c r="AF12" s="27">
        <v>442357</v>
      </c>
      <c r="AG12" s="27">
        <v>428067</v>
      </c>
      <c r="AH12" s="27">
        <v>429019</v>
      </c>
      <c r="AI12" s="27">
        <v>532984</v>
      </c>
      <c r="AJ12" s="27">
        <v>467386</v>
      </c>
      <c r="AK12" s="27">
        <v>477729</v>
      </c>
      <c r="AL12" s="27">
        <v>580089</v>
      </c>
      <c r="AM12" s="27">
        <v>534756</v>
      </c>
      <c r="AN12" s="27">
        <v>466157</v>
      </c>
      <c r="AO12" s="27">
        <v>519118</v>
      </c>
      <c r="AP12" s="27">
        <v>430055</v>
      </c>
      <c r="AQ12" s="27">
        <v>472099</v>
      </c>
      <c r="AR12" s="27">
        <v>430181</v>
      </c>
      <c r="AS12" s="27">
        <v>423797</v>
      </c>
      <c r="AT12" s="27">
        <v>425739</v>
      </c>
      <c r="AU12" s="27">
        <v>426472</v>
      </c>
      <c r="AV12" s="27">
        <v>448120</v>
      </c>
      <c r="AW12" s="27">
        <v>405677</v>
      </c>
      <c r="AX12" s="27">
        <v>385453</v>
      </c>
      <c r="AY12" s="27">
        <v>422521</v>
      </c>
    </row>
    <row r="13" spans="1:51">
      <c r="A13" s="15" t="s">
        <v>19</v>
      </c>
      <c r="B13" s="15" t="s">
        <v>20</v>
      </c>
      <c r="C13" s="52">
        <v>6764701</v>
      </c>
      <c r="D13" s="52">
        <v>5811565</v>
      </c>
      <c r="E13" s="52">
        <v>5405970</v>
      </c>
      <c r="F13" s="52">
        <v>5026399</v>
      </c>
      <c r="G13" s="52">
        <v>4909620</v>
      </c>
      <c r="H13" s="52">
        <v>4728590</v>
      </c>
      <c r="I13" s="52">
        <v>4963193</v>
      </c>
      <c r="J13" s="52">
        <v>4725730</v>
      </c>
      <c r="K13" s="52">
        <v>4673113</v>
      </c>
      <c r="L13" s="52">
        <v>4814280</v>
      </c>
      <c r="M13" s="52">
        <v>4719191</v>
      </c>
      <c r="N13" s="52">
        <v>4439425</v>
      </c>
      <c r="O13" s="52">
        <v>4749206</v>
      </c>
      <c r="P13" s="52">
        <v>4617177</v>
      </c>
      <c r="Q13" s="52">
        <v>4305353</v>
      </c>
      <c r="R13" s="52">
        <v>4439499</v>
      </c>
      <c r="S13" s="52">
        <v>4654720</v>
      </c>
      <c r="T13" s="52">
        <v>4481834</v>
      </c>
      <c r="U13" s="52">
        <v>4239832</v>
      </c>
      <c r="V13" s="52">
        <v>3947734</v>
      </c>
      <c r="W13" s="52">
        <v>3888964</v>
      </c>
      <c r="X13" s="52">
        <v>3302737.4167702673</v>
      </c>
      <c r="Y13" s="52">
        <v>2872029.9763403181</v>
      </c>
      <c r="Z13" s="52">
        <v>2824592.5170246763</v>
      </c>
      <c r="AA13" s="52">
        <v>2683493.5433670566</v>
      </c>
      <c r="AB13" s="52">
        <v>2604071.5156175117</v>
      </c>
      <c r="AC13" s="27">
        <v>2570298</v>
      </c>
      <c r="AD13" s="27">
        <v>2726304</v>
      </c>
      <c r="AE13" s="27">
        <v>2574821</v>
      </c>
      <c r="AF13" s="27">
        <v>2691005</v>
      </c>
      <c r="AG13" s="27">
        <v>2693685</v>
      </c>
      <c r="AH13" s="27">
        <v>2904051</v>
      </c>
      <c r="AI13" s="27">
        <v>3143320</v>
      </c>
      <c r="AJ13" s="27">
        <v>2787369</v>
      </c>
      <c r="AK13" s="27">
        <v>3169878</v>
      </c>
      <c r="AL13" s="27">
        <v>3582375</v>
      </c>
      <c r="AM13" s="27">
        <v>3509776</v>
      </c>
      <c r="AN13" s="27">
        <v>3302425</v>
      </c>
      <c r="AO13" s="27">
        <v>3651442</v>
      </c>
      <c r="AP13" s="27">
        <v>3151383</v>
      </c>
      <c r="AQ13" s="27">
        <v>3283779</v>
      </c>
      <c r="AR13" s="27">
        <v>3120883</v>
      </c>
      <c r="AS13" s="27">
        <v>3379994</v>
      </c>
      <c r="AT13" s="27">
        <v>3658499</v>
      </c>
      <c r="AU13" s="27">
        <v>3956099</v>
      </c>
      <c r="AV13" s="27">
        <v>3969892</v>
      </c>
      <c r="AW13" s="27">
        <v>3758978</v>
      </c>
      <c r="AX13" s="27">
        <v>3578035</v>
      </c>
      <c r="AY13" s="27">
        <v>3777025</v>
      </c>
    </row>
    <row r="14" spans="1:51">
      <c r="A14" s="15" t="s">
        <v>21</v>
      </c>
      <c r="B14" s="15" t="s">
        <v>22</v>
      </c>
      <c r="C14" s="52">
        <v>510215</v>
      </c>
      <c r="D14" s="52">
        <v>440778</v>
      </c>
      <c r="E14" s="52">
        <v>444382</v>
      </c>
      <c r="F14" s="52">
        <v>387031</v>
      </c>
      <c r="G14" s="52">
        <v>372148</v>
      </c>
      <c r="H14" s="52">
        <v>326921</v>
      </c>
      <c r="I14" s="52">
        <v>336845</v>
      </c>
      <c r="J14" s="52">
        <v>293806</v>
      </c>
      <c r="K14" s="52">
        <v>299759</v>
      </c>
      <c r="L14" s="52">
        <v>291461</v>
      </c>
      <c r="M14" s="52">
        <v>286400</v>
      </c>
      <c r="N14" s="52">
        <v>238870</v>
      </c>
      <c r="O14" s="52">
        <v>272838</v>
      </c>
      <c r="P14" s="52">
        <v>270624</v>
      </c>
      <c r="Q14" s="52">
        <v>245580</v>
      </c>
      <c r="R14" s="52">
        <v>329159</v>
      </c>
      <c r="S14" s="52">
        <v>421179</v>
      </c>
      <c r="T14" s="52">
        <v>463579</v>
      </c>
      <c r="U14" s="52">
        <v>430097</v>
      </c>
      <c r="V14" s="52">
        <v>438617</v>
      </c>
      <c r="W14" s="52">
        <v>455774</v>
      </c>
      <c r="X14" s="52">
        <v>350034.96690120251</v>
      </c>
      <c r="Y14" s="52">
        <v>310677.2703482997</v>
      </c>
      <c r="Z14" s="52">
        <v>314603.81566270185</v>
      </c>
      <c r="AA14" s="52">
        <v>330529.49831864459</v>
      </c>
      <c r="AB14" s="52">
        <v>310162.95006779779</v>
      </c>
      <c r="AC14" s="27">
        <v>298239</v>
      </c>
      <c r="AD14" s="27">
        <v>367726</v>
      </c>
      <c r="AE14" s="27">
        <v>329255</v>
      </c>
      <c r="AF14" s="27">
        <v>359610</v>
      </c>
      <c r="AG14" s="27">
        <v>349861</v>
      </c>
      <c r="AH14" s="27">
        <v>363153</v>
      </c>
      <c r="AI14" s="27">
        <v>429006</v>
      </c>
      <c r="AJ14" s="27">
        <v>353425</v>
      </c>
      <c r="AK14" s="27">
        <v>367367</v>
      </c>
      <c r="AL14" s="27">
        <v>410343</v>
      </c>
      <c r="AM14" s="27">
        <v>404168</v>
      </c>
      <c r="AN14" s="27">
        <v>361762</v>
      </c>
      <c r="AO14" s="27">
        <v>410966</v>
      </c>
      <c r="AP14" s="27">
        <v>368977</v>
      </c>
      <c r="AQ14" s="27">
        <v>423535</v>
      </c>
      <c r="AR14" s="27">
        <v>409224</v>
      </c>
      <c r="AS14" s="27">
        <v>416182</v>
      </c>
      <c r="AT14" s="27">
        <v>429896</v>
      </c>
      <c r="AU14" s="27">
        <v>431126</v>
      </c>
      <c r="AV14" s="27">
        <v>466877</v>
      </c>
      <c r="AW14" s="27">
        <v>440690</v>
      </c>
      <c r="AX14" s="27">
        <v>438946</v>
      </c>
      <c r="AY14" s="27">
        <v>502488</v>
      </c>
    </row>
    <row r="15" spans="1:51">
      <c r="A15" s="15" t="s">
        <v>23</v>
      </c>
      <c r="B15" s="15" t="s">
        <v>24</v>
      </c>
      <c r="C15" s="52">
        <v>1001441</v>
      </c>
      <c r="D15" s="52">
        <v>906056</v>
      </c>
      <c r="E15" s="52">
        <v>912240</v>
      </c>
      <c r="F15" s="52">
        <v>785609</v>
      </c>
      <c r="G15" s="52">
        <v>804210</v>
      </c>
      <c r="H15" s="52">
        <v>728542</v>
      </c>
      <c r="I15" s="52">
        <v>765194</v>
      </c>
      <c r="J15" s="52">
        <v>655044</v>
      </c>
      <c r="K15" s="52">
        <v>621326</v>
      </c>
      <c r="L15" s="52">
        <v>677026</v>
      </c>
      <c r="M15" s="52">
        <v>633851</v>
      </c>
      <c r="N15" s="52">
        <v>556724</v>
      </c>
      <c r="O15" s="52">
        <v>617295</v>
      </c>
      <c r="P15" s="52">
        <v>605845</v>
      </c>
      <c r="Q15" s="52">
        <v>527381</v>
      </c>
      <c r="R15" s="52">
        <v>606613</v>
      </c>
      <c r="S15" s="52">
        <v>640717</v>
      </c>
      <c r="T15" s="52">
        <v>573711</v>
      </c>
      <c r="U15" s="52">
        <v>520293</v>
      </c>
      <c r="V15" s="52">
        <v>436954</v>
      </c>
      <c r="W15" s="52">
        <v>417605</v>
      </c>
      <c r="X15" s="52">
        <v>282712.60077881359</v>
      </c>
      <c r="Y15" s="52">
        <v>266813.24398743245</v>
      </c>
      <c r="Z15" s="52">
        <v>232888.64459958381</v>
      </c>
      <c r="AA15" s="52">
        <v>256747.85519462265</v>
      </c>
      <c r="AB15" s="52">
        <v>235213.97052117137</v>
      </c>
      <c r="AC15" s="27">
        <v>235296</v>
      </c>
      <c r="AD15" s="27">
        <v>316336</v>
      </c>
      <c r="AE15" s="27">
        <v>297031</v>
      </c>
      <c r="AF15" s="27">
        <v>311950</v>
      </c>
      <c r="AG15" s="27">
        <v>314394</v>
      </c>
      <c r="AH15" s="27">
        <v>337125</v>
      </c>
      <c r="AI15" s="27">
        <v>433822</v>
      </c>
      <c r="AJ15" s="27">
        <v>345085</v>
      </c>
      <c r="AK15" s="27">
        <v>349679</v>
      </c>
      <c r="AL15" s="27">
        <v>389823</v>
      </c>
      <c r="AM15" s="27">
        <v>370830</v>
      </c>
      <c r="AN15" s="27">
        <v>333468</v>
      </c>
      <c r="AO15" s="27">
        <v>510834</v>
      </c>
      <c r="AP15" s="27">
        <v>443858</v>
      </c>
      <c r="AQ15" s="27">
        <v>515407</v>
      </c>
      <c r="AR15" s="27">
        <v>481131</v>
      </c>
      <c r="AS15" s="27">
        <v>520756</v>
      </c>
      <c r="AT15" s="27">
        <v>526327</v>
      </c>
      <c r="AU15" s="27">
        <v>510312</v>
      </c>
      <c r="AV15" s="27">
        <v>574542</v>
      </c>
      <c r="AW15" s="27">
        <v>527063</v>
      </c>
      <c r="AX15" s="27">
        <v>473071</v>
      </c>
      <c r="AY15" s="27">
        <v>543564</v>
      </c>
    </row>
    <row r="16" spans="1:51">
      <c r="A16" s="15" t="s">
        <v>25</v>
      </c>
      <c r="B16" s="15" t="s">
        <v>26</v>
      </c>
      <c r="C16" s="52">
        <v>341527</v>
      </c>
      <c r="D16" s="52">
        <v>288527</v>
      </c>
      <c r="E16" s="52">
        <v>306616</v>
      </c>
      <c r="F16" s="52">
        <v>263486</v>
      </c>
      <c r="G16" s="52">
        <v>228631</v>
      </c>
      <c r="H16" s="52">
        <v>226836</v>
      </c>
      <c r="I16" s="52">
        <v>229586</v>
      </c>
      <c r="J16" s="52">
        <v>221327</v>
      </c>
      <c r="K16" s="52">
        <v>218749</v>
      </c>
      <c r="L16" s="52">
        <v>262240</v>
      </c>
      <c r="M16" s="52">
        <v>229962</v>
      </c>
      <c r="N16" s="52">
        <v>220475</v>
      </c>
      <c r="O16" s="52">
        <v>239370</v>
      </c>
      <c r="P16" s="52">
        <v>236465</v>
      </c>
      <c r="Q16" s="52">
        <v>179789</v>
      </c>
      <c r="R16" s="52">
        <v>257723</v>
      </c>
      <c r="S16" s="52">
        <v>315561</v>
      </c>
      <c r="T16" s="52">
        <v>305510</v>
      </c>
      <c r="U16" s="52">
        <v>291056</v>
      </c>
      <c r="V16" s="52">
        <v>246164</v>
      </c>
      <c r="W16" s="52">
        <v>229348</v>
      </c>
      <c r="X16" s="52">
        <v>162321.87722121223</v>
      </c>
      <c r="Y16" s="52">
        <v>100387.03804208242</v>
      </c>
      <c r="Z16" s="52">
        <v>90285.005868370063</v>
      </c>
      <c r="AA16" s="52">
        <v>101242.31229339469</v>
      </c>
      <c r="AB16" s="52">
        <v>106963.78665557942</v>
      </c>
      <c r="AC16" s="27">
        <v>95877</v>
      </c>
      <c r="AD16" s="27">
        <v>133111</v>
      </c>
      <c r="AE16" s="27">
        <v>115329</v>
      </c>
      <c r="AF16" s="27">
        <v>153258</v>
      </c>
      <c r="AG16" s="27">
        <v>146370</v>
      </c>
      <c r="AH16" s="27">
        <v>160773</v>
      </c>
      <c r="AI16" s="27">
        <v>190483</v>
      </c>
      <c r="AJ16" s="27">
        <v>152658</v>
      </c>
      <c r="AK16" s="27">
        <v>171490</v>
      </c>
      <c r="AL16" s="27">
        <v>198705</v>
      </c>
      <c r="AM16" s="27">
        <v>200811</v>
      </c>
      <c r="AN16" s="27">
        <v>166908</v>
      </c>
      <c r="AO16" s="27">
        <v>180423</v>
      </c>
      <c r="AP16" s="27">
        <v>158215</v>
      </c>
      <c r="AQ16" s="27">
        <v>168508</v>
      </c>
      <c r="AR16" s="27">
        <v>175593</v>
      </c>
      <c r="AS16" s="27">
        <v>162004</v>
      </c>
      <c r="AT16" s="27">
        <v>174548</v>
      </c>
      <c r="AU16" s="27">
        <v>169871</v>
      </c>
      <c r="AV16" s="27">
        <v>180359</v>
      </c>
      <c r="AW16" s="27">
        <v>148664</v>
      </c>
      <c r="AX16" s="27">
        <v>130182</v>
      </c>
      <c r="AY16" s="27">
        <v>149481</v>
      </c>
    </row>
    <row r="17" spans="1:51">
      <c r="A17" s="15" t="s">
        <v>27</v>
      </c>
      <c r="B17" s="15" t="s">
        <v>28</v>
      </c>
      <c r="C17" s="52">
        <v>936386</v>
      </c>
      <c r="D17" s="52">
        <v>818856</v>
      </c>
      <c r="E17" s="52">
        <v>783345</v>
      </c>
      <c r="F17" s="52">
        <v>642008</v>
      </c>
      <c r="G17" s="52">
        <v>650027</v>
      </c>
      <c r="H17" s="52">
        <v>581475</v>
      </c>
      <c r="I17" s="52">
        <v>640424</v>
      </c>
      <c r="J17" s="52">
        <v>641970</v>
      </c>
      <c r="K17" s="52">
        <v>634888</v>
      </c>
      <c r="L17" s="52">
        <v>650021</v>
      </c>
      <c r="M17" s="52">
        <v>592536</v>
      </c>
      <c r="N17" s="52">
        <v>560792</v>
      </c>
      <c r="O17" s="52">
        <v>623925</v>
      </c>
      <c r="P17" s="52">
        <v>626008</v>
      </c>
      <c r="Q17" s="52">
        <v>579109</v>
      </c>
      <c r="R17" s="52">
        <v>632281</v>
      </c>
      <c r="S17" s="52">
        <v>634379</v>
      </c>
      <c r="T17" s="52">
        <v>597782</v>
      </c>
      <c r="U17" s="52">
        <v>602685</v>
      </c>
      <c r="V17" s="52">
        <v>558242</v>
      </c>
      <c r="W17" s="52">
        <v>578943</v>
      </c>
      <c r="X17" s="52">
        <v>404415.77202964446</v>
      </c>
      <c r="Y17" s="52">
        <v>405790.92048072204</v>
      </c>
      <c r="Z17" s="52">
        <v>401013.51801148994</v>
      </c>
      <c r="AA17" s="52">
        <v>441164.15246734238</v>
      </c>
      <c r="AB17" s="52">
        <v>424874.80461881298</v>
      </c>
      <c r="AC17" s="27">
        <v>425216</v>
      </c>
      <c r="AD17" s="27">
        <v>495711</v>
      </c>
      <c r="AE17" s="27">
        <v>447047</v>
      </c>
      <c r="AF17" s="27">
        <v>490178</v>
      </c>
      <c r="AG17" s="27">
        <v>468102</v>
      </c>
      <c r="AH17" s="27">
        <v>492556</v>
      </c>
      <c r="AI17" s="27">
        <v>544060</v>
      </c>
      <c r="AJ17" s="27">
        <v>422972</v>
      </c>
      <c r="AK17" s="27">
        <v>429149</v>
      </c>
      <c r="AL17" s="27">
        <v>586642</v>
      </c>
      <c r="AM17" s="27">
        <v>571700</v>
      </c>
      <c r="AN17" s="27">
        <v>536442</v>
      </c>
      <c r="AO17" s="27">
        <v>610548</v>
      </c>
      <c r="AP17" s="27">
        <v>533753</v>
      </c>
      <c r="AQ17" s="27">
        <v>597648</v>
      </c>
      <c r="AR17" s="27">
        <v>543475</v>
      </c>
      <c r="AS17" s="27">
        <v>571224</v>
      </c>
      <c r="AT17" s="27">
        <v>592842</v>
      </c>
      <c r="AU17" s="27">
        <v>606654</v>
      </c>
      <c r="AV17" s="27">
        <v>652334</v>
      </c>
      <c r="AW17" s="27">
        <v>608101</v>
      </c>
      <c r="AX17" s="27">
        <v>587225</v>
      </c>
      <c r="AY17" s="27">
        <v>672317</v>
      </c>
    </row>
    <row r="18" spans="1:51">
      <c r="A18" s="15" t="s">
        <v>29</v>
      </c>
      <c r="B18" s="15" t="s">
        <v>30</v>
      </c>
      <c r="C18" s="52">
        <v>1405364</v>
      </c>
      <c r="D18" s="52">
        <v>1176595</v>
      </c>
      <c r="E18" s="52">
        <v>1151991</v>
      </c>
      <c r="F18" s="52">
        <v>1017264</v>
      </c>
      <c r="G18" s="52">
        <v>937987</v>
      </c>
      <c r="H18" s="52">
        <v>893233</v>
      </c>
      <c r="I18" s="52">
        <v>904414</v>
      </c>
      <c r="J18" s="52">
        <v>856094</v>
      </c>
      <c r="K18" s="52">
        <v>836381</v>
      </c>
      <c r="L18" s="52">
        <v>872191</v>
      </c>
      <c r="M18" s="52">
        <v>764349</v>
      </c>
      <c r="N18" s="52">
        <v>683675</v>
      </c>
      <c r="O18" s="52">
        <v>721750</v>
      </c>
      <c r="P18" s="52">
        <v>716169</v>
      </c>
      <c r="Q18" s="52">
        <v>674112</v>
      </c>
      <c r="R18" s="52">
        <v>711763</v>
      </c>
      <c r="S18" s="52">
        <v>787522</v>
      </c>
      <c r="T18" s="52">
        <v>873689</v>
      </c>
      <c r="U18" s="52">
        <v>848736</v>
      </c>
      <c r="V18" s="52">
        <v>757729</v>
      </c>
      <c r="W18" s="52">
        <v>697992</v>
      </c>
      <c r="X18" s="52">
        <v>505298.56243362953</v>
      </c>
      <c r="Y18" s="52">
        <v>405572.76756893634</v>
      </c>
      <c r="Z18" s="52">
        <v>376888.53239299991</v>
      </c>
      <c r="AA18" s="52">
        <v>380601.89072077681</v>
      </c>
      <c r="AB18" s="52">
        <v>364241.32245312672</v>
      </c>
      <c r="AC18" s="27">
        <v>357095</v>
      </c>
      <c r="AD18" s="27">
        <v>444101</v>
      </c>
      <c r="AE18" s="27">
        <v>430208</v>
      </c>
      <c r="AF18" s="27">
        <v>434830</v>
      </c>
      <c r="AG18" s="27">
        <v>413955</v>
      </c>
      <c r="AH18" s="27">
        <v>459588</v>
      </c>
      <c r="AI18" s="27">
        <v>525823</v>
      </c>
      <c r="AJ18" s="27">
        <v>451641</v>
      </c>
      <c r="AK18" s="27">
        <v>480255</v>
      </c>
      <c r="AL18" s="27">
        <v>600544</v>
      </c>
      <c r="AM18" s="27">
        <v>676286</v>
      </c>
      <c r="AN18" s="27">
        <v>586443</v>
      </c>
      <c r="AO18" s="27">
        <v>613288</v>
      </c>
      <c r="AP18" s="27">
        <v>560688</v>
      </c>
      <c r="AQ18" s="27">
        <v>603251</v>
      </c>
      <c r="AR18" s="27">
        <v>604312</v>
      </c>
      <c r="AS18" s="27">
        <v>721288</v>
      </c>
      <c r="AT18" s="27">
        <v>827406</v>
      </c>
      <c r="AU18" s="27">
        <v>881786</v>
      </c>
      <c r="AV18" s="27">
        <v>946338</v>
      </c>
      <c r="AW18" s="27">
        <v>888434</v>
      </c>
      <c r="AX18" s="27">
        <v>840191</v>
      </c>
      <c r="AY18" s="27">
        <v>930476</v>
      </c>
    </row>
    <row r="19" spans="1:51">
      <c r="A19" s="15" t="s">
        <v>31</v>
      </c>
      <c r="B19" s="15" t="s">
        <v>32</v>
      </c>
      <c r="C19" s="52">
        <v>531497</v>
      </c>
      <c r="D19" s="52">
        <v>498915</v>
      </c>
      <c r="E19" s="52">
        <v>474316</v>
      </c>
      <c r="F19" s="52">
        <v>418217</v>
      </c>
      <c r="G19" s="52">
        <v>411727</v>
      </c>
      <c r="H19" s="52">
        <v>376550</v>
      </c>
      <c r="I19" s="52">
        <v>397885</v>
      </c>
      <c r="J19" s="52">
        <v>371097</v>
      </c>
      <c r="K19" s="52">
        <v>393599</v>
      </c>
      <c r="L19" s="52">
        <v>402524</v>
      </c>
      <c r="M19" s="52">
        <v>380861</v>
      </c>
      <c r="N19" s="52">
        <v>335818</v>
      </c>
      <c r="O19" s="52">
        <v>394803</v>
      </c>
      <c r="P19" s="52">
        <v>377894</v>
      </c>
      <c r="Q19" s="52">
        <v>331897</v>
      </c>
      <c r="R19" s="52">
        <v>358336</v>
      </c>
      <c r="S19" s="52">
        <v>506207</v>
      </c>
      <c r="T19" s="52">
        <v>492064</v>
      </c>
      <c r="U19" s="52">
        <v>492387</v>
      </c>
      <c r="V19" s="52">
        <v>436879</v>
      </c>
      <c r="W19" s="52">
        <v>472993</v>
      </c>
      <c r="X19" s="52">
        <v>328961.39732613531</v>
      </c>
      <c r="Y19" s="52">
        <v>279200.04787111317</v>
      </c>
      <c r="Z19" s="52">
        <v>269719.29314926628</v>
      </c>
      <c r="AA19" s="52">
        <v>280176.08165253582</v>
      </c>
      <c r="AB19" s="52">
        <v>284507.16409894411</v>
      </c>
      <c r="AC19" s="27">
        <v>262737</v>
      </c>
      <c r="AD19" s="27">
        <v>316424</v>
      </c>
      <c r="AE19" s="27">
        <v>282760</v>
      </c>
      <c r="AF19" s="27">
        <v>327935</v>
      </c>
      <c r="AG19" s="27">
        <v>345960</v>
      </c>
      <c r="AH19" s="27">
        <v>357359</v>
      </c>
      <c r="AI19" s="27">
        <v>419839</v>
      </c>
      <c r="AJ19" s="27">
        <v>352407</v>
      </c>
      <c r="AK19" s="27">
        <v>366969</v>
      </c>
      <c r="AL19" s="27">
        <v>426440</v>
      </c>
      <c r="AM19" s="27">
        <v>433904</v>
      </c>
      <c r="AN19" s="27">
        <v>376589</v>
      </c>
      <c r="AO19" s="27">
        <v>435712</v>
      </c>
      <c r="AP19" s="27">
        <v>373034</v>
      </c>
      <c r="AQ19" s="27">
        <v>431303</v>
      </c>
      <c r="AR19" s="27">
        <v>451465</v>
      </c>
      <c r="AS19" s="27">
        <v>454471</v>
      </c>
      <c r="AT19" s="27">
        <v>458466</v>
      </c>
      <c r="AU19" s="27">
        <v>464844</v>
      </c>
      <c r="AV19" s="27">
        <v>514096</v>
      </c>
      <c r="AW19" s="27">
        <v>464289</v>
      </c>
      <c r="AX19" s="27">
        <v>441981</v>
      </c>
      <c r="AY19" s="27">
        <v>603154</v>
      </c>
    </row>
    <row r="20" spans="1:51">
      <c r="A20" s="15" t="s">
        <v>33</v>
      </c>
      <c r="B20" s="15" t="s">
        <v>34</v>
      </c>
      <c r="C20" s="52">
        <v>10298748</v>
      </c>
      <c r="D20" s="52">
        <v>8850072</v>
      </c>
      <c r="E20" s="52">
        <v>8740436</v>
      </c>
      <c r="F20" s="52">
        <v>8032524</v>
      </c>
      <c r="G20" s="52">
        <v>7844980</v>
      </c>
      <c r="H20" s="52">
        <v>7591572</v>
      </c>
      <c r="I20" s="52">
        <v>8118301</v>
      </c>
      <c r="J20" s="52">
        <v>7523255</v>
      </c>
      <c r="K20" s="52">
        <v>7505788</v>
      </c>
      <c r="L20" s="52">
        <v>7585841</v>
      </c>
      <c r="M20" s="52">
        <v>7231929</v>
      </c>
      <c r="N20" s="52">
        <v>6750773</v>
      </c>
      <c r="O20" s="52">
        <v>7038419</v>
      </c>
      <c r="P20" s="52">
        <v>6885788</v>
      </c>
      <c r="Q20" s="52">
        <v>7005039</v>
      </c>
      <c r="R20" s="52">
        <v>7532289</v>
      </c>
      <c r="S20" s="52">
        <v>7820895</v>
      </c>
      <c r="T20" s="52">
        <v>7315693</v>
      </c>
      <c r="U20" s="52">
        <v>7002252</v>
      </c>
      <c r="V20" s="52">
        <v>6308921</v>
      </c>
      <c r="W20" s="52">
        <v>6066698</v>
      </c>
      <c r="X20" s="52">
        <v>4826267.0025828769</v>
      </c>
      <c r="Y20" s="52">
        <v>4248031.5062406911</v>
      </c>
      <c r="Z20" s="52">
        <v>4145495.0135802561</v>
      </c>
      <c r="AA20" s="52">
        <v>4481932.3354856493</v>
      </c>
      <c r="AB20" s="52">
        <v>4111167.7389577944</v>
      </c>
      <c r="AC20" s="27">
        <v>4146746</v>
      </c>
      <c r="AD20" s="27">
        <v>4648778</v>
      </c>
      <c r="AE20" s="27">
        <v>4422495</v>
      </c>
      <c r="AF20" s="27">
        <v>4849971</v>
      </c>
      <c r="AG20" s="27">
        <v>4695176</v>
      </c>
      <c r="AH20" s="27">
        <v>5548944</v>
      </c>
      <c r="AI20" s="27">
        <v>6931202</v>
      </c>
      <c r="AJ20" s="27">
        <v>6023142</v>
      </c>
      <c r="AK20" s="27">
        <v>6351499</v>
      </c>
      <c r="AL20" s="27">
        <v>6759164</v>
      </c>
      <c r="AM20" s="27">
        <v>6635322</v>
      </c>
      <c r="AN20" s="27">
        <v>6312777</v>
      </c>
      <c r="AO20" s="27">
        <v>6847444</v>
      </c>
      <c r="AP20" s="27">
        <v>6209535</v>
      </c>
      <c r="AQ20" s="27">
        <v>6351531</v>
      </c>
      <c r="AR20" s="27">
        <v>5958927</v>
      </c>
      <c r="AS20" s="27">
        <v>6268280</v>
      </c>
      <c r="AT20" s="27">
        <v>6599248</v>
      </c>
      <c r="AU20" s="27">
        <v>6983341</v>
      </c>
      <c r="AV20" s="27">
        <v>6992958</v>
      </c>
      <c r="AW20" s="27">
        <v>6602458</v>
      </c>
      <c r="AX20" s="27">
        <v>6191217</v>
      </c>
      <c r="AY20" s="27">
        <v>6699111</v>
      </c>
    </row>
    <row r="21" spans="1:51">
      <c r="A21" s="15" t="s">
        <v>35</v>
      </c>
      <c r="B21" s="15" t="s">
        <v>36</v>
      </c>
      <c r="C21" s="52">
        <v>2159493</v>
      </c>
      <c r="D21" s="52">
        <v>2021541</v>
      </c>
      <c r="E21" s="52">
        <v>1931310</v>
      </c>
      <c r="F21" s="52">
        <v>1753349</v>
      </c>
      <c r="G21" s="52">
        <v>1819815</v>
      </c>
      <c r="H21" s="52">
        <v>1764683</v>
      </c>
      <c r="I21" s="52">
        <v>1769929</v>
      </c>
      <c r="J21" s="52">
        <v>1675819</v>
      </c>
      <c r="K21" s="52">
        <v>1675594</v>
      </c>
      <c r="L21" s="52">
        <v>1623252</v>
      </c>
      <c r="M21" s="52">
        <v>1620695</v>
      </c>
      <c r="N21" s="52">
        <v>1543318</v>
      </c>
      <c r="O21" s="52">
        <v>1559241</v>
      </c>
      <c r="P21" s="52">
        <v>1494540</v>
      </c>
      <c r="Q21" s="52">
        <v>1598657</v>
      </c>
      <c r="R21" s="52">
        <v>1844925</v>
      </c>
      <c r="S21" s="52">
        <v>1945572</v>
      </c>
      <c r="T21" s="52">
        <v>1909487</v>
      </c>
      <c r="U21" s="52">
        <v>1798374</v>
      </c>
      <c r="V21" s="52">
        <v>1774612</v>
      </c>
      <c r="W21" s="52">
        <v>1758599</v>
      </c>
      <c r="X21" s="52">
        <v>1367605.6327400461</v>
      </c>
      <c r="Y21" s="52">
        <v>1321141.1696169262</v>
      </c>
      <c r="Z21" s="52">
        <v>1277927.1309231145</v>
      </c>
      <c r="AA21" s="52">
        <v>1304397.1141414249</v>
      </c>
      <c r="AB21" s="52">
        <v>1259757.6096701657</v>
      </c>
      <c r="AC21" s="27">
        <v>1270682</v>
      </c>
      <c r="AD21" s="27">
        <v>1525592</v>
      </c>
      <c r="AE21" s="27">
        <v>1396159</v>
      </c>
      <c r="AF21" s="27">
        <v>1423073</v>
      </c>
      <c r="AG21" s="27">
        <v>1589315</v>
      </c>
      <c r="AH21" s="27">
        <v>1701402</v>
      </c>
      <c r="AI21" s="27">
        <v>2168006</v>
      </c>
      <c r="AJ21" s="27">
        <v>2054344</v>
      </c>
      <c r="AK21" s="27">
        <v>2165905</v>
      </c>
      <c r="AL21" s="27">
        <v>2331404</v>
      </c>
      <c r="AM21" s="27">
        <v>2248102</v>
      </c>
      <c r="AN21" s="27">
        <v>2113828</v>
      </c>
      <c r="AO21" s="27">
        <v>2344353</v>
      </c>
      <c r="AP21" s="27">
        <v>1985691</v>
      </c>
      <c r="AQ21" s="27">
        <v>2236573</v>
      </c>
      <c r="AR21" s="27">
        <v>2052354</v>
      </c>
      <c r="AS21" s="27">
        <v>2169595</v>
      </c>
      <c r="AT21" s="27">
        <v>2246902</v>
      </c>
      <c r="AU21" s="27">
        <v>2336519</v>
      </c>
      <c r="AV21" s="27">
        <v>2486217</v>
      </c>
      <c r="AW21" s="27">
        <v>2336038</v>
      </c>
      <c r="AX21" s="27">
        <v>2169124</v>
      </c>
      <c r="AY21" s="27">
        <v>2445040</v>
      </c>
    </row>
    <row r="22" spans="1:51">
      <c r="A22" s="15" t="s">
        <v>37</v>
      </c>
      <c r="B22" s="15" t="s">
        <v>38</v>
      </c>
      <c r="C22" s="52">
        <v>251041</v>
      </c>
      <c r="D22" s="52">
        <v>256170</v>
      </c>
      <c r="E22" s="52">
        <v>242374</v>
      </c>
      <c r="F22" s="52">
        <v>224129</v>
      </c>
      <c r="G22" s="52">
        <v>232074</v>
      </c>
      <c r="H22" s="52">
        <v>205223</v>
      </c>
      <c r="I22" s="52">
        <v>207836</v>
      </c>
      <c r="J22" s="52">
        <v>202200</v>
      </c>
      <c r="K22" s="52">
        <v>203139</v>
      </c>
      <c r="L22" s="52">
        <v>198092</v>
      </c>
      <c r="M22" s="52">
        <v>176925</v>
      </c>
      <c r="N22" s="52">
        <v>155210</v>
      </c>
      <c r="O22" s="52">
        <v>164424</v>
      </c>
      <c r="P22" s="52">
        <v>169828</v>
      </c>
      <c r="Q22" s="52">
        <v>187045</v>
      </c>
      <c r="R22" s="52">
        <v>245538</v>
      </c>
      <c r="S22" s="52">
        <v>285704</v>
      </c>
      <c r="T22" s="52">
        <v>252840</v>
      </c>
      <c r="U22" s="52">
        <v>278403</v>
      </c>
      <c r="V22" s="52">
        <v>249692</v>
      </c>
      <c r="W22" s="52">
        <v>218737</v>
      </c>
      <c r="X22" s="52">
        <v>205166.57715318128</v>
      </c>
      <c r="Y22" s="52">
        <v>120875.06243959829</v>
      </c>
      <c r="Z22" s="52">
        <v>147081.40540299963</v>
      </c>
      <c r="AA22" s="52">
        <v>164617.88239896903</v>
      </c>
      <c r="AB22" s="52">
        <v>154828.92107838322</v>
      </c>
      <c r="AC22" s="27">
        <v>150516</v>
      </c>
      <c r="AD22" s="27">
        <v>173860</v>
      </c>
      <c r="AE22" s="27">
        <v>164653</v>
      </c>
      <c r="AF22" s="27">
        <v>180082</v>
      </c>
      <c r="AG22" s="27">
        <v>174853</v>
      </c>
      <c r="AH22" s="27">
        <v>195855</v>
      </c>
      <c r="AI22" s="27">
        <v>221237</v>
      </c>
      <c r="AJ22" s="27">
        <v>174936</v>
      </c>
      <c r="AK22" s="27">
        <v>181473</v>
      </c>
      <c r="AL22" s="27">
        <v>209125</v>
      </c>
      <c r="AM22" s="27">
        <v>199340</v>
      </c>
      <c r="AN22" s="27">
        <v>168134</v>
      </c>
      <c r="AO22" s="27">
        <v>195329</v>
      </c>
      <c r="AP22" s="27">
        <v>158401</v>
      </c>
      <c r="AQ22" s="27">
        <v>194192</v>
      </c>
      <c r="AR22" s="27">
        <v>183319</v>
      </c>
      <c r="AS22" s="27">
        <v>178113</v>
      </c>
      <c r="AT22" s="27">
        <v>188932</v>
      </c>
      <c r="AU22" s="27">
        <v>197170</v>
      </c>
      <c r="AV22" s="27">
        <v>212324</v>
      </c>
      <c r="AW22" s="27">
        <v>190828</v>
      </c>
      <c r="AX22" s="27">
        <v>182213</v>
      </c>
      <c r="AY22" s="27">
        <v>211073</v>
      </c>
    </row>
    <row r="23" spans="1:51">
      <c r="A23" s="15" t="s">
        <v>39</v>
      </c>
      <c r="B23" s="15" t="s">
        <v>40</v>
      </c>
      <c r="C23" s="52">
        <v>866319</v>
      </c>
      <c r="D23" s="52">
        <v>782985</v>
      </c>
      <c r="E23" s="52">
        <v>771531</v>
      </c>
      <c r="F23" s="52">
        <v>688227</v>
      </c>
      <c r="G23" s="52">
        <v>643577</v>
      </c>
      <c r="H23" s="52">
        <v>628078</v>
      </c>
      <c r="I23" s="52">
        <v>648883</v>
      </c>
      <c r="J23" s="52">
        <v>619978</v>
      </c>
      <c r="K23" s="52">
        <v>617978</v>
      </c>
      <c r="L23" s="52">
        <v>647903</v>
      </c>
      <c r="M23" s="52">
        <v>657978</v>
      </c>
      <c r="N23" s="52">
        <v>634683</v>
      </c>
      <c r="O23" s="52">
        <v>692834</v>
      </c>
      <c r="P23" s="52">
        <v>714954</v>
      </c>
      <c r="Q23" s="52">
        <v>651403</v>
      </c>
      <c r="R23" s="52">
        <v>778669</v>
      </c>
      <c r="S23" s="52">
        <v>872939</v>
      </c>
      <c r="T23" s="52">
        <v>914044</v>
      </c>
      <c r="U23" s="52">
        <v>910386</v>
      </c>
      <c r="V23" s="52">
        <v>787309</v>
      </c>
      <c r="W23" s="52">
        <v>716334</v>
      </c>
      <c r="X23" s="52">
        <v>523754.47058590129</v>
      </c>
      <c r="Y23" s="52">
        <v>467426.25390308269</v>
      </c>
      <c r="Z23" s="52">
        <v>442862.31825630332</v>
      </c>
      <c r="AA23" s="52">
        <v>459081.23763207195</v>
      </c>
      <c r="AB23" s="52">
        <v>395071.38458376605</v>
      </c>
      <c r="AC23" s="27">
        <v>352331</v>
      </c>
      <c r="AD23" s="27">
        <v>424258</v>
      </c>
      <c r="AE23" s="27">
        <v>373041</v>
      </c>
      <c r="AF23" s="27">
        <v>417724</v>
      </c>
      <c r="AG23" s="27">
        <v>534726</v>
      </c>
      <c r="AH23" s="27">
        <v>623254</v>
      </c>
      <c r="AI23" s="27">
        <v>733878</v>
      </c>
      <c r="AJ23" s="27">
        <v>615906</v>
      </c>
      <c r="AK23" s="27">
        <v>660067</v>
      </c>
      <c r="AL23" s="27">
        <v>714612</v>
      </c>
      <c r="AM23" s="27">
        <v>696019</v>
      </c>
      <c r="AN23" s="27">
        <v>617537</v>
      </c>
      <c r="AO23" s="27">
        <v>707266</v>
      </c>
      <c r="AP23" s="27">
        <v>595268</v>
      </c>
      <c r="AQ23" s="27">
        <v>666880</v>
      </c>
      <c r="AR23" s="27">
        <v>631891</v>
      </c>
      <c r="AS23" s="27">
        <v>657440</v>
      </c>
      <c r="AT23" s="27">
        <v>710739</v>
      </c>
      <c r="AU23" s="27">
        <v>730533</v>
      </c>
      <c r="AV23" s="27">
        <v>750800</v>
      </c>
      <c r="AW23" s="27">
        <v>686274</v>
      </c>
      <c r="AX23" s="27">
        <v>648892</v>
      </c>
      <c r="AY23" s="27">
        <v>716958</v>
      </c>
    </row>
    <row r="24" spans="1:51">
      <c r="A24" s="15" t="s">
        <v>41</v>
      </c>
      <c r="B24" s="15" t="s">
        <v>42</v>
      </c>
      <c r="C24" s="52">
        <v>2494914</v>
      </c>
      <c r="D24" s="52">
        <v>2257913</v>
      </c>
      <c r="E24" s="52">
        <v>2189313</v>
      </c>
      <c r="F24" s="52">
        <v>1915937</v>
      </c>
      <c r="G24" s="52">
        <v>1931956</v>
      </c>
      <c r="H24" s="52">
        <v>1786422</v>
      </c>
      <c r="I24" s="52">
        <v>1836654</v>
      </c>
      <c r="J24" s="52">
        <v>1766602</v>
      </c>
      <c r="K24" s="52">
        <v>1834605</v>
      </c>
      <c r="L24" s="52">
        <v>1820230</v>
      </c>
      <c r="M24" s="52">
        <v>1756090</v>
      </c>
      <c r="N24" s="52">
        <v>1691816</v>
      </c>
      <c r="O24" s="52">
        <v>1747550</v>
      </c>
      <c r="P24" s="52">
        <v>1727131</v>
      </c>
      <c r="Q24" s="52">
        <v>1608860</v>
      </c>
      <c r="R24" s="52">
        <v>1707538</v>
      </c>
      <c r="S24" s="52">
        <v>1902093</v>
      </c>
      <c r="T24" s="52">
        <v>1853718</v>
      </c>
      <c r="U24" s="52">
        <v>1701185</v>
      </c>
      <c r="V24" s="52">
        <v>1548422</v>
      </c>
      <c r="W24" s="52">
        <v>1442146</v>
      </c>
      <c r="X24" s="52">
        <v>1078785.4997825033</v>
      </c>
      <c r="Y24" s="52">
        <v>924344.46941977891</v>
      </c>
      <c r="Z24" s="52">
        <v>865615.39345931367</v>
      </c>
      <c r="AA24" s="52">
        <v>890686.47749855416</v>
      </c>
      <c r="AB24" s="52">
        <v>850575.02948248223</v>
      </c>
      <c r="AC24" s="27">
        <v>847433</v>
      </c>
      <c r="AD24" s="27">
        <v>1002031</v>
      </c>
      <c r="AE24" s="27">
        <v>944108</v>
      </c>
      <c r="AF24" s="27">
        <v>1060255</v>
      </c>
      <c r="AG24" s="27">
        <v>1267451</v>
      </c>
      <c r="AH24" s="27">
        <v>1367567</v>
      </c>
      <c r="AI24" s="27">
        <v>1585086</v>
      </c>
      <c r="AJ24" s="27">
        <v>1385053</v>
      </c>
      <c r="AK24" s="27">
        <v>1467464</v>
      </c>
      <c r="AL24" s="27">
        <v>1664789</v>
      </c>
      <c r="AM24" s="27">
        <v>1657688</v>
      </c>
      <c r="AN24" s="27">
        <v>1471557</v>
      </c>
      <c r="AO24" s="27">
        <v>1702222</v>
      </c>
      <c r="AP24" s="27">
        <v>1496385</v>
      </c>
      <c r="AQ24" s="27">
        <v>1743820</v>
      </c>
      <c r="AR24" s="27">
        <v>1678442</v>
      </c>
      <c r="AS24" s="27">
        <v>1728384</v>
      </c>
      <c r="AT24" s="27">
        <v>1836524</v>
      </c>
      <c r="AU24" s="27">
        <v>1866041</v>
      </c>
      <c r="AV24" s="27">
        <v>1993913</v>
      </c>
      <c r="AW24" s="27">
        <v>1856089</v>
      </c>
      <c r="AX24" s="27">
        <v>1754672</v>
      </c>
      <c r="AY24" s="27">
        <v>1908562</v>
      </c>
    </row>
    <row r="25" spans="1:51">
      <c r="A25" s="15" t="s">
        <v>43</v>
      </c>
      <c r="B25" s="15" t="s">
        <v>44</v>
      </c>
      <c r="C25" s="52">
        <v>766278</v>
      </c>
      <c r="D25" s="52">
        <v>735257</v>
      </c>
      <c r="E25" s="52">
        <v>653026</v>
      </c>
      <c r="F25" s="52">
        <v>586616</v>
      </c>
      <c r="G25" s="52">
        <v>622915</v>
      </c>
      <c r="H25" s="52">
        <v>587509</v>
      </c>
      <c r="I25" s="52">
        <v>599455</v>
      </c>
      <c r="J25" s="52">
        <v>564329</v>
      </c>
      <c r="K25" s="52">
        <v>582951</v>
      </c>
      <c r="L25" s="52">
        <v>618422</v>
      </c>
      <c r="M25" s="52">
        <v>597301</v>
      </c>
      <c r="N25" s="52">
        <v>526415</v>
      </c>
      <c r="O25" s="52">
        <v>545657</v>
      </c>
      <c r="P25" s="52">
        <v>552068</v>
      </c>
      <c r="Q25" s="52">
        <v>499976</v>
      </c>
      <c r="R25" s="52">
        <v>705985</v>
      </c>
      <c r="S25" s="52">
        <v>784996</v>
      </c>
      <c r="T25" s="52">
        <v>767819</v>
      </c>
      <c r="U25" s="52">
        <v>751670</v>
      </c>
      <c r="V25" s="52">
        <v>660846</v>
      </c>
      <c r="W25" s="52">
        <v>611331</v>
      </c>
      <c r="X25" s="52">
        <v>441166.37428683066</v>
      </c>
      <c r="Y25" s="52">
        <v>395554.04412487295</v>
      </c>
      <c r="Z25" s="52">
        <v>379052.10783486732</v>
      </c>
      <c r="AA25" s="52">
        <v>371691.88869309891</v>
      </c>
      <c r="AB25" s="52">
        <v>343999.02025433164</v>
      </c>
      <c r="AC25" s="27">
        <v>283394</v>
      </c>
      <c r="AD25" s="27">
        <v>362524</v>
      </c>
      <c r="AE25" s="27">
        <v>324427</v>
      </c>
      <c r="AF25" s="27">
        <v>343266</v>
      </c>
      <c r="AG25" s="27">
        <v>353501</v>
      </c>
      <c r="AH25" s="27">
        <v>369348</v>
      </c>
      <c r="AI25" s="27">
        <v>428871</v>
      </c>
      <c r="AJ25" s="27">
        <v>355147</v>
      </c>
      <c r="AK25" s="27">
        <v>465533</v>
      </c>
      <c r="AL25" s="27">
        <v>653473</v>
      </c>
      <c r="AM25" s="27">
        <v>632418</v>
      </c>
      <c r="AN25" s="27">
        <v>565052</v>
      </c>
      <c r="AO25" s="27">
        <v>636890</v>
      </c>
      <c r="AP25" s="27">
        <v>561277</v>
      </c>
      <c r="AQ25" s="27">
        <v>673660</v>
      </c>
      <c r="AR25" s="27">
        <v>634670</v>
      </c>
      <c r="AS25" s="27">
        <v>666505</v>
      </c>
      <c r="AT25" s="27">
        <v>694515</v>
      </c>
      <c r="AU25" s="27">
        <v>725583</v>
      </c>
      <c r="AV25" s="27">
        <v>766678</v>
      </c>
      <c r="AW25" s="27">
        <v>704772</v>
      </c>
      <c r="AX25" s="27">
        <v>651561</v>
      </c>
      <c r="AY25" s="27">
        <v>702408</v>
      </c>
    </row>
    <row r="26" spans="1:51">
      <c r="A26" s="15" t="s">
        <v>45</v>
      </c>
      <c r="B26" s="15" t="s">
        <v>46</v>
      </c>
      <c r="C26" s="52">
        <v>489298</v>
      </c>
      <c r="D26" s="52">
        <v>461222</v>
      </c>
      <c r="E26" s="52">
        <v>457851</v>
      </c>
      <c r="F26" s="52">
        <v>402529</v>
      </c>
      <c r="G26" s="52">
        <v>439689</v>
      </c>
      <c r="H26" s="52">
        <v>413625</v>
      </c>
      <c r="I26" s="52">
        <v>419351</v>
      </c>
      <c r="J26" s="52">
        <v>380272</v>
      </c>
      <c r="K26" s="52">
        <v>384940</v>
      </c>
      <c r="L26" s="52">
        <v>364033</v>
      </c>
      <c r="M26" s="52">
        <v>346404</v>
      </c>
      <c r="N26" s="52">
        <v>314705</v>
      </c>
      <c r="O26" s="52">
        <v>346258</v>
      </c>
      <c r="P26" s="52">
        <v>419796</v>
      </c>
      <c r="Q26" s="52">
        <v>376804</v>
      </c>
      <c r="R26" s="52">
        <v>481057</v>
      </c>
      <c r="S26" s="52">
        <v>549867</v>
      </c>
      <c r="T26" s="52">
        <v>557976</v>
      </c>
      <c r="U26" s="52">
        <v>522697</v>
      </c>
      <c r="V26" s="52">
        <v>465587</v>
      </c>
      <c r="W26" s="52">
        <v>452929</v>
      </c>
      <c r="X26" s="52">
        <v>349063.54892353661</v>
      </c>
      <c r="Y26" s="52">
        <v>296267.96470301726</v>
      </c>
      <c r="Z26" s="52">
        <v>272221.75411424844</v>
      </c>
      <c r="AA26" s="52">
        <v>299378.72508665622</v>
      </c>
      <c r="AB26" s="52">
        <v>286373.59942873108</v>
      </c>
      <c r="AC26" s="27">
        <v>265105</v>
      </c>
      <c r="AD26" s="27">
        <v>321871</v>
      </c>
      <c r="AE26" s="27">
        <v>294918</v>
      </c>
      <c r="AF26" s="27">
        <v>340998</v>
      </c>
      <c r="AG26" s="27">
        <v>345623</v>
      </c>
      <c r="AH26" s="27">
        <v>366755</v>
      </c>
      <c r="AI26" s="27">
        <v>429771</v>
      </c>
      <c r="AJ26" s="27">
        <v>359767</v>
      </c>
      <c r="AK26" s="27">
        <v>357007</v>
      </c>
      <c r="AL26" s="27">
        <v>469198</v>
      </c>
      <c r="AM26" s="27">
        <v>520970</v>
      </c>
      <c r="AN26" s="27">
        <v>511248</v>
      </c>
      <c r="AO26" s="27">
        <v>581863</v>
      </c>
      <c r="AP26" s="27">
        <v>489463</v>
      </c>
      <c r="AQ26" s="27">
        <v>538767</v>
      </c>
      <c r="AR26" s="27">
        <v>513813</v>
      </c>
      <c r="AS26" s="27">
        <v>519289</v>
      </c>
      <c r="AT26" s="27">
        <v>537172</v>
      </c>
      <c r="AU26" s="27">
        <v>569751</v>
      </c>
      <c r="AV26" s="27">
        <v>606490</v>
      </c>
      <c r="AW26" s="27">
        <v>548938</v>
      </c>
      <c r="AX26" s="27">
        <v>504268</v>
      </c>
      <c r="AY26" s="27">
        <v>569734</v>
      </c>
    </row>
    <row r="27" spans="1:51">
      <c r="A27" s="15" t="s">
        <v>65</v>
      </c>
      <c r="B27" s="15" t="s">
        <v>66</v>
      </c>
      <c r="C27" s="52">
        <v>374540</v>
      </c>
      <c r="D27" s="52">
        <v>319271</v>
      </c>
      <c r="E27" s="52">
        <v>303828</v>
      </c>
      <c r="F27" s="52">
        <v>285161</v>
      </c>
      <c r="G27" s="52">
        <v>269496</v>
      </c>
      <c r="H27" s="52">
        <v>250755</v>
      </c>
      <c r="I27" s="52">
        <v>257224</v>
      </c>
      <c r="J27" s="52">
        <v>255128</v>
      </c>
      <c r="K27" s="52">
        <v>262055</v>
      </c>
      <c r="L27" s="52">
        <v>267894</v>
      </c>
      <c r="M27" s="52">
        <v>282192</v>
      </c>
      <c r="N27" s="52">
        <v>277285</v>
      </c>
      <c r="O27" s="52">
        <v>276078</v>
      </c>
      <c r="P27" s="52">
        <v>272944</v>
      </c>
      <c r="Q27" s="52"/>
      <c r="R27" s="52">
        <v>283213</v>
      </c>
      <c r="S27" s="52">
        <v>319933</v>
      </c>
      <c r="T27" s="52">
        <v>300110</v>
      </c>
      <c r="U27" s="52">
        <v>247265</v>
      </c>
      <c r="V27" s="52">
        <v>202791</v>
      </c>
      <c r="W27" s="52">
        <v>202219</v>
      </c>
      <c r="X27" s="52">
        <v>167518</v>
      </c>
      <c r="Y27" s="52">
        <v>138328</v>
      </c>
      <c r="Z27" s="52">
        <v>139513</v>
      </c>
      <c r="AA27" s="52">
        <v>129751.97074046392</v>
      </c>
      <c r="AB27" s="52">
        <v>125364.01104055032</v>
      </c>
      <c r="AC27" s="27">
        <v>131100</v>
      </c>
      <c r="AD27" s="27">
        <v>154275</v>
      </c>
      <c r="AE27" s="27">
        <v>129203</v>
      </c>
      <c r="AF27" s="27">
        <v>141649</v>
      </c>
      <c r="AG27" s="27">
        <v>142415</v>
      </c>
      <c r="AH27" s="27">
        <v>156120</v>
      </c>
      <c r="AI27" s="27">
        <v>182228</v>
      </c>
      <c r="AJ27" s="27">
        <v>153484</v>
      </c>
      <c r="AK27" s="27">
        <v>159206</v>
      </c>
      <c r="AL27" s="27">
        <v>182638</v>
      </c>
      <c r="AM27" s="27">
        <v>175919</v>
      </c>
      <c r="AN27" s="27">
        <v>156892</v>
      </c>
      <c r="AO27" s="27">
        <v>207690</v>
      </c>
      <c r="AP27" s="27">
        <v>143031</v>
      </c>
      <c r="AQ27" s="27">
        <v>131313</v>
      </c>
      <c r="AR27" s="27">
        <v>140445</v>
      </c>
      <c r="AS27" s="27">
        <v>128346</v>
      </c>
      <c r="AT27" s="27">
        <v>150606</v>
      </c>
      <c r="AU27" s="27">
        <v>162505</v>
      </c>
      <c r="AV27" s="27">
        <v>179643</v>
      </c>
      <c r="AW27" s="27">
        <v>161318</v>
      </c>
      <c r="AX27" s="27">
        <v>150982</v>
      </c>
      <c r="AY27" s="27">
        <v>201372</v>
      </c>
    </row>
    <row r="28" spans="1:51">
      <c r="A28" s="15" t="s">
        <v>67</v>
      </c>
      <c r="B28" s="15" t="s">
        <v>68</v>
      </c>
      <c r="C28" s="52">
        <v>427931</v>
      </c>
      <c r="D28" s="52">
        <v>364783</v>
      </c>
      <c r="E28" s="52">
        <v>347138</v>
      </c>
      <c r="F28" s="52">
        <v>325811</v>
      </c>
      <c r="G28" s="52">
        <v>307913</v>
      </c>
      <c r="H28" s="52">
        <v>286500</v>
      </c>
      <c r="I28" s="52">
        <v>293890</v>
      </c>
      <c r="J28" s="52">
        <v>291496</v>
      </c>
      <c r="K28" s="52">
        <v>299412</v>
      </c>
      <c r="L28" s="52">
        <v>306082</v>
      </c>
      <c r="M28" s="52">
        <v>322418</v>
      </c>
      <c r="N28" s="52">
        <v>316812</v>
      </c>
      <c r="O28" s="52">
        <v>315432</v>
      </c>
      <c r="P28" s="52">
        <v>311851</v>
      </c>
      <c r="Q28" s="52">
        <v>283229</v>
      </c>
      <c r="R28" s="52">
        <v>323584</v>
      </c>
      <c r="S28" s="52">
        <v>365539</v>
      </c>
      <c r="T28" s="52">
        <v>342890</v>
      </c>
      <c r="U28" s="52">
        <v>282513</v>
      </c>
      <c r="V28" s="52">
        <v>231698</v>
      </c>
      <c r="W28" s="52">
        <v>231045</v>
      </c>
      <c r="X28" s="52">
        <v>191397</v>
      </c>
      <c r="Y28" s="52">
        <v>158047</v>
      </c>
      <c r="Z28" s="52">
        <v>159400</v>
      </c>
      <c r="AA28" s="52">
        <v>148247.96656955031</v>
      </c>
      <c r="AB28" s="52">
        <v>143235.01261441264</v>
      </c>
      <c r="AC28" s="27">
        <v>144119</v>
      </c>
      <c r="AD28" s="27">
        <v>176156</v>
      </c>
      <c r="AE28" s="27">
        <v>148961</v>
      </c>
      <c r="AF28" s="27">
        <v>161841</v>
      </c>
      <c r="AG28" s="27">
        <v>160211</v>
      </c>
      <c r="AH28" s="27">
        <v>161436</v>
      </c>
      <c r="AI28" s="27">
        <v>210217</v>
      </c>
      <c r="AJ28" s="27">
        <v>169315</v>
      </c>
      <c r="AK28" s="27">
        <v>159752</v>
      </c>
      <c r="AL28" s="27">
        <v>180914</v>
      </c>
      <c r="AM28" s="27">
        <v>178791</v>
      </c>
      <c r="AN28" s="27">
        <v>170466</v>
      </c>
      <c r="AO28" s="27">
        <v>223313</v>
      </c>
      <c r="AP28" s="27">
        <v>148311</v>
      </c>
      <c r="AQ28" s="27">
        <v>167394</v>
      </c>
      <c r="AR28" s="27">
        <v>160219</v>
      </c>
      <c r="AS28" s="27">
        <v>175621</v>
      </c>
      <c r="AT28" s="27">
        <v>202923</v>
      </c>
      <c r="AU28" s="27">
        <v>229576</v>
      </c>
      <c r="AV28" s="27">
        <v>218453</v>
      </c>
      <c r="AW28" s="27">
        <v>189784</v>
      </c>
      <c r="AX28" s="27">
        <v>184521</v>
      </c>
      <c r="AY28" s="27">
        <v>188760</v>
      </c>
    </row>
    <row r="29" spans="1:51">
      <c r="A29" s="15" t="s">
        <v>47</v>
      </c>
      <c r="B29" s="15" t="s">
        <v>48</v>
      </c>
      <c r="C29" s="52">
        <v>1671639</v>
      </c>
      <c r="D29" s="52">
        <v>1513846</v>
      </c>
      <c r="E29" s="52">
        <v>1470364</v>
      </c>
      <c r="F29" s="52">
        <v>1367759</v>
      </c>
      <c r="G29" s="52">
        <v>1398870</v>
      </c>
      <c r="H29" s="52">
        <v>1392987</v>
      </c>
      <c r="I29" s="52">
        <v>1486877</v>
      </c>
      <c r="J29" s="52">
        <v>1462664</v>
      </c>
      <c r="K29" s="52">
        <v>1425048</v>
      </c>
      <c r="L29" s="52">
        <v>1508524</v>
      </c>
      <c r="M29" s="52">
        <v>1412334</v>
      </c>
      <c r="N29" s="52">
        <v>1387326</v>
      </c>
      <c r="O29" s="52">
        <v>1546316</v>
      </c>
      <c r="P29" s="52">
        <v>1535116</v>
      </c>
      <c r="Q29" s="52">
        <v>1523181</v>
      </c>
      <c r="R29" s="52">
        <v>1681284</v>
      </c>
      <c r="S29" s="52">
        <v>1812681</v>
      </c>
      <c r="T29" s="52">
        <v>1824378</v>
      </c>
      <c r="U29" s="52">
        <v>1805765</v>
      </c>
      <c r="V29" s="52">
        <v>1625974</v>
      </c>
      <c r="W29" s="52">
        <v>1609362</v>
      </c>
      <c r="X29" s="52">
        <v>1254631.788784262</v>
      </c>
      <c r="Y29" s="52">
        <v>1162168.8612929634</v>
      </c>
      <c r="Z29" s="52">
        <v>1104105.3170956043</v>
      </c>
      <c r="AA29" s="52">
        <v>1016573.0848830695</v>
      </c>
      <c r="AB29" s="52">
        <v>983914.27821592556</v>
      </c>
      <c r="AC29" s="27">
        <v>1033121</v>
      </c>
      <c r="AD29" s="27">
        <v>1211148</v>
      </c>
      <c r="AE29" s="27">
        <v>1146562</v>
      </c>
      <c r="AF29" s="27">
        <v>1143383</v>
      </c>
      <c r="AG29" s="27">
        <v>1169537</v>
      </c>
      <c r="AH29" s="27">
        <v>1236187</v>
      </c>
      <c r="AI29" s="27">
        <v>1355873</v>
      </c>
      <c r="AJ29" s="27">
        <v>1210050</v>
      </c>
      <c r="AK29" s="27">
        <v>1397700</v>
      </c>
      <c r="AL29" s="27">
        <v>1597813</v>
      </c>
      <c r="AM29" s="27">
        <v>1494965</v>
      </c>
      <c r="AN29" s="27">
        <v>1402910</v>
      </c>
      <c r="AO29" s="27">
        <v>1658955</v>
      </c>
      <c r="AP29" s="27">
        <v>1426423</v>
      </c>
      <c r="AQ29" s="27">
        <v>1553919</v>
      </c>
      <c r="AR29" s="27">
        <v>1405327</v>
      </c>
      <c r="AS29" s="27">
        <v>1555331</v>
      </c>
      <c r="AT29" s="27">
        <v>1622725</v>
      </c>
      <c r="AU29" s="27">
        <v>1721019</v>
      </c>
      <c r="AV29" s="27">
        <v>1742691</v>
      </c>
      <c r="AW29" s="27">
        <v>1611902</v>
      </c>
      <c r="AX29" s="27">
        <v>1590996</v>
      </c>
      <c r="AY29" s="27">
        <v>1730619</v>
      </c>
    </row>
    <row r="30" spans="1:51">
      <c r="A30" s="15" t="s">
        <v>49</v>
      </c>
      <c r="B30" s="15" t="s">
        <v>50</v>
      </c>
      <c r="C30" s="52">
        <v>1046684</v>
      </c>
      <c r="D30" s="52">
        <v>977084</v>
      </c>
      <c r="E30" s="52">
        <v>980436</v>
      </c>
      <c r="F30" s="52">
        <v>850662</v>
      </c>
      <c r="G30" s="52">
        <v>870993</v>
      </c>
      <c r="H30" s="52">
        <v>917456</v>
      </c>
      <c r="I30" s="52">
        <v>894568</v>
      </c>
      <c r="J30" s="52">
        <v>875563</v>
      </c>
      <c r="K30" s="52">
        <v>890811</v>
      </c>
      <c r="L30" s="52">
        <v>856805</v>
      </c>
      <c r="M30" s="52">
        <v>859545</v>
      </c>
      <c r="N30" s="52">
        <v>815589</v>
      </c>
      <c r="O30" s="52">
        <v>904627</v>
      </c>
      <c r="P30" s="52">
        <v>883374</v>
      </c>
      <c r="Q30" s="52">
        <v>870703</v>
      </c>
      <c r="R30" s="52">
        <v>918014</v>
      </c>
      <c r="S30" s="52">
        <v>1109782</v>
      </c>
      <c r="T30" s="52">
        <v>1079733</v>
      </c>
      <c r="U30" s="52">
        <v>1039953</v>
      </c>
      <c r="V30" s="52">
        <v>1043212</v>
      </c>
      <c r="W30" s="52">
        <v>984702</v>
      </c>
      <c r="X30" s="52">
        <v>753387.34627231699</v>
      </c>
      <c r="Y30" s="52">
        <v>729771.44082342822</v>
      </c>
      <c r="Z30" s="52">
        <v>649800.2696444008</v>
      </c>
      <c r="AA30" s="52">
        <v>670563.7481981829</v>
      </c>
      <c r="AB30" s="52">
        <v>695534.62013240706</v>
      </c>
      <c r="AC30" s="27">
        <v>682232</v>
      </c>
      <c r="AD30" s="27">
        <v>798503</v>
      </c>
      <c r="AE30" s="27">
        <v>740537</v>
      </c>
      <c r="AF30" s="27">
        <v>774282</v>
      </c>
      <c r="AG30" s="27">
        <v>808141</v>
      </c>
      <c r="AH30" s="27">
        <v>896979</v>
      </c>
      <c r="AI30" s="27">
        <v>1138694</v>
      </c>
      <c r="AJ30" s="27">
        <v>977957</v>
      </c>
      <c r="AK30" s="27">
        <v>1006676</v>
      </c>
      <c r="AL30" s="27">
        <v>1124705</v>
      </c>
      <c r="AM30" s="27">
        <v>1031687</v>
      </c>
      <c r="AN30" s="27">
        <v>960941</v>
      </c>
      <c r="AO30" s="27">
        <v>1171310</v>
      </c>
      <c r="AP30" s="27">
        <v>1046593</v>
      </c>
      <c r="AQ30" s="27">
        <v>1205421</v>
      </c>
      <c r="AR30" s="27">
        <v>1180270</v>
      </c>
      <c r="AS30" s="27">
        <v>1260008</v>
      </c>
      <c r="AT30" s="27">
        <v>1332637</v>
      </c>
      <c r="AU30" s="27">
        <v>1339468</v>
      </c>
      <c r="AV30" s="27">
        <v>1476657</v>
      </c>
      <c r="AW30" s="27">
        <v>1402834</v>
      </c>
      <c r="AX30" s="27">
        <v>1271472</v>
      </c>
      <c r="AY30" s="27">
        <v>1426778</v>
      </c>
    </row>
    <row r="31" spans="1:51">
      <c r="A31" s="15" t="s">
        <v>51</v>
      </c>
      <c r="B31" s="15" t="s">
        <v>52</v>
      </c>
      <c r="C31" s="52">
        <v>197763</v>
      </c>
      <c r="D31" s="52">
        <v>172391</v>
      </c>
      <c r="E31" s="52">
        <v>160034</v>
      </c>
      <c r="F31" s="52">
        <v>131302</v>
      </c>
      <c r="G31" s="52">
        <v>117285</v>
      </c>
      <c r="H31" s="52">
        <v>132093</v>
      </c>
      <c r="I31" s="52">
        <v>130384</v>
      </c>
      <c r="J31" s="52">
        <v>120861</v>
      </c>
      <c r="K31" s="52">
        <v>117336</v>
      </c>
      <c r="L31" s="52">
        <v>125309</v>
      </c>
      <c r="M31" s="52">
        <v>115624</v>
      </c>
      <c r="N31" s="52">
        <v>107525</v>
      </c>
      <c r="O31" s="52">
        <v>110414</v>
      </c>
      <c r="P31" s="52">
        <v>114541</v>
      </c>
      <c r="Q31" s="52">
        <v>78593</v>
      </c>
      <c r="R31" s="52">
        <v>82488</v>
      </c>
      <c r="S31" s="52">
        <v>135791</v>
      </c>
      <c r="T31" s="52">
        <v>160159</v>
      </c>
      <c r="U31" s="52">
        <v>254634</v>
      </c>
      <c r="V31" s="52">
        <v>195169</v>
      </c>
      <c r="W31" s="52">
        <v>201031</v>
      </c>
      <c r="X31" s="52">
        <v>144843.58758688936</v>
      </c>
      <c r="Y31" s="52">
        <v>127473.67831804988</v>
      </c>
      <c r="Z31" s="52">
        <v>132770.87018966937</v>
      </c>
      <c r="AA31" s="52">
        <v>127158.88087051822</v>
      </c>
      <c r="AB31" s="52">
        <v>116254.89762069051</v>
      </c>
      <c r="AC31" s="27">
        <v>115088</v>
      </c>
      <c r="AD31" s="27">
        <v>135366</v>
      </c>
      <c r="AE31" s="27">
        <v>112243</v>
      </c>
      <c r="AF31" s="27">
        <v>117824</v>
      </c>
      <c r="AG31" s="27">
        <v>129591</v>
      </c>
      <c r="AH31" s="27">
        <v>146912</v>
      </c>
      <c r="AI31" s="27">
        <v>181042</v>
      </c>
      <c r="AJ31" s="27">
        <v>156998</v>
      </c>
      <c r="AK31" s="27">
        <v>162464</v>
      </c>
      <c r="AL31" s="27">
        <v>180639</v>
      </c>
      <c r="AM31" s="27">
        <v>180904</v>
      </c>
      <c r="AN31" s="27">
        <v>153070</v>
      </c>
      <c r="AO31" s="27">
        <v>188124</v>
      </c>
      <c r="AP31" s="27">
        <v>163010</v>
      </c>
      <c r="AQ31" s="27">
        <v>193927</v>
      </c>
      <c r="AR31" s="27">
        <v>173046</v>
      </c>
      <c r="AS31" s="27">
        <v>184589</v>
      </c>
      <c r="AT31" s="27">
        <v>173710</v>
      </c>
      <c r="AU31" s="27">
        <v>173782</v>
      </c>
      <c r="AV31" s="27">
        <v>192121</v>
      </c>
      <c r="AW31" s="27">
        <v>167139</v>
      </c>
      <c r="AX31" s="27">
        <v>147397</v>
      </c>
      <c r="AY31" s="27">
        <v>166942</v>
      </c>
    </row>
    <row r="32" spans="1:51">
      <c r="A32" s="15" t="s">
        <v>53</v>
      </c>
      <c r="B32" s="15" t="s">
        <v>54</v>
      </c>
      <c r="C32" s="52">
        <v>965644</v>
      </c>
      <c r="D32" s="52">
        <v>821054</v>
      </c>
      <c r="E32" s="52">
        <v>804901</v>
      </c>
      <c r="F32" s="52">
        <v>696772</v>
      </c>
      <c r="G32" s="52">
        <v>718473</v>
      </c>
      <c r="H32" s="52">
        <v>664380</v>
      </c>
      <c r="I32" s="52">
        <v>688681</v>
      </c>
      <c r="J32" s="52">
        <v>647885</v>
      </c>
      <c r="K32" s="52">
        <v>607217</v>
      </c>
      <c r="L32" s="52">
        <v>641132</v>
      </c>
      <c r="M32" s="52">
        <v>628361</v>
      </c>
      <c r="N32" s="52">
        <v>545374</v>
      </c>
      <c r="O32" s="52">
        <v>604992</v>
      </c>
      <c r="P32" s="52">
        <v>679411</v>
      </c>
      <c r="Q32" s="52">
        <v>608423</v>
      </c>
      <c r="R32" s="52">
        <v>673943</v>
      </c>
      <c r="S32" s="52">
        <v>736900</v>
      </c>
      <c r="T32" s="52">
        <v>798483</v>
      </c>
      <c r="U32" s="52">
        <v>726617</v>
      </c>
      <c r="V32" s="52">
        <v>614580</v>
      </c>
      <c r="W32" s="52">
        <v>680566</v>
      </c>
      <c r="X32" s="52">
        <v>476380.2759772198</v>
      </c>
      <c r="Y32" s="52">
        <v>423636.64418969367</v>
      </c>
      <c r="Z32" s="52">
        <v>394418.9889130416</v>
      </c>
      <c r="AA32" s="52">
        <v>415883.20968001301</v>
      </c>
      <c r="AB32" s="52">
        <v>392859.99750986003</v>
      </c>
      <c r="AC32" s="27">
        <v>381849</v>
      </c>
      <c r="AD32" s="27">
        <v>472450</v>
      </c>
      <c r="AE32" s="27">
        <v>440769</v>
      </c>
      <c r="AF32" s="27">
        <v>479669</v>
      </c>
      <c r="AG32" s="27">
        <v>494357</v>
      </c>
      <c r="AH32" s="27">
        <v>547515</v>
      </c>
      <c r="AI32" s="27">
        <v>656306</v>
      </c>
      <c r="AJ32" s="27">
        <v>584983</v>
      </c>
      <c r="AK32" s="27">
        <v>600486</v>
      </c>
      <c r="AL32" s="27">
        <v>705688</v>
      </c>
      <c r="AM32" s="27">
        <v>695845</v>
      </c>
      <c r="AN32" s="27">
        <v>634996</v>
      </c>
      <c r="AO32" s="27">
        <v>732770</v>
      </c>
      <c r="AP32" s="27">
        <v>649408</v>
      </c>
      <c r="AQ32" s="27">
        <v>839977</v>
      </c>
      <c r="AR32" s="27">
        <v>788980</v>
      </c>
      <c r="AS32" s="27">
        <v>791594</v>
      </c>
      <c r="AT32" s="27">
        <v>813253</v>
      </c>
      <c r="AU32" s="27">
        <v>822564</v>
      </c>
      <c r="AV32" s="27">
        <v>907588</v>
      </c>
      <c r="AW32" s="27">
        <v>834473</v>
      </c>
      <c r="AX32" s="27">
        <v>746267</v>
      </c>
      <c r="AY32" s="27">
        <v>808789</v>
      </c>
    </row>
    <row r="33" spans="1:51">
      <c r="A33" s="15" t="s">
        <v>55</v>
      </c>
      <c r="B33" s="15" t="s">
        <v>56</v>
      </c>
      <c r="C33" s="52">
        <v>1654982</v>
      </c>
      <c r="D33" s="52">
        <v>1550469</v>
      </c>
      <c r="E33" s="52">
        <v>1529533</v>
      </c>
      <c r="F33" s="52">
        <v>1372269</v>
      </c>
      <c r="G33" s="52">
        <v>1450910</v>
      </c>
      <c r="H33" s="52">
        <v>1373969</v>
      </c>
      <c r="I33" s="52">
        <v>1538801</v>
      </c>
      <c r="J33" s="52">
        <v>1481821</v>
      </c>
      <c r="K33" s="52">
        <v>1531203</v>
      </c>
      <c r="L33" s="52">
        <v>1465577</v>
      </c>
      <c r="M33" s="52">
        <v>1374558</v>
      </c>
      <c r="N33" s="52">
        <v>1281310</v>
      </c>
      <c r="O33" s="52">
        <v>1343904</v>
      </c>
      <c r="P33" s="52">
        <v>1419671</v>
      </c>
      <c r="Q33" s="52">
        <v>1319049</v>
      </c>
      <c r="R33" s="52">
        <v>1325911</v>
      </c>
      <c r="S33" s="52">
        <v>1644647</v>
      </c>
      <c r="T33" s="52">
        <v>1572336</v>
      </c>
      <c r="U33" s="52">
        <v>1516155</v>
      </c>
      <c r="V33" s="52">
        <v>1360415</v>
      </c>
      <c r="W33" s="52">
        <v>1349893</v>
      </c>
      <c r="X33" s="52">
        <v>1109710.6944438354</v>
      </c>
      <c r="Y33" s="52">
        <v>1021397.0300111562</v>
      </c>
      <c r="Z33" s="52">
        <v>988249.21050860605</v>
      </c>
      <c r="AA33" s="52">
        <v>992342.66188980523</v>
      </c>
      <c r="AB33" s="52">
        <v>987966.43456722866</v>
      </c>
      <c r="AC33" s="27">
        <v>916465</v>
      </c>
      <c r="AD33" s="27">
        <v>1106672</v>
      </c>
      <c r="AE33" s="27">
        <v>996314</v>
      </c>
      <c r="AF33" s="27">
        <v>1063421</v>
      </c>
      <c r="AG33" s="27">
        <v>1072206</v>
      </c>
      <c r="AH33" s="27">
        <v>1141557</v>
      </c>
      <c r="AI33" s="27">
        <v>1371948</v>
      </c>
      <c r="AJ33" s="27">
        <v>1151717</v>
      </c>
      <c r="AK33" s="27">
        <v>1322178</v>
      </c>
      <c r="AL33" s="27">
        <v>1571190</v>
      </c>
      <c r="AM33" s="27">
        <v>1485486</v>
      </c>
      <c r="AN33" s="27">
        <v>1320699</v>
      </c>
      <c r="AO33" s="27">
        <v>1536680</v>
      </c>
      <c r="AP33" s="27">
        <v>1438736</v>
      </c>
      <c r="AQ33" s="27">
        <v>1667171</v>
      </c>
      <c r="AR33" s="27">
        <v>1617310</v>
      </c>
      <c r="AS33" s="27">
        <v>1725756</v>
      </c>
      <c r="AT33" s="27">
        <v>1779590</v>
      </c>
      <c r="AU33" s="27">
        <v>1756883</v>
      </c>
      <c r="AV33" s="27">
        <v>1843613</v>
      </c>
      <c r="AW33" s="27">
        <v>1681516</v>
      </c>
      <c r="AX33" s="27">
        <v>1569168</v>
      </c>
      <c r="AY33" s="27">
        <v>1801719</v>
      </c>
    </row>
    <row r="34" spans="1:51">
      <c r="A34" s="15" t="s">
        <v>57</v>
      </c>
      <c r="B34" s="15" t="s">
        <v>58</v>
      </c>
      <c r="C34" s="52">
        <v>1168396</v>
      </c>
      <c r="D34" s="52">
        <v>1079608</v>
      </c>
      <c r="E34" s="52">
        <v>1078657</v>
      </c>
      <c r="F34" s="52">
        <v>941222</v>
      </c>
      <c r="G34" s="52">
        <v>964273</v>
      </c>
      <c r="H34" s="52">
        <v>895017</v>
      </c>
      <c r="I34" s="52">
        <v>902340</v>
      </c>
      <c r="J34" s="52">
        <v>926556</v>
      </c>
      <c r="K34" s="52">
        <v>916294</v>
      </c>
      <c r="L34" s="52">
        <v>924202</v>
      </c>
      <c r="M34" s="52">
        <v>899611</v>
      </c>
      <c r="N34" s="52">
        <v>1025227</v>
      </c>
      <c r="O34" s="52">
        <v>1118941</v>
      </c>
      <c r="P34" s="52">
        <v>1142259</v>
      </c>
      <c r="Q34" s="52">
        <v>1081091</v>
      </c>
      <c r="R34" s="52">
        <v>1213147</v>
      </c>
      <c r="S34" s="52">
        <v>1441721</v>
      </c>
      <c r="T34" s="52">
        <v>1530028</v>
      </c>
      <c r="U34" s="52">
        <v>1358989</v>
      </c>
      <c r="V34" s="52">
        <v>1264782</v>
      </c>
      <c r="W34" s="52">
        <v>1211865</v>
      </c>
      <c r="X34" s="52">
        <v>959396.1634806022</v>
      </c>
      <c r="Y34" s="52">
        <v>899182.4679169486</v>
      </c>
      <c r="Z34" s="52">
        <v>797801.65256360371</v>
      </c>
      <c r="AA34" s="52">
        <v>832926.28314043838</v>
      </c>
      <c r="AB34" s="52">
        <v>761273.59343947424</v>
      </c>
      <c r="AC34" s="27">
        <v>750676</v>
      </c>
      <c r="AD34" s="27">
        <v>879343</v>
      </c>
      <c r="AE34" s="27">
        <v>815067</v>
      </c>
      <c r="AF34" s="27">
        <v>905502</v>
      </c>
      <c r="AG34" s="27">
        <v>982643</v>
      </c>
      <c r="AH34" s="27">
        <v>1051554</v>
      </c>
      <c r="AI34" s="27">
        <v>1232656</v>
      </c>
      <c r="AJ34" s="27">
        <v>1059464</v>
      </c>
      <c r="AK34" s="27">
        <v>1055761</v>
      </c>
      <c r="AL34" s="27">
        <v>1393954</v>
      </c>
      <c r="AM34" s="27">
        <v>1390701</v>
      </c>
      <c r="AN34" s="27">
        <v>1336795</v>
      </c>
      <c r="AO34" s="27">
        <v>1541101</v>
      </c>
      <c r="AP34" s="27">
        <v>1362879</v>
      </c>
      <c r="AQ34" s="27">
        <v>1433551</v>
      </c>
      <c r="AR34" s="27">
        <v>1372626</v>
      </c>
      <c r="AS34" s="27">
        <v>1409878</v>
      </c>
      <c r="AT34" s="27">
        <v>1526981</v>
      </c>
      <c r="AU34" s="27">
        <v>1677472</v>
      </c>
      <c r="AV34" s="27">
        <v>1733373</v>
      </c>
      <c r="AW34" s="27">
        <v>1572852</v>
      </c>
      <c r="AX34" s="27">
        <v>1529856</v>
      </c>
      <c r="AY34" s="27">
        <v>1613825</v>
      </c>
    </row>
    <row r="35" spans="1:51">
      <c r="A35" s="15" t="s">
        <v>59</v>
      </c>
      <c r="B35" s="15" t="s">
        <v>60</v>
      </c>
      <c r="C35" s="52">
        <v>1074507</v>
      </c>
      <c r="D35" s="52">
        <v>1053858</v>
      </c>
      <c r="E35" s="52">
        <v>1008956</v>
      </c>
      <c r="F35" s="52">
        <v>859847</v>
      </c>
      <c r="G35" s="52">
        <v>882350</v>
      </c>
      <c r="H35" s="52">
        <v>831581</v>
      </c>
      <c r="I35" s="52">
        <v>878683</v>
      </c>
      <c r="J35" s="52">
        <v>810348</v>
      </c>
      <c r="K35" s="52">
        <v>805337</v>
      </c>
      <c r="L35" s="52">
        <v>773836</v>
      </c>
      <c r="M35" s="52">
        <v>735606</v>
      </c>
      <c r="N35" s="52">
        <v>692652</v>
      </c>
      <c r="O35" s="52">
        <v>786044</v>
      </c>
      <c r="P35" s="52">
        <v>746241</v>
      </c>
      <c r="Q35" s="52">
        <v>670388</v>
      </c>
      <c r="R35" s="52">
        <v>832608</v>
      </c>
      <c r="S35" s="52">
        <v>961077</v>
      </c>
      <c r="T35" s="52">
        <v>1043811</v>
      </c>
      <c r="U35" s="52">
        <v>946357</v>
      </c>
      <c r="V35" s="52">
        <v>909610</v>
      </c>
      <c r="W35" s="52">
        <v>806480</v>
      </c>
      <c r="X35" s="52">
        <v>621927.62488622672</v>
      </c>
      <c r="Y35" s="52">
        <v>538722.49921793304</v>
      </c>
      <c r="Z35" s="52">
        <v>517841.50350111438</v>
      </c>
      <c r="AA35" s="52">
        <v>575118.71099402045</v>
      </c>
      <c r="AB35" s="52">
        <v>547765.91674541275</v>
      </c>
      <c r="AC35" s="27">
        <v>534714</v>
      </c>
      <c r="AD35" s="27">
        <v>706042</v>
      </c>
      <c r="AE35" s="27">
        <v>641505</v>
      </c>
      <c r="AF35" s="27">
        <v>691403</v>
      </c>
      <c r="AG35" s="27">
        <v>719305</v>
      </c>
      <c r="AH35" s="27">
        <v>795043</v>
      </c>
      <c r="AI35" s="27">
        <v>936351</v>
      </c>
      <c r="AJ35" s="27">
        <v>743922</v>
      </c>
      <c r="AK35" s="27">
        <v>763804</v>
      </c>
      <c r="AL35" s="27">
        <v>876176</v>
      </c>
      <c r="AM35" s="27">
        <v>1016872</v>
      </c>
      <c r="AN35" s="27">
        <v>977954</v>
      </c>
      <c r="AO35" s="27">
        <v>1140078</v>
      </c>
      <c r="AP35" s="27">
        <v>999562</v>
      </c>
      <c r="AQ35" s="27">
        <v>1149878</v>
      </c>
      <c r="AR35" s="27">
        <v>1035490</v>
      </c>
      <c r="AS35" s="27">
        <v>1102004</v>
      </c>
      <c r="AT35" s="27">
        <v>1061611</v>
      </c>
      <c r="AU35" s="27">
        <v>1055495</v>
      </c>
      <c r="AV35" s="27">
        <v>1150961</v>
      </c>
      <c r="AW35" s="27">
        <v>1041527</v>
      </c>
      <c r="AX35" s="27">
        <v>941733</v>
      </c>
      <c r="AY35" s="27">
        <v>1050528</v>
      </c>
    </row>
    <row r="36" spans="1:51">
      <c r="A36" s="15" t="s">
        <v>61</v>
      </c>
      <c r="B36" s="15" t="s">
        <v>62</v>
      </c>
      <c r="C36" s="52">
        <v>923416</v>
      </c>
      <c r="D36" s="52">
        <v>907482</v>
      </c>
      <c r="E36" s="52">
        <v>855714</v>
      </c>
      <c r="F36" s="52">
        <v>775656</v>
      </c>
      <c r="G36" s="52">
        <v>783773</v>
      </c>
      <c r="H36" s="52">
        <v>749775</v>
      </c>
      <c r="I36" s="52">
        <v>716131</v>
      </c>
      <c r="J36" s="52">
        <v>657945</v>
      </c>
      <c r="K36" s="52">
        <v>636325</v>
      </c>
      <c r="L36" s="52">
        <v>624188</v>
      </c>
      <c r="M36" s="52">
        <v>581861</v>
      </c>
      <c r="N36" s="52">
        <v>566220</v>
      </c>
      <c r="O36" s="52">
        <v>627384</v>
      </c>
      <c r="P36" s="52">
        <v>595675</v>
      </c>
      <c r="Q36" s="52">
        <v>569271</v>
      </c>
      <c r="R36" s="52">
        <v>700459</v>
      </c>
      <c r="S36" s="52">
        <v>823115</v>
      </c>
      <c r="T36" s="52">
        <v>848164</v>
      </c>
      <c r="U36" s="52">
        <v>826312</v>
      </c>
      <c r="V36" s="52">
        <v>702188</v>
      </c>
      <c r="W36" s="52">
        <v>644085</v>
      </c>
      <c r="X36" s="52">
        <v>463210.3284161833</v>
      </c>
      <c r="Y36" s="52">
        <v>430414.67554699705</v>
      </c>
      <c r="Z36" s="52">
        <v>406210.78037349234</v>
      </c>
      <c r="AA36" s="52">
        <v>454127.03533476917</v>
      </c>
      <c r="AB36" s="52">
        <v>394598.10257769795</v>
      </c>
      <c r="AC36" s="27">
        <v>346589</v>
      </c>
      <c r="AD36" s="27">
        <v>370639</v>
      </c>
      <c r="AE36" s="27">
        <v>376834</v>
      </c>
      <c r="AF36" s="27">
        <v>440184</v>
      </c>
      <c r="AG36" s="27">
        <v>462445</v>
      </c>
      <c r="AH36" s="27">
        <v>487835</v>
      </c>
      <c r="AI36" s="27">
        <v>567559</v>
      </c>
      <c r="AJ36" s="27">
        <v>453177</v>
      </c>
      <c r="AK36" s="27">
        <v>459748</v>
      </c>
      <c r="AL36" s="27">
        <v>528486</v>
      </c>
      <c r="AM36" s="27">
        <v>491111</v>
      </c>
      <c r="AN36" s="27">
        <v>444579</v>
      </c>
      <c r="AO36" s="27">
        <v>489098</v>
      </c>
      <c r="AP36" s="27">
        <v>402958</v>
      </c>
      <c r="AQ36" s="27">
        <v>485882</v>
      </c>
      <c r="AR36" s="27">
        <v>453310</v>
      </c>
      <c r="AS36" s="27">
        <v>645115</v>
      </c>
      <c r="AT36" s="27">
        <v>819920</v>
      </c>
      <c r="AU36" s="27">
        <v>863539</v>
      </c>
      <c r="AV36" s="27">
        <v>986126</v>
      </c>
      <c r="AW36" s="27">
        <v>930028</v>
      </c>
      <c r="AX36" s="27">
        <v>886093</v>
      </c>
      <c r="AY36" s="27">
        <v>995268</v>
      </c>
    </row>
    <row r="37" spans="1:51">
      <c r="A37" s="15" t="s">
        <v>63</v>
      </c>
      <c r="B37" s="15" t="s">
        <v>64</v>
      </c>
      <c r="C37" s="52">
        <v>2858357</v>
      </c>
      <c r="D37" s="52">
        <v>2602060</v>
      </c>
      <c r="E37" s="52">
        <v>2495694</v>
      </c>
      <c r="F37" s="52">
        <v>2277593</v>
      </c>
      <c r="G37" s="52">
        <v>2239545</v>
      </c>
      <c r="H37" s="52">
        <v>2109288</v>
      </c>
      <c r="I37" s="52">
        <v>2144256</v>
      </c>
      <c r="J37" s="52">
        <v>2011465</v>
      </c>
      <c r="K37" s="52">
        <v>2119232</v>
      </c>
      <c r="L37" s="52">
        <v>2019527</v>
      </c>
      <c r="M37" s="52">
        <v>1946056</v>
      </c>
      <c r="N37" s="52">
        <v>1756620</v>
      </c>
      <c r="O37" s="52">
        <v>1929086</v>
      </c>
      <c r="P37" s="52">
        <v>1955098</v>
      </c>
      <c r="Q37" s="52">
        <v>1939811</v>
      </c>
      <c r="R37" s="52">
        <v>2013657</v>
      </c>
      <c r="S37" s="52">
        <v>2253195</v>
      </c>
      <c r="T37" s="52">
        <v>2337608</v>
      </c>
      <c r="U37" s="52">
        <v>2273974</v>
      </c>
      <c r="V37" s="52">
        <v>2213375</v>
      </c>
      <c r="W37" s="52">
        <v>2163641</v>
      </c>
      <c r="X37" s="52">
        <v>1761393.6787246733</v>
      </c>
      <c r="Y37" s="52">
        <v>1593453.0902687134</v>
      </c>
      <c r="Z37" s="52">
        <v>1517676.9352729663</v>
      </c>
      <c r="AA37" s="52">
        <v>1507917.9518324768</v>
      </c>
      <c r="AB37" s="52">
        <v>1476635.7523640569</v>
      </c>
      <c r="AC37" s="27">
        <v>1449148</v>
      </c>
      <c r="AD37" s="27">
        <v>1670750</v>
      </c>
      <c r="AE37" s="27">
        <v>1653844</v>
      </c>
      <c r="AF37" s="27">
        <v>1643893</v>
      </c>
      <c r="AG37" s="27">
        <v>1665398</v>
      </c>
      <c r="AH37" s="27">
        <v>1796802</v>
      </c>
      <c r="AI37" s="27">
        <v>2038878</v>
      </c>
      <c r="AJ37" s="27">
        <v>1728015</v>
      </c>
      <c r="AK37" s="27">
        <v>1743909</v>
      </c>
      <c r="AL37" s="27">
        <v>1883080</v>
      </c>
      <c r="AM37" s="27">
        <v>1790346</v>
      </c>
      <c r="AN37" s="27">
        <v>1678784</v>
      </c>
      <c r="AO37" s="27">
        <v>1988058</v>
      </c>
      <c r="AP37" s="27">
        <v>1868431</v>
      </c>
      <c r="AQ37" s="27">
        <v>2170828</v>
      </c>
      <c r="AR37" s="27">
        <v>2048512</v>
      </c>
      <c r="AS37" s="27">
        <v>2216996</v>
      </c>
      <c r="AT37" s="27">
        <v>2374670</v>
      </c>
      <c r="AU37" s="27">
        <v>2394634</v>
      </c>
      <c r="AV37" s="27">
        <v>2506930</v>
      </c>
      <c r="AW37" s="27">
        <v>2389065</v>
      </c>
      <c r="AX37" s="27">
        <v>2237558</v>
      </c>
      <c r="AY37" s="27">
        <v>2486184</v>
      </c>
    </row>
    <row r="38" spans="1:51">
      <c r="A38" s="15" t="s">
        <v>69</v>
      </c>
      <c r="B38" s="15" t="s">
        <v>70</v>
      </c>
      <c r="C38" s="52">
        <v>2200052</v>
      </c>
      <c r="D38" s="52">
        <v>1935728</v>
      </c>
      <c r="E38" s="52">
        <v>1829463</v>
      </c>
      <c r="F38" s="52">
        <v>1595420</v>
      </c>
      <c r="G38" s="52">
        <v>1606931</v>
      </c>
      <c r="H38" s="52">
        <v>1537081</v>
      </c>
      <c r="I38" s="52">
        <v>1638872</v>
      </c>
      <c r="J38" s="52">
        <v>1439580</v>
      </c>
      <c r="K38" s="52">
        <v>1421200</v>
      </c>
      <c r="L38" s="52">
        <v>1467337</v>
      </c>
      <c r="M38" s="52">
        <v>1414097</v>
      </c>
      <c r="N38" s="52">
        <v>1318772</v>
      </c>
      <c r="O38" s="52">
        <v>1410361</v>
      </c>
      <c r="P38" s="52">
        <v>1395085</v>
      </c>
      <c r="Q38" s="52">
        <v>1330069</v>
      </c>
      <c r="R38" s="52">
        <v>1568437</v>
      </c>
      <c r="S38" s="52">
        <v>1753093</v>
      </c>
      <c r="T38" s="52">
        <v>1757503</v>
      </c>
      <c r="U38" s="52">
        <v>1657976</v>
      </c>
      <c r="V38" s="52">
        <v>1375196</v>
      </c>
      <c r="W38" s="52">
        <v>1290361</v>
      </c>
      <c r="X38" s="52">
        <v>931458.59581228287</v>
      </c>
      <c r="Y38" s="52">
        <v>792653.50794258271</v>
      </c>
      <c r="Z38" s="52">
        <v>755754.4058412906</v>
      </c>
      <c r="AA38" s="52">
        <v>786132.16651589423</v>
      </c>
      <c r="AB38" s="52">
        <v>740462.53151972091</v>
      </c>
      <c r="AC38" s="27">
        <v>765044</v>
      </c>
      <c r="AD38" s="27">
        <v>886225</v>
      </c>
      <c r="AE38" s="27">
        <v>768318</v>
      </c>
      <c r="AF38" s="27">
        <v>854110</v>
      </c>
      <c r="AG38" s="27">
        <v>876671</v>
      </c>
      <c r="AH38" s="27">
        <v>1007180</v>
      </c>
      <c r="AI38" s="27">
        <v>1169733</v>
      </c>
      <c r="AJ38" s="27">
        <v>974233</v>
      </c>
      <c r="AK38" s="27">
        <v>1109011</v>
      </c>
      <c r="AL38" s="27">
        <v>1517892</v>
      </c>
      <c r="AM38" s="27">
        <v>1574206</v>
      </c>
      <c r="AN38" s="27">
        <v>1415783</v>
      </c>
      <c r="AO38" s="27">
        <v>1631940</v>
      </c>
      <c r="AP38" s="27">
        <v>1459159</v>
      </c>
      <c r="AQ38" s="27">
        <v>1546496</v>
      </c>
      <c r="AR38" s="27">
        <v>1513250</v>
      </c>
      <c r="AS38" s="27">
        <v>1630569</v>
      </c>
      <c r="AT38" s="27">
        <v>1724904</v>
      </c>
      <c r="AU38" s="27">
        <v>1775581</v>
      </c>
      <c r="AV38" s="27">
        <v>1798422</v>
      </c>
      <c r="AW38" s="27">
        <v>1614774</v>
      </c>
      <c r="AX38" s="27">
        <v>1552492</v>
      </c>
      <c r="AY38" s="27">
        <v>1641123</v>
      </c>
    </row>
    <row r="39" spans="1:51">
      <c r="A39" s="15" t="s">
        <v>71</v>
      </c>
      <c r="B39" s="15" t="s">
        <v>72</v>
      </c>
      <c r="C39" s="52">
        <v>3038945</v>
      </c>
      <c r="D39" s="52">
        <v>2726594</v>
      </c>
      <c r="E39" s="52">
        <v>2685490</v>
      </c>
      <c r="F39" s="52">
        <v>2531046</v>
      </c>
      <c r="G39" s="52">
        <v>2572247</v>
      </c>
      <c r="H39" s="52">
        <v>2546463</v>
      </c>
      <c r="I39" s="52">
        <v>2679605</v>
      </c>
      <c r="J39" s="52">
        <v>2614254</v>
      </c>
      <c r="K39" s="52">
        <v>2843337</v>
      </c>
      <c r="L39" s="52">
        <v>3141980</v>
      </c>
      <c r="M39" s="52">
        <v>3119939</v>
      </c>
      <c r="N39" s="52">
        <v>3201176</v>
      </c>
      <c r="O39" s="52">
        <v>3327668</v>
      </c>
      <c r="P39" s="52">
        <v>3381739</v>
      </c>
      <c r="Q39" s="52">
        <v>3277962</v>
      </c>
      <c r="R39" s="52">
        <v>3621197</v>
      </c>
      <c r="S39" s="52">
        <v>3850099</v>
      </c>
      <c r="T39" s="52">
        <v>3877485</v>
      </c>
      <c r="U39" s="52">
        <v>3728552</v>
      </c>
      <c r="V39" s="52">
        <v>3464502</v>
      </c>
      <c r="W39" s="52">
        <v>3460408</v>
      </c>
      <c r="X39" s="52">
        <v>2872245.2725805761</v>
      </c>
      <c r="Y39" s="52">
        <v>2592871.7241205284</v>
      </c>
      <c r="Z39" s="52">
        <v>2562246.2737702029</v>
      </c>
      <c r="AA39" s="52">
        <v>2618104.817624996</v>
      </c>
      <c r="AB39" s="52">
        <v>2555319.3624241161</v>
      </c>
      <c r="AC39" s="27">
        <v>2388804</v>
      </c>
      <c r="AD39" s="27">
        <v>2888480</v>
      </c>
      <c r="AE39" s="27">
        <v>2880599</v>
      </c>
      <c r="AF39" s="27">
        <v>2939393</v>
      </c>
      <c r="AG39" s="27">
        <v>3112132</v>
      </c>
      <c r="AH39" s="27">
        <v>3739437</v>
      </c>
      <c r="AI39" s="27">
        <v>4394607</v>
      </c>
      <c r="AJ39" s="27">
        <v>4024287</v>
      </c>
      <c r="AK39" s="27">
        <v>4225328</v>
      </c>
      <c r="AL39" s="27">
        <v>4643881</v>
      </c>
      <c r="AM39" s="27">
        <v>4707089</v>
      </c>
      <c r="AN39" s="27">
        <v>4485369</v>
      </c>
      <c r="AO39" s="27">
        <v>5085064</v>
      </c>
      <c r="AP39" s="27">
        <v>4638609</v>
      </c>
      <c r="AQ39" s="27">
        <v>4849673</v>
      </c>
      <c r="AR39" s="27">
        <v>4685484</v>
      </c>
      <c r="AS39" s="27">
        <v>4876706</v>
      </c>
      <c r="AT39" s="27">
        <v>5511808</v>
      </c>
      <c r="AU39" s="27">
        <v>5702887</v>
      </c>
      <c r="AV39" s="27">
        <v>5782097</v>
      </c>
      <c r="AW39" s="27">
        <v>5341902</v>
      </c>
      <c r="AX39" s="27">
        <v>5209824</v>
      </c>
      <c r="AY39" s="27">
        <v>5543289</v>
      </c>
    </row>
    <row r="40" spans="1:51">
      <c r="A40" s="15" t="s">
        <v>73</v>
      </c>
      <c r="B40" s="15" t="s">
        <v>74</v>
      </c>
      <c r="C40" s="52">
        <v>413274</v>
      </c>
      <c r="D40" s="52">
        <v>329222</v>
      </c>
      <c r="E40" s="52">
        <v>340901</v>
      </c>
      <c r="F40" s="52">
        <v>293519</v>
      </c>
      <c r="G40" s="52">
        <v>298882</v>
      </c>
      <c r="H40" s="52">
        <v>272679</v>
      </c>
      <c r="I40" s="52">
        <v>294425</v>
      </c>
      <c r="J40" s="52">
        <v>304209</v>
      </c>
      <c r="K40" s="52">
        <v>280816</v>
      </c>
      <c r="L40" s="52">
        <v>290540</v>
      </c>
      <c r="M40" s="52">
        <v>268494</v>
      </c>
      <c r="N40" s="52">
        <v>253371</v>
      </c>
      <c r="O40" s="52">
        <v>274372</v>
      </c>
      <c r="P40" s="52">
        <v>303086</v>
      </c>
      <c r="Q40" s="52">
        <v>266512</v>
      </c>
      <c r="R40" s="52">
        <v>292521</v>
      </c>
      <c r="S40" s="52">
        <v>335710</v>
      </c>
      <c r="T40" s="52">
        <v>317068</v>
      </c>
      <c r="U40" s="52">
        <v>297831</v>
      </c>
      <c r="V40" s="52">
        <v>258642</v>
      </c>
      <c r="W40" s="52">
        <v>242160</v>
      </c>
      <c r="X40" s="52">
        <v>171322.99486532932</v>
      </c>
      <c r="Y40" s="52">
        <v>164891.99971994149</v>
      </c>
      <c r="Z40" s="52">
        <v>173149.13115249859</v>
      </c>
      <c r="AA40" s="52">
        <v>235910.161497366</v>
      </c>
      <c r="AB40" s="52">
        <v>221189.01285328376</v>
      </c>
      <c r="AC40" s="27">
        <v>200721</v>
      </c>
      <c r="AD40" s="27">
        <v>242542</v>
      </c>
      <c r="AE40" s="27">
        <v>225879</v>
      </c>
      <c r="AF40" s="27">
        <v>254404</v>
      </c>
      <c r="AG40" s="27">
        <v>243017</v>
      </c>
      <c r="AH40" s="27">
        <v>241599</v>
      </c>
      <c r="AI40" s="27">
        <v>284033</v>
      </c>
      <c r="AJ40" s="27">
        <v>241395</v>
      </c>
      <c r="AK40" s="27">
        <v>246787</v>
      </c>
      <c r="AL40" s="27">
        <v>292225</v>
      </c>
      <c r="AM40" s="27">
        <v>305409</v>
      </c>
      <c r="AN40" s="27">
        <v>283649</v>
      </c>
      <c r="AO40" s="27">
        <v>306862</v>
      </c>
      <c r="AP40" s="27">
        <v>271411</v>
      </c>
      <c r="AQ40" s="27">
        <v>298896</v>
      </c>
      <c r="AR40" s="27">
        <v>282392</v>
      </c>
      <c r="AS40" s="27">
        <v>277347</v>
      </c>
      <c r="AT40" s="27">
        <v>297309</v>
      </c>
      <c r="AU40" s="27">
        <v>289995</v>
      </c>
      <c r="AV40" s="27">
        <v>320878</v>
      </c>
      <c r="AW40" s="27">
        <v>315863</v>
      </c>
      <c r="AX40" s="27">
        <v>346766</v>
      </c>
      <c r="AY40" s="27">
        <v>364098</v>
      </c>
    </row>
    <row r="41" spans="1:51">
      <c r="A41" s="15" t="s">
        <v>75</v>
      </c>
      <c r="B41" s="15" t="s">
        <v>76</v>
      </c>
      <c r="C41" s="52">
        <v>4417069</v>
      </c>
      <c r="D41" s="52">
        <v>3781978</v>
      </c>
      <c r="E41" s="52">
        <v>3532299</v>
      </c>
      <c r="F41" s="52">
        <v>3250276</v>
      </c>
      <c r="G41" s="52">
        <v>3288577</v>
      </c>
      <c r="H41" s="52">
        <v>3192053</v>
      </c>
      <c r="I41" s="52">
        <v>3304309</v>
      </c>
      <c r="J41" s="52">
        <v>3298464</v>
      </c>
      <c r="K41" s="52">
        <v>3475332</v>
      </c>
      <c r="L41" s="52">
        <v>3377021</v>
      </c>
      <c r="M41" s="52">
        <v>3327498</v>
      </c>
      <c r="N41" s="52">
        <v>3216142</v>
      </c>
      <c r="O41" s="52">
        <v>3447558</v>
      </c>
      <c r="P41" s="52">
        <v>3541686</v>
      </c>
      <c r="Q41" s="52">
        <v>3429683</v>
      </c>
      <c r="R41" s="52">
        <v>3728981</v>
      </c>
      <c r="S41" s="52">
        <v>4006286</v>
      </c>
      <c r="T41" s="52">
        <v>4037129</v>
      </c>
      <c r="U41" s="52">
        <v>3890450</v>
      </c>
      <c r="V41" s="52">
        <v>3762387</v>
      </c>
      <c r="W41" s="52">
        <v>3701102</v>
      </c>
      <c r="X41" s="52">
        <v>2961577.4898607614</v>
      </c>
      <c r="Y41" s="52">
        <v>2693651.2335225991</v>
      </c>
      <c r="Z41" s="52">
        <v>2581870.0862093046</v>
      </c>
      <c r="AA41" s="52">
        <v>2637169.5036931648</v>
      </c>
      <c r="AB41" s="52">
        <v>2692234.4055765071</v>
      </c>
      <c r="AC41" s="27">
        <v>2718450</v>
      </c>
      <c r="AD41" s="27">
        <v>3045731</v>
      </c>
      <c r="AE41" s="27">
        <v>2897645</v>
      </c>
      <c r="AF41" s="27">
        <v>3103297</v>
      </c>
      <c r="AG41" s="27">
        <v>3080535</v>
      </c>
      <c r="AH41" s="27">
        <v>3409470</v>
      </c>
      <c r="AI41" s="27">
        <v>4358593</v>
      </c>
      <c r="AJ41" s="27">
        <v>4084763</v>
      </c>
      <c r="AK41" s="27">
        <v>4815829</v>
      </c>
      <c r="AL41" s="27">
        <v>5083697</v>
      </c>
      <c r="AM41" s="27">
        <v>5074030</v>
      </c>
      <c r="AN41" s="27">
        <v>4716302</v>
      </c>
      <c r="AO41" s="27">
        <v>5433101</v>
      </c>
      <c r="AP41" s="27">
        <v>4797890</v>
      </c>
      <c r="AQ41" s="27">
        <v>5147040</v>
      </c>
      <c r="AR41" s="27">
        <v>4867123</v>
      </c>
      <c r="AS41" s="27">
        <v>5074638</v>
      </c>
      <c r="AT41" s="27">
        <v>5457166</v>
      </c>
      <c r="AU41" s="27">
        <v>5759242</v>
      </c>
      <c r="AV41" s="27">
        <v>5890654</v>
      </c>
      <c r="AW41" s="27">
        <v>5572388</v>
      </c>
      <c r="AX41" s="27">
        <v>5351472</v>
      </c>
      <c r="AY41" s="27">
        <v>5623305</v>
      </c>
    </row>
    <row r="42" spans="1:51">
      <c r="A42" s="15" t="s">
        <v>77</v>
      </c>
      <c r="B42" s="15" t="s">
        <v>78</v>
      </c>
      <c r="C42" s="52">
        <v>3918919</v>
      </c>
      <c r="D42" s="52">
        <v>3459836</v>
      </c>
      <c r="E42" s="52">
        <v>3460747</v>
      </c>
      <c r="F42" s="52">
        <v>3006765</v>
      </c>
      <c r="G42" s="52">
        <v>2946533</v>
      </c>
      <c r="H42" s="52">
        <v>2727597</v>
      </c>
      <c r="I42" s="52">
        <v>2831907</v>
      </c>
      <c r="J42" s="52">
        <v>2715337</v>
      </c>
      <c r="K42" s="52">
        <v>2588899</v>
      </c>
      <c r="L42" s="52">
        <v>2573329</v>
      </c>
      <c r="M42" s="52">
        <v>2538212</v>
      </c>
      <c r="N42" s="52">
        <v>2640422</v>
      </c>
      <c r="O42" s="52">
        <v>2865891</v>
      </c>
      <c r="P42" s="52">
        <v>2902592</v>
      </c>
      <c r="Q42" s="52">
        <v>2928537</v>
      </c>
      <c r="R42" s="52">
        <v>3175874</v>
      </c>
      <c r="S42" s="52">
        <v>3418811</v>
      </c>
      <c r="T42" s="52">
        <v>3211529</v>
      </c>
      <c r="U42" s="52">
        <v>3072280</v>
      </c>
      <c r="V42" s="52">
        <v>2795423</v>
      </c>
      <c r="W42" s="52">
        <v>2728752</v>
      </c>
      <c r="X42" s="52">
        <v>2243036.1465553772</v>
      </c>
      <c r="Y42" s="52">
        <v>2030059.6386483563</v>
      </c>
      <c r="Z42" s="52">
        <v>2063882.0376171137</v>
      </c>
      <c r="AA42" s="52">
        <v>2123837.2983302325</v>
      </c>
      <c r="AB42" s="52">
        <v>2004140.8873529539</v>
      </c>
      <c r="AC42" s="27">
        <v>2049076</v>
      </c>
      <c r="AD42" s="27">
        <v>2222246</v>
      </c>
      <c r="AE42" s="27">
        <v>2112483</v>
      </c>
      <c r="AF42" s="27">
        <v>2209476</v>
      </c>
      <c r="AG42" s="27">
        <v>2328601</v>
      </c>
      <c r="AH42" s="27">
        <v>2479767</v>
      </c>
      <c r="AI42" s="27">
        <v>3276242</v>
      </c>
      <c r="AJ42" s="27">
        <v>3252142</v>
      </c>
      <c r="AK42" s="27">
        <v>3323964</v>
      </c>
      <c r="AL42" s="27">
        <v>3456799</v>
      </c>
      <c r="AM42" s="27">
        <v>3538773</v>
      </c>
      <c r="AN42" s="27">
        <v>3253298</v>
      </c>
      <c r="AO42" s="27">
        <v>3804200</v>
      </c>
      <c r="AP42" s="27">
        <v>3470405</v>
      </c>
      <c r="AQ42" s="27">
        <v>3609306</v>
      </c>
      <c r="AR42" s="27">
        <v>3383943</v>
      </c>
      <c r="AS42" s="27">
        <v>3656195</v>
      </c>
      <c r="AT42" s="27">
        <v>3850072</v>
      </c>
      <c r="AU42" s="27">
        <v>4015257</v>
      </c>
      <c r="AV42" s="27">
        <v>4190058</v>
      </c>
      <c r="AW42" s="27">
        <v>3956019</v>
      </c>
      <c r="AX42" s="27">
        <v>3789733</v>
      </c>
      <c r="AY42" s="27">
        <v>3964036</v>
      </c>
    </row>
    <row r="43" spans="1:51">
      <c r="A43" s="15" t="s">
        <v>79</v>
      </c>
      <c r="B43" s="15" t="s">
        <v>80</v>
      </c>
      <c r="C43" s="52">
        <v>2119037</v>
      </c>
      <c r="D43" s="52">
        <v>1957778</v>
      </c>
      <c r="E43" s="52">
        <v>2017191</v>
      </c>
      <c r="F43" s="52">
        <v>1876912</v>
      </c>
      <c r="G43" s="52">
        <v>1872630</v>
      </c>
      <c r="H43" s="52">
        <v>1805387</v>
      </c>
      <c r="I43" s="52">
        <v>1909950</v>
      </c>
      <c r="J43" s="52">
        <v>1791229</v>
      </c>
      <c r="K43" s="52">
        <v>1757250</v>
      </c>
      <c r="L43" s="52">
        <v>1805401</v>
      </c>
      <c r="M43" s="52">
        <v>1873301</v>
      </c>
      <c r="N43" s="52">
        <v>1809980</v>
      </c>
      <c r="O43" s="52">
        <v>2020005</v>
      </c>
      <c r="P43" s="52">
        <v>2189962</v>
      </c>
      <c r="Q43" s="52">
        <v>2142370</v>
      </c>
      <c r="R43" s="52">
        <v>2412412</v>
      </c>
      <c r="S43" s="52">
        <v>2584723</v>
      </c>
      <c r="T43" s="52">
        <v>2508153</v>
      </c>
      <c r="U43" s="52">
        <v>2458712</v>
      </c>
      <c r="V43" s="52">
        <v>2259148</v>
      </c>
      <c r="W43" s="52">
        <v>2304902</v>
      </c>
      <c r="X43" s="52">
        <v>1792515.2238282999</v>
      </c>
      <c r="Y43" s="52">
        <v>1673113.5628788976</v>
      </c>
      <c r="Z43" s="52">
        <v>1699026.4854802948</v>
      </c>
      <c r="AA43" s="52">
        <v>1720768.7950875498</v>
      </c>
      <c r="AB43" s="52">
        <v>1710571.553476216</v>
      </c>
      <c r="AC43" s="27">
        <v>1642006</v>
      </c>
      <c r="AD43" s="27">
        <v>1922736</v>
      </c>
      <c r="AE43" s="27">
        <v>1808473</v>
      </c>
      <c r="AF43" s="27">
        <v>1894291</v>
      </c>
      <c r="AG43" s="27">
        <v>1973644</v>
      </c>
      <c r="AH43" s="27">
        <v>2075988</v>
      </c>
      <c r="AI43" s="27">
        <v>2367755</v>
      </c>
      <c r="AJ43" s="27">
        <v>2046464</v>
      </c>
      <c r="AK43" s="27">
        <v>2188360</v>
      </c>
      <c r="AL43" s="27">
        <v>2402692</v>
      </c>
      <c r="AM43" s="27">
        <v>2340031</v>
      </c>
      <c r="AN43" s="27">
        <v>2386419</v>
      </c>
      <c r="AO43" s="27">
        <v>2854375</v>
      </c>
      <c r="AP43" s="27">
        <v>2574452</v>
      </c>
      <c r="AQ43" s="27">
        <v>2822908</v>
      </c>
      <c r="AR43" s="27">
        <v>2657672</v>
      </c>
      <c r="AS43" s="27">
        <v>2925223</v>
      </c>
      <c r="AT43" s="27">
        <v>3252041</v>
      </c>
      <c r="AU43" s="27">
        <v>3386999</v>
      </c>
      <c r="AV43" s="27">
        <v>3637801</v>
      </c>
      <c r="AW43" s="27">
        <v>3475713</v>
      </c>
      <c r="AX43" s="27">
        <v>3202903</v>
      </c>
      <c r="AY43" s="27">
        <v>3456080</v>
      </c>
    </row>
    <row r="44" spans="1:51">
      <c r="A44" s="15" t="s">
        <v>81</v>
      </c>
      <c r="B44" s="15" t="s">
        <v>82</v>
      </c>
      <c r="C44" s="52">
        <v>525658</v>
      </c>
      <c r="D44" s="52">
        <v>484988</v>
      </c>
      <c r="E44" s="52">
        <v>438587</v>
      </c>
      <c r="F44" s="52">
        <v>406299</v>
      </c>
      <c r="G44" s="52">
        <v>390098</v>
      </c>
      <c r="H44" s="52">
        <v>402876</v>
      </c>
      <c r="I44" s="52">
        <v>377495</v>
      </c>
      <c r="J44" s="52">
        <v>369654</v>
      </c>
      <c r="K44" s="52">
        <v>371709</v>
      </c>
      <c r="L44" s="52">
        <v>391443</v>
      </c>
      <c r="M44" s="52">
        <v>368693</v>
      </c>
      <c r="N44" s="52">
        <v>338045</v>
      </c>
      <c r="O44" s="52">
        <v>350343</v>
      </c>
      <c r="P44" s="52">
        <v>369048</v>
      </c>
      <c r="Q44" s="52">
        <v>307322</v>
      </c>
      <c r="R44" s="52">
        <v>422444</v>
      </c>
      <c r="S44" s="52">
        <v>508299</v>
      </c>
      <c r="T44" s="52">
        <v>500002</v>
      </c>
      <c r="U44" s="52">
        <v>473782</v>
      </c>
      <c r="V44" s="52">
        <v>367370</v>
      </c>
      <c r="W44" s="52">
        <v>328639</v>
      </c>
      <c r="X44" s="52">
        <v>243856.91509555778</v>
      </c>
      <c r="Y44" s="52">
        <v>252692.43027689462</v>
      </c>
      <c r="Z44" s="52">
        <v>241380.11848807961</v>
      </c>
      <c r="AA44" s="52">
        <v>244332.71416534649</v>
      </c>
      <c r="AB44" s="52">
        <v>208990.45147345506</v>
      </c>
      <c r="AC44" s="27">
        <v>200232</v>
      </c>
      <c r="AD44" s="27">
        <v>252879</v>
      </c>
      <c r="AE44" s="27">
        <v>210647</v>
      </c>
      <c r="AF44" s="27">
        <v>277477</v>
      </c>
      <c r="AG44" s="27">
        <v>367886</v>
      </c>
      <c r="AH44" s="27">
        <v>342870</v>
      </c>
      <c r="AI44" s="27">
        <v>398092</v>
      </c>
      <c r="AJ44" s="27">
        <v>332887</v>
      </c>
      <c r="AK44" s="27">
        <v>340175</v>
      </c>
      <c r="AL44" s="27">
        <v>379195</v>
      </c>
      <c r="AM44" s="27">
        <v>344320</v>
      </c>
      <c r="AN44" s="27">
        <v>331766</v>
      </c>
      <c r="AO44" s="27">
        <v>358069</v>
      </c>
      <c r="AP44" s="27">
        <v>311380</v>
      </c>
      <c r="AQ44" s="27">
        <v>352800</v>
      </c>
      <c r="AR44" s="27">
        <v>332476</v>
      </c>
      <c r="AS44" s="27">
        <v>368161</v>
      </c>
      <c r="AT44" s="27">
        <v>371861</v>
      </c>
      <c r="AU44" s="27">
        <v>386440</v>
      </c>
      <c r="AV44" s="27">
        <v>428498</v>
      </c>
      <c r="AW44" s="27">
        <v>401244</v>
      </c>
      <c r="AX44" s="27">
        <v>369466</v>
      </c>
      <c r="AY44" s="27">
        <v>411537</v>
      </c>
    </row>
    <row r="45" spans="1:51">
      <c r="A45" s="15" t="s">
        <v>83</v>
      </c>
      <c r="B45" s="15" t="s">
        <v>84</v>
      </c>
      <c r="C45" s="52">
        <v>1605206</v>
      </c>
      <c r="D45" s="52">
        <v>1458080</v>
      </c>
      <c r="E45" s="52">
        <v>1431928</v>
      </c>
      <c r="F45" s="52">
        <v>1364862</v>
      </c>
      <c r="G45" s="52">
        <v>1332141</v>
      </c>
      <c r="H45" s="52">
        <v>1278629</v>
      </c>
      <c r="I45" s="52">
        <v>1283437</v>
      </c>
      <c r="J45" s="52">
        <v>1247148</v>
      </c>
      <c r="K45" s="52">
        <v>1224486</v>
      </c>
      <c r="L45" s="52">
        <v>1266916</v>
      </c>
      <c r="M45" s="52">
        <v>1242825</v>
      </c>
      <c r="N45" s="52">
        <v>1278558</v>
      </c>
      <c r="O45" s="52">
        <v>1377018</v>
      </c>
      <c r="P45" s="52">
        <v>1407370</v>
      </c>
      <c r="Q45" s="52">
        <v>1362729</v>
      </c>
      <c r="R45" s="52">
        <v>1533183</v>
      </c>
      <c r="S45" s="52">
        <v>1615035</v>
      </c>
      <c r="T45" s="52">
        <v>1776218</v>
      </c>
      <c r="U45" s="52">
        <v>1733370</v>
      </c>
      <c r="V45" s="52">
        <v>1622190</v>
      </c>
      <c r="W45" s="52">
        <v>1664283</v>
      </c>
      <c r="X45" s="52">
        <v>1330491.2654529256</v>
      </c>
      <c r="Y45" s="52">
        <v>1210609.0017706803</v>
      </c>
      <c r="Z45" s="52">
        <v>1106710.5631591887</v>
      </c>
      <c r="AA45" s="52">
        <v>1115701.0728049462</v>
      </c>
      <c r="AB45" s="52">
        <v>1064000.5748088968</v>
      </c>
      <c r="AC45" s="27">
        <v>1033096</v>
      </c>
      <c r="AD45" s="27">
        <v>1216941</v>
      </c>
      <c r="AE45" s="27">
        <v>1182334</v>
      </c>
      <c r="AF45" s="27">
        <v>1214818</v>
      </c>
      <c r="AG45" s="27">
        <v>1293970</v>
      </c>
      <c r="AH45" s="27">
        <v>1461459</v>
      </c>
      <c r="AI45" s="27">
        <v>1715545</v>
      </c>
      <c r="AJ45" s="27">
        <v>1618095</v>
      </c>
      <c r="AK45" s="27">
        <v>1692729</v>
      </c>
      <c r="AL45" s="27">
        <v>1881998</v>
      </c>
      <c r="AM45" s="27">
        <v>1813961</v>
      </c>
      <c r="AN45" s="27">
        <v>1637517</v>
      </c>
      <c r="AO45" s="27">
        <v>1758117</v>
      </c>
      <c r="AP45" s="27">
        <v>1554122</v>
      </c>
      <c r="AQ45" s="27">
        <v>1706977</v>
      </c>
      <c r="AR45" s="27">
        <v>1623964</v>
      </c>
      <c r="AS45" s="27">
        <v>1739255</v>
      </c>
      <c r="AT45" s="27">
        <v>1822026</v>
      </c>
      <c r="AU45" s="27">
        <v>1884845</v>
      </c>
      <c r="AV45" s="27">
        <v>1926429</v>
      </c>
      <c r="AW45" s="27">
        <v>1798112</v>
      </c>
      <c r="AX45" s="27">
        <v>1686398</v>
      </c>
      <c r="AY45" s="27">
        <v>1831331</v>
      </c>
    </row>
    <row r="46" spans="1:51">
      <c r="A46" s="15" t="s">
        <v>85</v>
      </c>
      <c r="B46" s="15" t="s">
        <v>86</v>
      </c>
      <c r="C46" s="52">
        <v>3490506</v>
      </c>
      <c r="D46" s="52">
        <v>3195838</v>
      </c>
      <c r="E46" s="52">
        <v>3020608</v>
      </c>
      <c r="F46" s="52">
        <v>2742770</v>
      </c>
      <c r="G46" s="52">
        <v>2848141</v>
      </c>
      <c r="H46" s="52">
        <v>2775697</v>
      </c>
      <c r="I46" s="52">
        <v>2857619</v>
      </c>
      <c r="J46" s="52">
        <v>2822650</v>
      </c>
      <c r="K46" s="52">
        <v>2836418</v>
      </c>
      <c r="L46" s="52">
        <v>2894176</v>
      </c>
      <c r="M46" s="52">
        <v>2918159</v>
      </c>
      <c r="N46" s="52">
        <v>2872219</v>
      </c>
      <c r="O46" s="52">
        <v>3113392</v>
      </c>
      <c r="P46" s="52">
        <v>3078456</v>
      </c>
      <c r="Q46" s="52">
        <v>2916675</v>
      </c>
      <c r="R46" s="52">
        <v>3427066</v>
      </c>
      <c r="S46" s="52">
        <v>3795467</v>
      </c>
      <c r="T46" s="52">
        <v>3861242</v>
      </c>
      <c r="U46" s="52">
        <v>3634888</v>
      </c>
      <c r="V46" s="52">
        <v>3348855</v>
      </c>
      <c r="W46" s="52">
        <v>3162681</v>
      </c>
      <c r="X46" s="52">
        <v>2706418.0232527223</v>
      </c>
      <c r="Y46" s="52">
        <v>2440334.9266942427</v>
      </c>
      <c r="Z46" s="52">
        <v>2430282.4192556986</v>
      </c>
      <c r="AA46" s="52">
        <v>2470951.315849151</v>
      </c>
      <c r="AB46" s="52">
        <v>2325487.04976804</v>
      </c>
      <c r="AC46" s="27">
        <v>2282628</v>
      </c>
      <c r="AD46" s="27">
        <v>2651304</v>
      </c>
      <c r="AE46" s="27">
        <v>2461550</v>
      </c>
      <c r="AF46" s="27">
        <v>2746877</v>
      </c>
      <c r="AG46" s="27">
        <v>2934765</v>
      </c>
      <c r="AH46" s="27">
        <v>3273481</v>
      </c>
      <c r="AI46" s="27">
        <v>3848631</v>
      </c>
      <c r="AJ46" s="27">
        <v>3383417</v>
      </c>
      <c r="AK46" s="27">
        <v>3460814</v>
      </c>
      <c r="AL46" s="27">
        <v>3951227</v>
      </c>
      <c r="AM46" s="27">
        <v>4010979</v>
      </c>
      <c r="AN46" s="27">
        <v>3722619</v>
      </c>
      <c r="AO46" s="27">
        <v>4171839</v>
      </c>
      <c r="AP46" s="27">
        <v>3781589</v>
      </c>
      <c r="AQ46" s="27">
        <v>3924702</v>
      </c>
      <c r="AR46" s="27">
        <v>3723637</v>
      </c>
      <c r="AS46" s="27">
        <v>3841220</v>
      </c>
      <c r="AT46" s="27">
        <v>4103124</v>
      </c>
      <c r="AU46" s="27">
        <v>4211582</v>
      </c>
      <c r="AV46" s="27">
        <v>4354584</v>
      </c>
      <c r="AW46" s="27">
        <v>4066356</v>
      </c>
      <c r="AX46" s="27">
        <v>4004185</v>
      </c>
      <c r="AY46" s="27">
        <v>4292701</v>
      </c>
    </row>
    <row r="47" spans="1:51">
      <c r="A47" s="15" t="s">
        <v>87</v>
      </c>
      <c r="B47" s="15" t="s">
        <v>88</v>
      </c>
      <c r="C47" s="52">
        <v>670573</v>
      </c>
      <c r="D47" s="52">
        <v>585819</v>
      </c>
      <c r="E47" s="52">
        <v>550820</v>
      </c>
      <c r="F47" s="52">
        <v>455038</v>
      </c>
      <c r="G47" s="52">
        <v>471653</v>
      </c>
      <c r="H47" s="52">
        <v>441988</v>
      </c>
      <c r="I47" s="52">
        <v>481672</v>
      </c>
      <c r="J47" s="52">
        <v>460484</v>
      </c>
      <c r="K47" s="52">
        <v>464180</v>
      </c>
      <c r="L47" s="52">
        <v>447310</v>
      </c>
      <c r="M47" s="52">
        <v>396656</v>
      </c>
      <c r="N47" s="52">
        <v>401691</v>
      </c>
      <c r="O47" s="52">
        <v>438474</v>
      </c>
      <c r="P47" s="52">
        <v>428939</v>
      </c>
      <c r="Q47" s="52">
        <v>410091</v>
      </c>
      <c r="R47" s="52">
        <v>446300</v>
      </c>
      <c r="S47" s="52">
        <v>543883</v>
      </c>
      <c r="T47" s="52">
        <v>539550</v>
      </c>
      <c r="U47" s="52">
        <v>546607</v>
      </c>
      <c r="V47" s="52">
        <v>498674</v>
      </c>
      <c r="W47" s="52">
        <v>499831</v>
      </c>
      <c r="X47" s="52">
        <v>377984.93565008783</v>
      </c>
      <c r="Y47" s="52">
        <v>297785.86043034843</v>
      </c>
      <c r="Z47" s="52">
        <v>294854.82929163892</v>
      </c>
      <c r="AA47" s="52">
        <v>286486.35376182711</v>
      </c>
      <c r="AB47" s="52">
        <v>251152.58905524312</v>
      </c>
      <c r="AC47" s="27">
        <v>239084</v>
      </c>
      <c r="AD47" s="27">
        <v>302475</v>
      </c>
      <c r="AE47" s="27">
        <v>278310</v>
      </c>
      <c r="AF47" s="27">
        <v>314490</v>
      </c>
      <c r="AG47" s="27">
        <v>317421</v>
      </c>
      <c r="AH47" s="27">
        <v>320575</v>
      </c>
      <c r="AI47" s="27">
        <v>389563</v>
      </c>
      <c r="AJ47" s="27">
        <v>327306</v>
      </c>
      <c r="AK47" s="27">
        <v>340065</v>
      </c>
      <c r="AL47" s="27">
        <v>401519</v>
      </c>
      <c r="AM47" s="27">
        <v>383192</v>
      </c>
      <c r="AN47" s="27">
        <v>330954</v>
      </c>
      <c r="AO47" s="27">
        <v>388279</v>
      </c>
      <c r="AP47" s="27">
        <v>340104</v>
      </c>
      <c r="AQ47" s="27">
        <v>391162</v>
      </c>
      <c r="AR47" s="27">
        <v>371162</v>
      </c>
      <c r="AS47" s="27">
        <v>376830</v>
      </c>
      <c r="AT47" s="27">
        <v>374918</v>
      </c>
      <c r="AU47" s="27">
        <v>375529</v>
      </c>
      <c r="AV47" s="27">
        <v>440899</v>
      </c>
      <c r="AW47" s="27">
        <v>391077</v>
      </c>
      <c r="AX47" s="27">
        <v>357086</v>
      </c>
      <c r="AY47" s="27">
        <v>414924</v>
      </c>
    </row>
    <row r="48" spans="1:51">
      <c r="A48" s="15" t="s">
        <v>89</v>
      </c>
      <c r="B48" s="15" t="s">
        <v>90</v>
      </c>
      <c r="C48" s="52">
        <v>686699</v>
      </c>
      <c r="D48" s="52">
        <v>646822</v>
      </c>
      <c r="E48" s="52">
        <v>614273</v>
      </c>
      <c r="F48" s="52">
        <v>545440</v>
      </c>
      <c r="G48" s="52">
        <v>574919</v>
      </c>
      <c r="H48" s="52">
        <v>574271</v>
      </c>
      <c r="I48" s="52">
        <v>634402</v>
      </c>
      <c r="J48" s="52">
        <v>618315</v>
      </c>
      <c r="K48" s="52">
        <v>640727</v>
      </c>
      <c r="L48" s="52">
        <v>654449</v>
      </c>
      <c r="M48" s="52">
        <v>637240</v>
      </c>
      <c r="N48" s="52">
        <v>622804</v>
      </c>
      <c r="O48" s="52">
        <v>647838</v>
      </c>
      <c r="P48" s="52">
        <v>652396</v>
      </c>
      <c r="Q48" s="52">
        <v>592536</v>
      </c>
      <c r="R48" s="52">
        <v>626871</v>
      </c>
      <c r="S48" s="52">
        <v>712038</v>
      </c>
      <c r="T48" s="52">
        <v>767919</v>
      </c>
      <c r="U48" s="52">
        <v>717927</v>
      </c>
      <c r="V48" s="52">
        <v>707693</v>
      </c>
      <c r="W48" s="52">
        <v>659055</v>
      </c>
      <c r="X48" s="52">
        <v>462307.11638163013</v>
      </c>
      <c r="Y48" s="52">
        <v>355253.86159392487</v>
      </c>
      <c r="Z48" s="52">
        <v>349633.18080123409</v>
      </c>
      <c r="AA48" s="52">
        <v>380358.67699413531</v>
      </c>
      <c r="AB48" s="52">
        <v>350199.93851170968</v>
      </c>
      <c r="AC48" s="27">
        <v>369833</v>
      </c>
      <c r="AD48" s="27">
        <v>414420</v>
      </c>
      <c r="AE48" s="27">
        <v>414917</v>
      </c>
      <c r="AF48" s="27">
        <v>419059</v>
      </c>
      <c r="AG48" s="27">
        <v>433898</v>
      </c>
      <c r="AH48" s="27">
        <v>477738</v>
      </c>
      <c r="AI48" s="27">
        <v>592302</v>
      </c>
      <c r="AJ48" s="27">
        <v>558202</v>
      </c>
      <c r="AK48" s="27">
        <v>609725</v>
      </c>
      <c r="AL48" s="27">
        <v>1175228</v>
      </c>
      <c r="AM48" s="27">
        <v>1244575</v>
      </c>
      <c r="AN48" s="27">
        <v>1113375</v>
      </c>
      <c r="AO48" s="27">
        <v>1310126</v>
      </c>
      <c r="AP48" s="27">
        <v>1020623</v>
      </c>
      <c r="AQ48" s="27">
        <v>985401</v>
      </c>
      <c r="AR48" s="27">
        <v>945620</v>
      </c>
      <c r="AS48" s="27">
        <v>959891</v>
      </c>
      <c r="AT48" s="27">
        <v>1018619</v>
      </c>
      <c r="AU48" s="27">
        <v>1053443</v>
      </c>
      <c r="AV48" s="27">
        <v>1120400</v>
      </c>
      <c r="AW48" s="27">
        <v>1004117</v>
      </c>
      <c r="AX48" s="27">
        <v>950927</v>
      </c>
      <c r="AY48" s="27">
        <v>1047860</v>
      </c>
    </row>
    <row r="49" spans="1:51">
      <c r="A49" s="15" t="s">
        <v>91</v>
      </c>
      <c r="B49" s="15" t="s">
        <v>92</v>
      </c>
      <c r="C49" s="52">
        <v>742177</v>
      </c>
      <c r="D49" s="52">
        <v>725163</v>
      </c>
      <c r="E49" s="52">
        <v>645602</v>
      </c>
      <c r="F49" s="52">
        <v>570183</v>
      </c>
      <c r="G49" s="52">
        <v>582141</v>
      </c>
      <c r="H49" s="52">
        <v>538509</v>
      </c>
      <c r="I49" s="52">
        <v>545312</v>
      </c>
      <c r="J49" s="52">
        <v>523542</v>
      </c>
      <c r="K49" s="52">
        <v>517259</v>
      </c>
      <c r="L49" s="52">
        <v>520938</v>
      </c>
      <c r="M49" s="52">
        <v>477051</v>
      </c>
      <c r="N49" s="52">
        <v>487574</v>
      </c>
      <c r="O49" s="52">
        <v>571900</v>
      </c>
      <c r="P49" s="52">
        <v>591960</v>
      </c>
      <c r="Q49" s="52">
        <v>531078</v>
      </c>
      <c r="R49" s="52">
        <v>601464</v>
      </c>
      <c r="S49" s="52">
        <v>697149</v>
      </c>
      <c r="T49" s="52">
        <v>669402</v>
      </c>
      <c r="U49" s="52">
        <v>665624</v>
      </c>
      <c r="V49" s="52">
        <v>584840</v>
      </c>
      <c r="W49" s="52">
        <v>583283</v>
      </c>
      <c r="X49" s="52">
        <v>415881.60443624365</v>
      </c>
      <c r="Y49" s="52">
        <v>400153.60458270914</v>
      </c>
      <c r="Z49" s="52">
        <v>366373.92210825178</v>
      </c>
      <c r="AA49" s="52">
        <v>371645.90290444816</v>
      </c>
      <c r="AB49" s="52">
        <v>375055.97028809693</v>
      </c>
      <c r="AC49" s="27">
        <v>364961</v>
      </c>
      <c r="AD49" s="27">
        <v>438607</v>
      </c>
      <c r="AE49" s="27">
        <v>392755</v>
      </c>
      <c r="AF49" s="27">
        <v>411560</v>
      </c>
      <c r="AG49" s="27">
        <v>456412</v>
      </c>
      <c r="AH49" s="27">
        <v>476681</v>
      </c>
      <c r="AI49" s="27">
        <v>583740</v>
      </c>
      <c r="AJ49" s="27">
        <v>477455</v>
      </c>
      <c r="AK49" s="27">
        <v>502235</v>
      </c>
      <c r="AL49" s="27">
        <v>739865</v>
      </c>
      <c r="AM49" s="27">
        <v>721742</v>
      </c>
      <c r="AN49" s="27">
        <v>657794</v>
      </c>
      <c r="AO49" s="27">
        <v>754858</v>
      </c>
      <c r="AP49" s="27">
        <v>623831</v>
      </c>
      <c r="AQ49" s="27">
        <v>731569</v>
      </c>
      <c r="AR49" s="27">
        <v>710882</v>
      </c>
      <c r="AS49" s="27">
        <v>736731</v>
      </c>
      <c r="AT49" s="27">
        <v>754412</v>
      </c>
      <c r="AU49" s="27">
        <v>782480</v>
      </c>
      <c r="AV49" s="27">
        <v>815146</v>
      </c>
      <c r="AW49" s="27">
        <v>747639</v>
      </c>
      <c r="AX49" s="27">
        <v>701857</v>
      </c>
      <c r="AY49" s="27">
        <v>782249</v>
      </c>
    </row>
    <row r="50" spans="1:51">
      <c r="A50" s="15" t="s">
        <v>93</v>
      </c>
      <c r="B50" s="15" t="s">
        <v>94</v>
      </c>
      <c r="C50" s="52">
        <v>2590268</v>
      </c>
      <c r="D50" s="52">
        <v>2364557</v>
      </c>
      <c r="E50" s="52">
        <v>2273942</v>
      </c>
      <c r="F50" s="52">
        <v>2046437</v>
      </c>
      <c r="G50" s="52">
        <v>1947488</v>
      </c>
      <c r="H50" s="52">
        <v>1883636</v>
      </c>
      <c r="I50" s="52">
        <v>1880204</v>
      </c>
      <c r="J50" s="52">
        <v>1785544</v>
      </c>
      <c r="K50" s="52">
        <v>1873006</v>
      </c>
      <c r="L50" s="52">
        <v>1823206</v>
      </c>
      <c r="M50" s="52">
        <v>1780812</v>
      </c>
      <c r="N50" s="52">
        <v>1792046</v>
      </c>
      <c r="O50" s="52">
        <v>1788717</v>
      </c>
      <c r="P50" s="52">
        <v>1773647</v>
      </c>
      <c r="Q50" s="52">
        <v>1678445</v>
      </c>
      <c r="R50" s="52">
        <v>1931132</v>
      </c>
      <c r="S50" s="52">
        <v>2152255</v>
      </c>
      <c r="T50" s="52">
        <v>2184947</v>
      </c>
      <c r="U50" s="52">
        <v>2205075</v>
      </c>
      <c r="V50" s="52">
        <v>1945133</v>
      </c>
      <c r="W50" s="52">
        <v>1975965</v>
      </c>
      <c r="X50" s="52">
        <v>1574226.2365895847</v>
      </c>
      <c r="Y50" s="52">
        <v>1424614.969420163</v>
      </c>
      <c r="Z50" s="52">
        <v>1342594.2230576512</v>
      </c>
      <c r="AA50" s="52">
        <v>1313905.9533279766</v>
      </c>
      <c r="AB50" s="52">
        <v>1295945.7168977016</v>
      </c>
      <c r="AC50" s="27">
        <v>1237783</v>
      </c>
      <c r="AD50" s="27">
        <v>1424987</v>
      </c>
      <c r="AE50" s="27">
        <v>1284808</v>
      </c>
      <c r="AF50" s="27">
        <v>1382397</v>
      </c>
      <c r="AG50" s="27">
        <v>1388934</v>
      </c>
      <c r="AH50" s="27">
        <v>1439049</v>
      </c>
      <c r="AI50" s="27">
        <v>1628553</v>
      </c>
      <c r="AJ50" s="27">
        <v>1389173</v>
      </c>
      <c r="AK50" s="27">
        <v>1405140</v>
      </c>
      <c r="AL50" s="27">
        <v>1860126</v>
      </c>
      <c r="AM50" s="27">
        <v>1748873</v>
      </c>
      <c r="AN50" s="27">
        <v>1602416</v>
      </c>
      <c r="AO50" s="27">
        <v>1802943</v>
      </c>
      <c r="AP50" s="27">
        <v>1585318</v>
      </c>
      <c r="AQ50" s="27">
        <v>1743382</v>
      </c>
      <c r="AR50" s="27">
        <v>1722259</v>
      </c>
      <c r="AS50" s="27">
        <v>1897878</v>
      </c>
      <c r="AT50" s="27">
        <v>1983063</v>
      </c>
      <c r="AU50" s="27">
        <v>2070876</v>
      </c>
      <c r="AV50" s="27">
        <v>2124981</v>
      </c>
      <c r="AW50" s="27">
        <v>1910932</v>
      </c>
      <c r="AX50" s="27">
        <v>1797492</v>
      </c>
      <c r="AY50" s="27">
        <v>1954681</v>
      </c>
    </row>
    <row r="51" spans="1:51">
      <c r="A51" s="15" t="s">
        <v>95</v>
      </c>
      <c r="B51" s="15" t="s">
        <v>96</v>
      </c>
      <c r="C51" s="52">
        <v>411640</v>
      </c>
      <c r="D51" s="52">
        <v>401405</v>
      </c>
      <c r="E51" s="52">
        <v>387225</v>
      </c>
      <c r="F51" s="52">
        <v>331420</v>
      </c>
      <c r="G51" s="52">
        <v>329343</v>
      </c>
      <c r="H51" s="52">
        <v>298034</v>
      </c>
      <c r="I51" s="52">
        <v>292276</v>
      </c>
      <c r="J51" s="52">
        <v>254160</v>
      </c>
      <c r="K51" s="52">
        <v>240106</v>
      </c>
      <c r="L51" s="52">
        <v>229062</v>
      </c>
      <c r="M51" s="52">
        <v>233444</v>
      </c>
      <c r="N51" s="52">
        <v>225971</v>
      </c>
      <c r="O51" s="52">
        <v>258794</v>
      </c>
      <c r="P51" s="52">
        <v>255311</v>
      </c>
      <c r="Q51" s="52">
        <v>235318</v>
      </c>
      <c r="R51" s="52">
        <v>254189</v>
      </c>
      <c r="S51" s="52">
        <v>323203</v>
      </c>
      <c r="T51" s="52">
        <v>318299</v>
      </c>
      <c r="U51" s="52">
        <v>355842</v>
      </c>
      <c r="V51" s="52">
        <v>338627</v>
      </c>
      <c r="W51" s="52">
        <v>368522</v>
      </c>
      <c r="X51" s="52">
        <v>301751.35971768491</v>
      </c>
      <c r="Y51" s="52">
        <v>271078.43923468125</v>
      </c>
      <c r="Z51" s="52">
        <v>252104.3696670068</v>
      </c>
      <c r="AA51" s="52">
        <v>254149.14718265051</v>
      </c>
      <c r="AB51" s="52">
        <v>232061.15264560713</v>
      </c>
      <c r="AC51" s="27">
        <v>203554</v>
      </c>
      <c r="AD51" s="27">
        <v>246522</v>
      </c>
      <c r="AE51" s="27">
        <v>215759</v>
      </c>
      <c r="AF51" s="27">
        <v>239762</v>
      </c>
      <c r="AG51" s="27">
        <v>230650</v>
      </c>
      <c r="AH51" s="27">
        <v>237336</v>
      </c>
      <c r="AI51" s="27">
        <v>274878</v>
      </c>
      <c r="AJ51" s="27">
        <v>213966</v>
      </c>
      <c r="AK51" s="27">
        <v>206269</v>
      </c>
      <c r="AL51" s="27">
        <v>232767</v>
      </c>
      <c r="AM51" s="27">
        <v>226631</v>
      </c>
      <c r="AN51" s="27">
        <v>205786</v>
      </c>
      <c r="AO51" s="27">
        <v>265206</v>
      </c>
      <c r="AP51" s="27">
        <v>214362</v>
      </c>
      <c r="AQ51" s="27">
        <v>270032</v>
      </c>
      <c r="AR51" s="27">
        <v>276657</v>
      </c>
      <c r="AS51" s="27">
        <v>254830</v>
      </c>
      <c r="AT51" s="27">
        <v>324574</v>
      </c>
      <c r="AU51" s="27">
        <v>404203</v>
      </c>
      <c r="AV51" s="27">
        <v>430811</v>
      </c>
      <c r="AW51" s="27">
        <v>384034</v>
      </c>
      <c r="AX51" s="27">
        <v>371214</v>
      </c>
      <c r="AY51" s="27">
        <v>425663</v>
      </c>
    </row>
    <row r="52" spans="1:51">
      <c r="A52" s="15" t="s">
        <v>97</v>
      </c>
      <c r="B52" s="15" t="s">
        <v>98</v>
      </c>
      <c r="C52" s="52">
        <v>3801284</v>
      </c>
      <c r="D52" s="52">
        <v>3427906</v>
      </c>
      <c r="E52" s="52">
        <v>3332785</v>
      </c>
      <c r="F52" s="52">
        <v>2974553</v>
      </c>
      <c r="G52" s="52">
        <v>2915897</v>
      </c>
      <c r="H52" s="52">
        <v>2811366</v>
      </c>
      <c r="I52" s="52">
        <v>2904186</v>
      </c>
      <c r="J52" s="52">
        <v>2726314</v>
      </c>
      <c r="K52" s="52">
        <v>2787717</v>
      </c>
      <c r="L52" s="52">
        <v>2939311</v>
      </c>
      <c r="M52" s="52">
        <v>2930144</v>
      </c>
      <c r="N52" s="52">
        <v>2815015</v>
      </c>
      <c r="O52" s="52">
        <v>2987863</v>
      </c>
      <c r="P52" s="52">
        <v>3102450</v>
      </c>
      <c r="Q52" s="52">
        <v>2992402</v>
      </c>
      <c r="R52" s="52">
        <v>3388606</v>
      </c>
      <c r="S52" s="52">
        <v>3658821</v>
      </c>
      <c r="T52" s="52">
        <v>3523778</v>
      </c>
      <c r="U52" s="52">
        <v>3377414</v>
      </c>
      <c r="V52" s="52">
        <v>3160494</v>
      </c>
      <c r="W52" s="52">
        <v>3051268</v>
      </c>
      <c r="X52" s="52">
        <v>2548188.5026182733</v>
      </c>
      <c r="Y52" s="52">
        <v>2238075.5758789014</v>
      </c>
      <c r="Z52" s="52">
        <v>2177215.329754258</v>
      </c>
      <c r="AA52" s="52">
        <v>2208261.0748544428</v>
      </c>
      <c r="AB52" s="52">
        <v>2181061.093044294</v>
      </c>
      <c r="AC52" s="27">
        <v>2017141</v>
      </c>
      <c r="AD52" s="27">
        <v>2277514</v>
      </c>
      <c r="AE52" s="27">
        <v>1990088</v>
      </c>
      <c r="AF52" s="27">
        <v>2295949</v>
      </c>
      <c r="AG52" s="27">
        <v>2763164</v>
      </c>
      <c r="AH52" s="27">
        <v>3645337</v>
      </c>
      <c r="AI52" s="27">
        <v>4340639</v>
      </c>
      <c r="AJ52" s="27">
        <v>3864813</v>
      </c>
      <c r="AK52" s="27">
        <v>4018019</v>
      </c>
      <c r="AL52" s="27">
        <v>4662192</v>
      </c>
      <c r="AM52" s="27">
        <v>4421705</v>
      </c>
      <c r="AN52" s="27">
        <v>4137994</v>
      </c>
      <c r="AO52" s="27">
        <v>4571292</v>
      </c>
      <c r="AP52" s="27">
        <v>4137809</v>
      </c>
      <c r="AQ52" s="27">
        <v>4506587</v>
      </c>
      <c r="AR52" s="27">
        <v>4382748</v>
      </c>
      <c r="AS52" s="27">
        <v>4750733</v>
      </c>
      <c r="AT52" s="27">
        <v>5164142</v>
      </c>
      <c r="AU52" s="27">
        <v>5424220</v>
      </c>
      <c r="AV52" s="27">
        <v>5669843</v>
      </c>
      <c r="AW52" s="27">
        <v>5252930</v>
      </c>
      <c r="AX52" s="27">
        <v>4922695</v>
      </c>
      <c r="AY52" s="27">
        <v>5286427</v>
      </c>
    </row>
    <row r="53" spans="1:51">
      <c r="A53" s="15" t="s">
        <v>99</v>
      </c>
      <c r="B53" s="15" t="s">
        <v>100</v>
      </c>
      <c r="C53" s="52">
        <v>1525120</v>
      </c>
      <c r="D53" s="52">
        <v>1497352</v>
      </c>
      <c r="E53" s="52">
        <v>1433821</v>
      </c>
      <c r="F53" s="52">
        <v>1271181</v>
      </c>
      <c r="G53" s="52">
        <v>1301644</v>
      </c>
      <c r="H53" s="52">
        <v>1207701</v>
      </c>
      <c r="I53" s="52">
        <v>1256161</v>
      </c>
      <c r="J53" s="52">
        <v>1219931</v>
      </c>
      <c r="K53" s="52">
        <v>1297402</v>
      </c>
      <c r="L53" s="52">
        <v>1240506</v>
      </c>
      <c r="M53" s="52">
        <v>1225483</v>
      </c>
      <c r="N53" s="52">
        <v>1258290</v>
      </c>
      <c r="O53" s="52">
        <v>1613809</v>
      </c>
      <c r="P53" s="52">
        <v>1552825</v>
      </c>
      <c r="Q53" s="52">
        <v>1452318</v>
      </c>
      <c r="R53" s="52">
        <v>1547041</v>
      </c>
      <c r="S53" s="52">
        <v>1509046</v>
      </c>
      <c r="T53" s="52">
        <v>1787934</v>
      </c>
      <c r="U53" s="52">
        <v>1682767</v>
      </c>
      <c r="V53" s="52">
        <v>1501286</v>
      </c>
      <c r="W53" s="52">
        <v>1473873</v>
      </c>
      <c r="X53" s="52">
        <v>1081076.599417062</v>
      </c>
      <c r="Y53" s="52">
        <v>1024344.1331325222</v>
      </c>
      <c r="Z53" s="52">
        <v>1000839.8762502731</v>
      </c>
      <c r="AA53" s="52">
        <v>1011373.6250462964</v>
      </c>
      <c r="AB53" s="52">
        <v>942284.96788174997</v>
      </c>
      <c r="AC53" s="27">
        <v>950322</v>
      </c>
      <c r="AD53" s="27">
        <v>1014815</v>
      </c>
      <c r="AE53" s="27">
        <v>1088177</v>
      </c>
      <c r="AF53" s="27">
        <v>1190122</v>
      </c>
      <c r="AG53" s="27">
        <v>1262781</v>
      </c>
      <c r="AH53" s="27">
        <v>1358061</v>
      </c>
      <c r="AI53" s="27">
        <v>1488087</v>
      </c>
      <c r="AJ53" s="27">
        <v>1234405</v>
      </c>
      <c r="AK53" s="27">
        <v>1263555</v>
      </c>
      <c r="AL53" s="27">
        <v>1425393</v>
      </c>
      <c r="AM53" s="27">
        <v>1331298</v>
      </c>
      <c r="AN53" s="27">
        <v>1310677</v>
      </c>
      <c r="AO53" s="27">
        <v>1500753</v>
      </c>
      <c r="AP53" s="27">
        <v>1304070</v>
      </c>
      <c r="AQ53" s="27">
        <v>1403299</v>
      </c>
      <c r="AR53" s="27">
        <v>1320554</v>
      </c>
      <c r="AS53" s="27">
        <v>1594284</v>
      </c>
      <c r="AT53" s="27">
        <v>1862970</v>
      </c>
      <c r="AU53" s="27">
        <v>1801101</v>
      </c>
      <c r="AV53" s="27">
        <v>1965395</v>
      </c>
      <c r="AW53" s="27">
        <v>1861825</v>
      </c>
      <c r="AX53" s="27">
        <v>1725008</v>
      </c>
      <c r="AY53" s="27">
        <v>1934334</v>
      </c>
    </row>
    <row r="54" spans="1:51">
      <c r="A54" s="15" t="s">
        <v>101</v>
      </c>
      <c r="B54" s="15" t="s">
        <v>102</v>
      </c>
      <c r="C54" s="52">
        <v>374595</v>
      </c>
      <c r="D54" s="52">
        <v>330383</v>
      </c>
      <c r="E54" s="52">
        <v>329300</v>
      </c>
      <c r="F54" s="52">
        <v>290415</v>
      </c>
      <c r="G54" s="52">
        <v>287318</v>
      </c>
      <c r="H54" s="52">
        <v>259688</v>
      </c>
      <c r="I54" s="52">
        <v>275272</v>
      </c>
      <c r="J54" s="52">
        <v>265269</v>
      </c>
      <c r="K54" s="52">
        <v>252068</v>
      </c>
      <c r="L54" s="52">
        <v>254461</v>
      </c>
      <c r="M54" s="52">
        <v>240114</v>
      </c>
      <c r="N54" s="52">
        <v>229854</v>
      </c>
      <c r="O54" s="52">
        <v>259228</v>
      </c>
      <c r="P54" s="52">
        <v>266293</v>
      </c>
      <c r="Q54" s="52">
        <v>268588</v>
      </c>
      <c r="R54" s="52">
        <v>296015</v>
      </c>
      <c r="S54" s="52">
        <v>327755</v>
      </c>
      <c r="T54" s="52">
        <v>342389</v>
      </c>
      <c r="U54" s="52">
        <v>323888</v>
      </c>
      <c r="V54" s="52">
        <v>301336</v>
      </c>
      <c r="W54" s="52">
        <v>279662</v>
      </c>
      <c r="X54" s="52">
        <v>206092.52450210534</v>
      </c>
      <c r="Y54" s="52">
        <v>194667.83336642577</v>
      </c>
      <c r="Z54" s="52">
        <v>181936.74824587838</v>
      </c>
      <c r="AA54" s="52">
        <v>185799.95855789873</v>
      </c>
      <c r="AB54" s="52">
        <v>162727.905361871</v>
      </c>
      <c r="AC54" s="27">
        <v>151103</v>
      </c>
      <c r="AD54" s="27">
        <v>201158</v>
      </c>
      <c r="AE54" s="27">
        <v>177110</v>
      </c>
      <c r="AF54" s="27">
        <v>196297</v>
      </c>
      <c r="AG54" s="27">
        <v>206117</v>
      </c>
      <c r="AH54" s="27">
        <v>219126</v>
      </c>
      <c r="AI54" s="27">
        <v>255879</v>
      </c>
      <c r="AJ54" s="27">
        <v>226274</v>
      </c>
      <c r="AK54" s="27">
        <v>247147</v>
      </c>
      <c r="AL54" s="27">
        <v>308124</v>
      </c>
      <c r="AM54" s="27">
        <v>308006</v>
      </c>
      <c r="AN54" s="27">
        <v>247633</v>
      </c>
      <c r="AO54" s="27">
        <v>299295</v>
      </c>
      <c r="AP54" s="27">
        <v>245887</v>
      </c>
      <c r="AQ54" s="27">
        <v>275258</v>
      </c>
      <c r="AR54" s="27">
        <v>279920</v>
      </c>
      <c r="AS54" s="27">
        <v>286077</v>
      </c>
      <c r="AT54" s="27">
        <v>290794</v>
      </c>
      <c r="AU54" s="27">
        <v>299443</v>
      </c>
      <c r="AV54" s="27">
        <v>317004</v>
      </c>
      <c r="AW54" s="27">
        <v>277463</v>
      </c>
      <c r="AX54" s="27">
        <v>244378</v>
      </c>
      <c r="AY54" s="27">
        <v>273623</v>
      </c>
    </row>
    <row r="55" spans="1:51">
      <c r="A55" s="15" t="s">
        <v>103</v>
      </c>
      <c r="B55" s="15" t="s">
        <v>104</v>
      </c>
      <c r="C55" s="52">
        <v>987450</v>
      </c>
      <c r="D55" s="52">
        <v>848574</v>
      </c>
      <c r="E55" s="52">
        <v>824775</v>
      </c>
      <c r="F55" s="52">
        <v>739765</v>
      </c>
      <c r="G55" s="52">
        <v>703260</v>
      </c>
      <c r="H55" s="52">
        <v>638763</v>
      </c>
      <c r="I55" s="52">
        <v>670641</v>
      </c>
      <c r="J55" s="52">
        <v>629674</v>
      </c>
      <c r="K55" s="52">
        <v>642209</v>
      </c>
      <c r="L55" s="52">
        <v>662897</v>
      </c>
      <c r="M55" s="52">
        <v>607319</v>
      </c>
      <c r="N55" s="52">
        <v>624759</v>
      </c>
      <c r="O55" s="52">
        <v>667512</v>
      </c>
      <c r="P55" s="52">
        <v>681709</v>
      </c>
      <c r="Q55" s="52">
        <v>595103</v>
      </c>
      <c r="R55" s="52">
        <v>678785</v>
      </c>
      <c r="S55" s="52">
        <v>757063</v>
      </c>
      <c r="T55" s="52">
        <v>741842</v>
      </c>
      <c r="U55" s="52">
        <v>677137</v>
      </c>
      <c r="V55" s="52">
        <v>588493</v>
      </c>
      <c r="W55" s="52">
        <v>682215</v>
      </c>
      <c r="X55" s="52">
        <v>471234.86096573196</v>
      </c>
      <c r="Y55" s="52">
        <v>373621.52124137437</v>
      </c>
      <c r="Z55" s="52">
        <v>331330.30953030929</v>
      </c>
      <c r="AA55" s="52">
        <v>325624.34752923588</v>
      </c>
      <c r="AB55" s="52">
        <v>313720.26492902549</v>
      </c>
      <c r="AC55" s="27">
        <v>305928</v>
      </c>
      <c r="AD55" s="27">
        <v>390967</v>
      </c>
      <c r="AE55" s="27">
        <v>360662</v>
      </c>
      <c r="AF55" s="27">
        <v>448828</v>
      </c>
      <c r="AG55" s="27">
        <v>416797</v>
      </c>
      <c r="AH55" s="27">
        <v>428417</v>
      </c>
      <c r="AI55" s="27">
        <v>512443</v>
      </c>
      <c r="AJ55" s="27">
        <v>427726</v>
      </c>
      <c r="AK55" s="27">
        <v>456262</v>
      </c>
      <c r="AL55" s="27">
        <v>526005</v>
      </c>
      <c r="AM55" s="27">
        <v>533732</v>
      </c>
      <c r="AN55" s="27">
        <v>483125</v>
      </c>
      <c r="AO55" s="27">
        <v>527440</v>
      </c>
      <c r="AP55" s="27">
        <v>471073</v>
      </c>
      <c r="AQ55" s="27">
        <v>503974</v>
      </c>
      <c r="AR55" s="27">
        <v>476116</v>
      </c>
      <c r="AS55" s="27">
        <v>478048</v>
      </c>
      <c r="AT55" s="27">
        <v>510616</v>
      </c>
      <c r="AU55" s="27">
        <v>556560</v>
      </c>
      <c r="AV55" s="27">
        <v>612065</v>
      </c>
      <c r="AW55" s="27">
        <v>565060</v>
      </c>
      <c r="AX55" s="27">
        <v>526815</v>
      </c>
      <c r="AY55" s="27">
        <v>701045</v>
      </c>
    </row>
    <row r="56" spans="1:51">
      <c r="A56" s="15" t="s">
        <v>105</v>
      </c>
      <c r="B56" s="15" t="s">
        <v>106</v>
      </c>
      <c r="C56" s="52">
        <v>120746</v>
      </c>
      <c r="D56" s="52">
        <v>109477</v>
      </c>
      <c r="E56" s="52">
        <v>115590</v>
      </c>
      <c r="F56" s="52">
        <v>107663</v>
      </c>
      <c r="G56" s="52">
        <v>100650</v>
      </c>
      <c r="H56" s="52">
        <v>89183</v>
      </c>
      <c r="I56" s="52">
        <v>86301</v>
      </c>
      <c r="J56" s="52">
        <v>71386</v>
      </c>
      <c r="K56" s="52">
        <v>57860</v>
      </c>
      <c r="L56" s="52">
        <v>58657</v>
      </c>
      <c r="M56" s="52">
        <v>49308</v>
      </c>
      <c r="N56" s="52">
        <v>54162</v>
      </c>
      <c r="O56" s="52">
        <v>65067</v>
      </c>
      <c r="P56" s="52">
        <v>68639</v>
      </c>
      <c r="Q56" s="52">
        <v>60983</v>
      </c>
      <c r="R56" s="52">
        <v>73576</v>
      </c>
      <c r="S56" s="52">
        <v>102748</v>
      </c>
      <c r="T56" s="52">
        <v>89932</v>
      </c>
      <c r="U56" s="52">
        <v>99061</v>
      </c>
      <c r="V56" s="52">
        <v>80170</v>
      </c>
      <c r="W56" s="52">
        <v>86605</v>
      </c>
      <c r="X56" s="52">
        <v>64397.777955586236</v>
      </c>
      <c r="Y56" s="52">
        <v>50892.831626111161</v>
      </c>
      <c r="Z56" s="52">
        <v>52353.233787125682</v>
      </c>
      <c r="AA56" s="52">
        <v>73992.155845400674</v>
      </c>
      <c r="AB56" s="52">
        <v>65271.851153572657</v>
      </c>
      <c r="AC56" s="27">
        <v>63963</v>
      </c>
      <c r="AD56" s="27">
        <v>85651</v>
      </c>
      <c r="AE56" s="27">
        <v>69988</v>
      </c>
      <c r="AF56" s="27">
        <v>80383</v>
      </c>
      <c r="AG56" s="27">
        <v>83376</v>
      </c>
      <c r="AH56" s="27">
        <v>97848</v>
      </c>
      <c r="AI56" s="27">
        <v>110705</v>
      </c>
      <c r="AJ56" s="27">
        <v>95933</v>
      </c>
      <c r="AK56" s="27">
        <v>96460</v>
      </c>
      <c r="AL56" s="27">
        <v>121193</v>
      </c>
      <c r="AM56" s="27">
        <v>110683</v>
      </c>
      <c r="AN56" s="27">
        <v>105339</v>
      </c>
      <c r="AO56" s="27">
        <v>125749</v>
      </c>
      <c r="AP56" s="27">
        <v>111059</v>
      </c>
      <c r="AQ56" s="27">
        <v>116498</v>
      </c>
      <c r="AR56" s="27">
        <v>117436</v>
      </c>
      <c r="AS56" s="27">
        <v>109651</v>
      </c>
      <c r="AT56" s="27">
        <v>115232</v>
      </c>
      <c r="AU56" s="27">
        <v>115099</v>
      </c>
      <c r="AV56" s="27">
        <v>126804</v>
      </c>
      <c r="AW56" s="27">
        <v>111812</v>
      </c>
      <c r="AX56" s="27">
        <v>116085</v>
      </c>
      <c r="AY56" s="27">
        <v>134193</v>
      </c>
    </row>
    <row r="57" spans="1:51">
      <c r="A57" s="15" t="s">
        <v>107</v>
      </c>
      <c r="B57" s="15" t="s">
        <v>108</v>
      </c>
      <c r="C57" s="52">
        <v>2109135</v>
      </c>
      <c r="D57" s="52">
        <v>1913431</v>
      </c>
      <c r="E57" s="52">
        <v>1892238</v>
      </c>
      <c r="F57" s="52">
        <v>1664451</v>
      </c>
      <c r="G57" s="52">
        <v>1567979</v>
      </c>
      <c r="H57" s="52">
        <v>1441174</v>
      </c>
      <c r="I57" s="52">
        <v>1502728</v>
      </c>
      <c r="J57" s="52">
        <v>1444658</v>
      </c>
      <c r="K57" s="52">
        <v>1399913</v>
      </c>
      <c r="L57" s="52">
        <v>1363332</v>
      </c>
      <c r="M57" s="52">
        <v>1488221</v>
      </c>
      <c r="N57" s="52">
        <v>1447297</v>
      </c>
      <c r="O57" s="52">
        <v>1600941</v>
      </c>
      <c r="P57" s="52">
        <v>1630663</v>
      </c>
      <c r="Q57" s="52">
        <v>1628724</v>
      </c>
      <c r="R57" s="52">
        <v>1824827</v>
      </c>
      <c r="S57" s="52">
        <v>2000134</v>
      </c>
      <c r="T57" s="52">
        <v>1975913</v>
      </c>
      <c r="U57" s="52">
        <v>1862621</v>
      </c>
      <c r="V57" s="52">
        <v>1712708</v>
      </c>
      <c r="W57" s="52">
        <v>1797756</v>
      </c>
      <c r="X57" s="52">
        <v>1424094.6215646991</v>
      </c>
      <c r="Y57" s="52">
        <v>1330268.93210351</v>
      </c>
      <c r="Z57" s="52">
        <v>1293214.633410289</v>
      </c>
      <c r="AA57" s="52">
        <v>1316064.2196753162</v>
      </c>
      <c r="AB57" s="52">
        <v>1201459.7382719521</v>
      </c>
      <c r="AC57" s="27">
        <v>1169794</v>
      </c>
      <c r="AD57" s="27">
        <v>1312529</v>
      </c>
      <c r="AE57" s="27">
        <v>1258813</v>
      </c>
      <c r="AF57" s="27">
        <v>1316392</v>
      </c>
      <c r="AG57" s="27">
        <v>1370519</v>
      </c>
      <c r="AH57" s="27">
        <v>1421564</v>
      </c>
      <c r="AI57" s="27">
        <v>1681463</v>
      </c>
      <c r="AJ57" s="27">
        <v>1417879</v>
      </c>
      <c r="AK57" s="27">
        <v>1443482</v>
      </c>
      <c r="AL57" s="27">
        <v>1773638</v>
      </c>
      <c r="AM57" s="27">
        <v>1783538</v>
      </c>
      <c r="AN57" s="27">
        <v>1653476</v>
      </c>
      <c r="AO57" s="27">
        <v>1891112</v>
      </c>
      <c r="AP57" s="27">
        <v>1649036</v>
      </c>
      <c r="AQ57" s="27">
        <v>1809706</v>
      </c>
      <c r="AR57" s="27">
        <v>1722184</v>
      </c>
      <c r="AS57" s="27">
        <v>1764136</v>
      </c>
      <c r="AT57" s="27">
        <v>1854885</v>
      </c>
      <c r="AU57" s="27">
        <v>2097611</v>
      </c>
      <c r="AV57" s="27">
        <v>2213759</v>
      </c>
      <c r="AW57" s="27">
        <v>2035454</v>
      </c>
      <c r="AX57" s="27">
        <v>1884812</v>
      </c>
      <c r="AY57" s="27">
        <v>2045960</v>
      </c>
    </row>
    <row r="58" spans="1:51">
      <c r="A58" s="15" t="s">
        <v>109</v>
      </c>
      <c r="B58" s="15" t="s">
        <v>110</v>
      </c>
      <c r="C58" s="52">
        <v>1344206</v>
      </c>
      <c r="D58" s="52">
        <v>1213996</v>
      </c>
      <c r="E58" s="52">
        <v>1180384</v>
      </c>
      <c r="F58" s="52">
        <v>1068423</v>
      </c>
      <c r="G58" s="52">
        <v>1099017</v>
      </c>
      <c r="H58" s="52">
        <v>1037318</v>
      </c>
      <c r="I58" s="52">
        <v>1049122</v>
      </c>
      <c r="J58" s="52">
        <v>1001705</v>
      </c>
      <c r="K58" s="52">
        <v>1023699</v>
      </c>
      <c r="L58" s="52">
        <v>1021246</v>
      </c>
      <c r="M58" s="52">
        <v>975479</v>
      </c>
      <c r="N58" s="52">
        <v>903199</v>
      </c>
      <c r="O58" s="52">
        <v>997939</v>
      </c>
      <c r="P58" s="52">
        <v>1021498</v>
      </c>
      <c r="Q58" s="52">
        <v>879947</v>
      </c>
      <c r="R58" s="52">
        <v>972044</v>
      </c>
      <c r="S58" s="52">
        <v>1116693</v>
      </c>
      <c r="T58" s="52">
        <v>1059037</v>
      </c>
      <c r="U58" s="52">
        <v>977368</v>
      </c>
      <c r="V58" s="52">
        <v>944461</v>
      </c>
      <c r="W58" s="52">
        <v>904499</v>
      </c>
      <c r="X58" s="52">
        <v>698750.25214551215</v>
      </c>
      <c r="Y58" s="52">
        <v>636072.72639922332</v>
      </c>
      <c r="Z58" s="52">
        <v>648257.47549112188</v>
      </c>
      <c r="AA58" s="52">
        <v>648099.17948910559</v>
      </c>
      <c r="AB58" s="52">
        <v>643350.40241344611</v>
      </c>
      <c r="AC58" s="27">
        <v>588613</v>
      </c>
      <c r="AD58" s="27">
        <v>708725</v>
      </c>
      <c r="AE58" s="27">
        <v>624208</v>
      </c>
      <c r="AF58" s="27">
        <v>641331</v>
      </c>
      <c r="AG58" s="27">
        <v>687595</v>
      </c>
      <c r="AH58" s="27">
        <v>734594</v>
      </c>
      <c r="AI58" s="27">
        <v>930135</v>
      </c>
      <c r="AJ58" s="27">
        <v>737546</v>
      </c>
      <c r="AK58" s="27">
        <v>769911</v>
      </c>
      <c r="AL58" s="27">
        <v>879482</v>
      </c>
      <c r="AM58" s="27">
        <v>837273</v>
      </c>
      <c r="AN58" s="27">
        <v>749396</v>
      </c>
      <c r="AO58" s="27">
        <v>968260</v>
      </c>
      <c r="AP58" s="27">
        <v>833008</v>
      </c>
      <c r="AQ58" s="27">
        <v>1026649</v>
      </c>
      <c r="AR58" s="27">
        <v>907645</v>
      </c>
      <c r="AS58" s="27">
        <v>969228</v>
      </c>
      <c r="AT58" s="27">
        <v>1024674</v>
      </c>
      <c r="AU58" s="27">
        <v>1100895</v>
      </c>
      <c r="AV58" s="27">
        <v>1225706</v>
      </c>
      <c r="AW58" s="27">
        <v>1137437</v>
      </c>
      <c r="AX58" s="27">
        <v>1039938</v>
      </c>
      <c r="AY58" s="27">
        <v>1196953</v>
      </c>
    </row>
    <row r="59" spans="1:51">
      <c r="A59" s="15" t="s">
        <v>111</v>
      </c>
      <c r="B59" s="15" t="s">
        <v>112</v>
      </c>
      <c r="C59" s="52">
        <v>1847265</v>
      </c>
      <c r="D59" s="52">
        <v>1661278</v>
      </c>
      <c r="E59" s="52">
        <v>1598127</v>
      </c>
      <c r="F59" s="52">
        <v>1400849</v>
      </c>
      <c r="G59" s="52">
        <v>1492680</v>
      </c>
      <c r="H59" s="52">
        <v>1447121</v>
      </c>
      <c r="I59" s="52">
        <v>1468349</v>
      </c>
      <c r="J59" s="52">
        <v>1350992</v>
      </c>
      <c r="K59" s="52">
        <v>1601622</v>
      </c>
      <c r="L59" s="52">
        <v>1582049</v>
      </c>
      <c r="M59" s="52">
        <v>1527270</v>
      </c>
      <c r="N59" s="52">
        <v>1472489</v>
      </c>
      <c r="O59" s="52">
        <v>1604386</v>
      </c>
      <c r="P59" s="52">
        <v>1573999</v>
      </c>
      <c r="Q59" s="52">
        <v>1503067</v>
      </c>
      <c r="R59" s="52">
        <v>1697877</v>
      </c>
      <c r="S59" s="52">
        <v>1886710</v>
      </c>
      <c r="T59" s="52">
        <v>1835763</v>
      </c>
      <c r="U59" s="52">
        <v>1686307</v>
      </c>
      <c r="V59" s="52">
        <v>1578937</v>
      </c>
      <c r="W59" s="52">
        <v>1512547</v>
      </c>
      <c r="X59" s="52">
        <v>1125332.9556867881</v>
      </c>
      <c r="Y59" s="52">
        <v>1077919.0222862414</v>
      </c>
      <c r="Z59" s="52">
        <v>1034800.6834330383</v>
      </c>
      <c r="AA59" s="52">
        <v>1082196.8491004563</v>
      </c>
      <c r="AB59" s="52">
        <v>1001670.0532591959</v>
      </c>
      <c r="AC59" s="27">
        <v>924614</v>
      </c>
      <c r="AD59" s="27">
        <v>1063706</v>
      </c>
      <c r="AE59" s="27">
        <v>1076860</v>
      </c>
      <c r="AF59" s="27">
        <v>1089345</v>
      </c>
      <c r="AG59" s="27">
        <v>1100856</v>
      </c>
      <c r="AH59" s="27">
        <v>1193729</v>
      </c>
      <c r="AI59" s="27">
        <v>1359097</v>
      </c>
      <c r="AJ59" s="27">
        <v>1169767</v>
      </c>
      <c r="AK59" s="27">
        <v>1221866</v>
      </c>
      <c r="AL59" s="27">
        <v>1546439</v>
      </c>
      <c r="AM59" s="27">
        <v>1482378</v>
      </c>
      <c r="AN59" s="27">
        <v>1371013</v>
      </c>
      <c r="AO59" s="27">
        <v>1530388</v>
      </c>
      <c r="AP59" s="27">
        <v>1382831</v>
      </c>
      <c r="AQ59" s="27">
        <v>1526886</v>
      </c>
      <c r="AR59" s="27">
        <v>1418610</v>
      </c>
      <c r="AS59" s="27">
        <v>1502511</v>
      </c>
      <c r="AT59" s="27">
        <v>1557614</v>
      </c>
      <c r="AU59" s="27">
        <v>1571547</v>
      </c>
      <c r="AV59" s="27">
        <v>1698913</v>
      </c>
      <c r="AW59" s="27">
        <v>1581110</v>
      </c>
      <c r="AX59" s="27">
        <v>1496916</v>
      </c>
      <c r="AY59" s="27">
        <v>1647700</v>
      </c>
    </row>
    <row r="60" spans="1:51">
      <c r="A60" s="15" t="s">
        <v>113</v>
      </c>
      <c r="B60" s="15" t="s">
        <v>114</v>
      </c>
      <c r="C60" s="52">
        <v>888243</v>
      </c>
      <c r="D60" s="52">
        <v>809739</v>
      </c>
      <c r="E60" s="52">
        <v>789868</v>
      </c>
      <c r="F60" s="52">
        <v>655999</v>
      </c>
      <c r="G60" s="52">
        <v>642619</v>
      </c>
      <c r="H60" s="52">
        <v>577646</v>
      </c>
      <c r="I60" s="52">
        <v>597647</v>
      </c>
      <c r="J60" s="52">
        <v>537979</v>
      </c>
      <c r="K60" s="52">
        <v>509024</v>
      </c>
      <c r="L60" s="52">
        <v>520768</v>
      </c>
      <c r="M60" s="52">
        <v>443609</v>
      </c>
      <c r="N60" s="52">
        <v>420241</v>
      </c>
      <c r="O60" s="52">
        <v>446543</v>
      </c>
      <c r="P60" s="52">
        <v>463913</v>
      </c>
      <c r="Q60" s="52">
        <v>445661</v>
      </c>
      <c r="R60" s="52">
        <v>503550</v>
      </c>
      <c r="S60" s="52">
        <v>561858</v>
      </c>
      <c r="T60" s="52">
        <v>517893</v>
      </c>
      <c r="U60" s="52">
        <v>457895</v>
      </c>
      <c r="V60" s="52">
        <v>386751</v>
      </c>
      <c r="W60" s="52">
        <v>330399</v>
      </c>
      <c r="X60" s="52">
        <v>213671.65157466044</v>
      </c>
      <c r="Y60" s="52">
        <v>156451.31696486977</v>
      </c>
      <c r="Z60" s="52">
        <v>159908.17156917902</v>
      </c>
      <c r="AA60" s="52">
        <v>189585.09991705907</v>
      </c>
      <c r="AB60" s="52">
        <v>182107.82820036844</v>
      </c>
      <c r="AC60" s="27">
        <v>162335</v>
      </c>
      <c r="AD60" s="27">
        <v>225368</v>
      </c>
      <c r="AE60" s="27">
        <v>180843</v>
      </c>
      <c r="AF60" s="27">
        <v>206079</v>
      </c>
      <c r="AG60" s="27">
        <v>192688</v>
      </c>
      <c r="AH60" s="27">
        <v>198916</v>
      </c>
      <c r="AI60" s="27">
        <v>218163</v>
      </c>
      <c r="AJ60" s="27">
        <v>186234</v>
      </c>
      <c r="AK60" s="27">
        <v>194691</v>
      </c>
      <c r="AL60" s="27">
        <v>244786</v>
      </c>
      <c r="AM60" s="27">
        <v>231512</v>
      </c>
      <c r="AN60" s="27">
        <v>193170</v>
      </c>
      <c r="AO60" s="27">
        <v>231717</v>
      </c>
      <c r="AP60" s="27">
        <v>189077</v>
      </c>
      <c r="AQ60" s="27">
        <v>247291</v>
      </c>
      <c r="AR60" s="27">
        <v>290672</v>
      </c>
      <c r="AS60" s="27">
        <v>314244</v>
      </c>
      <c r="AT60" s="27">
        <v>289266</v>
      </c>
      <c r="AU60" s="27">
        <v>308294</v>
      </c>
      <c r="AV60" s="27">
        <v>344213</v>
      </c>
      <c r="AW60" s="27">
        <v>366348</v>
      </c>
      <c r="AX60" s="27">
        <v>426508</v>
      </c>
      <c r="AY60" s="27">
        <v>494503</v>
      </c>
    </row>
    <row r="61" spans="1:51">
      <c r="A61" s="15" t="s">
        <v>115</v>
      </c>
      <c r="B61" s="15" t="s">
        <v>116</v>
      </c>
      <c r="C61" s="52">
        <v>699683</v>
      </c>
      <c r="D61" s="52">
        <v>640481</v>
      </c>
      <c r="E61" s="52">
        <v>586068</v>
      </c>
      <c r="F61" s="52">
        <v>516110</v>
      </c>
      <c r="G61" s="52">
        <v>470578</v>
      </c>
      <c r="H61" s="52">
        <v>439852</v>
      </c>
      <c r="I61" s="52">
        <v>454928</v>
      </c>
      <c r="J61" s="52">
        <v>425332</v>
      </c>
      <c r="K61" s="52">
        <v>441619</v>
      </c>
      <c r="L61" s="52">
        <v>427965</v>
      </c>
      <c r="M61" s="52">
        <v>407706</v>
      </c>
      <c r="N61" s="52">
        <v>368868</v>
      </c>
      <c r="O61" s="52">
        <v>400292</v>
      </c>
      <c r="P61" s="52">
        <v>419088</v>
      </c>
      <c r="Q61" s="52">
        <v>457889</v>
      </c>
      <c r="R61" s="52">
        <v>524649</v>
      </c>
      <c r="S61" s="52">
        <v>610407</v>
      </c>
      <c r="T61" s="52">
        <v>620041</v>
      </c>
      <c r="U61" s="52">
        <v>567904</v>
      </c>
      <c r="V61" s="52">
        <v>498977</v>
      </c>
      <c r="W61" s="52">
        <v>483459</v>
      </c>
      <c r="X61" s="52">
        <v>371465.06754254072</v>
      </c>
      <c r="Y61" s="52">
        <v>349363.73297571181</v>
      </c>
      <c r="Z61" s="52">
        <v>316373.55117230088</v>
      </c>
      <c r="AA61" s="52">
        <v>313437.09163038427</v>
      </c>
      <c r="AB61" s="52">
        <v>326980.37423569668</v>
      </c>
      <c r="AC61" s="27">
        <v>307809</v>
      </c>
      <c r="AD61" s="27">
        <v>365631</v>
      </c>
      <c r="AE61" s="27">
        <v>325165</v>
      </c>
      <c r="AF61" s="27">
        <v>345512</v>
      </c>
      <c r="AG61" s="27">
        <v>358944</v>
      </c>
      <c r="AH61" s="27">
        <v>379613</v>
      </c>
      <c r="AI61" s="27">
        <v>462761</v>
      </c>
      <c r="AJ61" s="27">
        <v>369606</v>
      </c>
      <c r="AK61" s="27">
        <v>426914</v>
      </c>
      <c r="AL61" s="27">
        <v>478827</v>
      </c>
      <c r="AM61" s="27">
        <v>505226</v>
      </c>
      <c r="AN61" s="27">
        <v>550124</v>
      </c>
      <c r="AO61" s="27">
        <v>620071</v>
      </c>
      <c r="AP61" s="27">
        <v>508451</v>
      </c>
      <c r="AQ61" s="27">
        <v>597832</v>
      </c>
      <c r="AR61" s="27">
        <v>555859</v>
      </c>
      <c r="AS61" s="27">
        <v>611010</v>
      </c>
      <c r="AT61" s="27">
        <v>596515</v>
      </c>
      <c r="AU61" s="27">
        <v>633503</v>
      </c>
      <c r="AV61" s="27">
        <v>696841</v>
      </c>
      <c r="AW61" s="27">
        <v>660145</v>
      </c>
      <c r="AX61" s="27">
        <v>617012</v>
      </c>
      <c r="AY61" s="27">
        <v>683983</v>
      </c>
    </row>
    <row r="62" spans="1:51">
      <c r="A62" s="15" t="s">
        <v>117</v>
      </c>
      <c r="B62" s="15" t="s">
        <v>118</v>
      </c>
      <c r="C62" s="52">
        <v>4046941</v>
      </c>
      <c r="D62" s="52">
        <v>3623336</v>
      </c>
      <c r="E62" s="52">
        <v>3439416</v>
      </c>
      <c r="F62" s="52">
        <v>2878783</v>
      </c>
      <c r="G62" s="52">
        <v>2870087</v>
      </c>
      <c r="H62" s="52">
        <v>2644315</v>
      </c>
      <c r="I62" s="52">
        <v>2513354</v>
      </c>
      <c r="J62" s="52">
        <v>2151494</v>
      </c>
      <c r="K62" s="52">
        <v>2205713</v>
      </c>
      <c r="L62" s="52">
        <v>2219349</v>
      </c>
      <c r="M62" s="52">
        <v>2079174</v>
      </c>
      <c r="N62" s="52">
        <v>1996730</v>
      </c>
      <c r="O62" s="52">
        <v>2003136</v>
      </c>
      <c r="P62" s="52">
        <v>1969787</v>
      </c>
      <c r="Q62" s="52">
        <v>1911795</v>
      </c>
      <c r="R62" s="52">
        <v>2036275</v>
      </c>
      <c r="S62" s="52">
        <v>2170420</v>
      </c>
      <c r="T62" s="52">
        <v>2104144</v>
      </c>
      <c r="U62" s="52">
        <v>2028243</v>
      </c>
      <c r="V62" s="52">
        <v>1837349</v>
      </c>
      <c r="W62" s="52">
        <v>1870816</v>
      </c>
      <c r="X62" s="52">
        <v>1541245.5628244467</v>
      </c>
      <c r="Y62" s="52">
        <v>1304763.3907349235</v>
      </c>
      <c r="Z62" s="52">
        <v>1253649.4941680862</v>
      </c>
      <c r="AA62" s="52">
        <v>1281016.9172849916</v>
      </c>
      <c r="AB62" s="52">
        <v>1226732.5867391499</v>
      </c>
      <c r="AC62" s="27">
        <v>1182195</v>
      </c>
      <c r="AD62" s="27">
        <v>1434347</v>
      </c>
      <c r="AE62" s="27">
        <v>1349126</v>
      </c>
      <c r="AF62" s="27">
        <v>1426999</v>
      </c>
      <c r="AG62" s="27">
        <v>1443694</v>
      </c>
      <c r="AH62" s="27">
        <v>1535989</v>
      </c>
      <c r="AI62" s="27">
        <v>1924411</v>
      </c>
      <c r="AJ62" s="27">
        <v>1669420</v>
      </c>
      <c r="AK62" s="27">
        <v>1831731</v>
      </c>
      <c r="AL62" s="27">
        <v>2092336</v>
      </c>
      <c r="AM62" s="27">
        <v>2221677</v>
      </c>
      <c r="AN62" s="27">
        <v>2120134</v>
      </c>
      <c r="AO62" s="27">
        <v>2506485</v>
      </c>
      <c r="AP62" s="27">
        <v>2278750</v>
      </c>
      <c r="AQ62" s="27">
        <v>2619087</v>
      </c>
      <c r="AR62" s="27">
        <v>2511649</v>
      </c>
      <c r="AS62" s="27">
        <v>2673842</v>
      </c>
      <c r="AT62" s="27">
        <v>2713919</v>
      </c>
      <c r="AU62" s="27">
        <v>2693867</v>
      </c>
      <c r="AV62" s="27">
        <v>2811242</v>
      </c>
      <c r="AW62" s="27">
        <v>2600067</v>
      </c>
      <c r="AX62" s="27">
        <v>2448518</v>
      </c>
      <c r="AY62" s="27">
        <v>2614857</v>
      </c>
    </row>
    <row r="63" spans="1:51">
      <c r="A63" s="15" t="s">
        <v>119</v>
      </c>
      <c r="B63" s="15" t="s">
        <v>120</v>
      </c>
      <c r="C63" s="52">
        <v>704944</v>
      </c>
      <c r="D63" s="52">
        <v>609320</v>
      </c>
      <c r="E63" s="52">
        <v>587893</v>
      </c>
      <c r="F63" s="52">
        <v>476312</v>
      </c>
      <c r="G63" s="52">
        <v>454454</v>
      </c>
      <c r="H63" s="52">
        <v>410572</v>
      </c>
      <c r="I63" s="52">
        <v>376440</v>
      </c>
      <c r="J63" s="52">
        <v>327895</v>
      </c>
      <c r="K63" s="52">
        <v>333699</v>
      </c>
      <c r="L63" s="52">
        <v>336484</v>
      </c>
      <c r="M63" s="52">
        <v>297305</v>
      </c>
      <c r="N63" s="52">
        <v>334101</v>
      </c>
      <c r="O63" s="52">
        <v>370591</v>
      </c>
      <c r="P63" s="52">
        <v>363082</v>
      </c>
      <c r="Q63" s="52">
        <v>326215</v>
      </c>
      <c r="R63" s="52">
        <v>372784</v>
      </c>
      <c r="S63" s="52">
        <v>410439</v>
      </c>
      <c r="T63" s="52">
        <v>359676</v>
      </c>
      <c r="U63" s="52">
        <v>293865</v>
      </c>
      <c r="V63" s="52">
        <v>264760</v>
      </c>
      <c r="W63" s="52">
        <v>264770</v>
      </c>
      <c r="X63" s="52">
        <v>208533.47052683606</v>
      </c>
      <c r="Y63" s="52">
        <v>190721.71223781674</v>
      </c>
      <c r="Z63" s="52">
        <v>211614.16453738292</v>
      </c>
      <c r="AA63" s="52">
        <v>210178.55798125974</v>
      </c>
      <c r="AB63" s="52">
        <v>175056.85028783994</v>
      </c>
      <c r="AC63" s="27">
        <v>157576</v>
      </c>
      <c r="AD63" s="27">
        <v>207335</v>
      </c>
      <c r="AE63" s="27">
        <v>167971</v>
      </c>
      <c r="AF63" s="27">
        <v>178961</v>
      </c>
      <c r="AG63" s="27">
        <v>174825</v>
      </c>
      <c r="AH63" s="27">
        <v>189143</v>
      </c>
      <c r="AI63" s="27">
        <v>243997</v>
      </c>
      <c r="AJ63" s="27">
        <v>189371</v>
      </c>
      <c r="AK63" s="27">
        <v>193278</v>
      </c>
      <c r="AL63" s="27">
        <v>223704</v>
      </c>
      <c r="AM63" s="27">
        <v>214799</v>
      </c>
      <c r="AN63" s="27">
        <v>214042</v>
      </c>
      <c r="AO63" s="27">
        <v>260648</v>
      </c>
      <c r="AP63" s="27">
        <v>217627</v>
      </c>
      <c r="AQ63" s="27">
        <v>257108</v>
      </c>
      <c r="AR63" s="27">
        <v>240277</v>
      </c>
      <c r="AS63" s="27">
        <v>252666</v>
      </c>
      <c r="AT63" s="27">
        <v>246879</v>
      </c>
      <c r="AU63" s="27">
        <v>233686</v>
      </c>
      <c r="AV63" s="27">
        <v>272666</v>
      </c>
      <c r="AW63" s="27">
        <v>244295</v>
      </c>
      <c r="AX63" s="27">
        <v>225194</v>
      </c>
      <c r="AY63" s="27">
        <v>248891</v>
      </c>
    </row>
    <row r="64" spans="1:51">
      <c r="A64" s="15" t="s">
        <v>121</v>
      </c>
      <c r="B64" s="15" t="s">
        <v>122</v>
      </c>
      <c r="C64" s="52">
        <v>1664353</v>
      </c>
      <c r="D64" s="52">
        <v>1566467</v>
      </c>
      <c r="E64" s="52">
        <v>1459725</v>
      </c>
      <c r="F64" s="52">
        <v>1296893</v>
      </c>
      <c r="G64" s="52">
        <v>1241515</v>
      </c>
      <c r="H64" s="52">
        <v>1208352</v>
      </c>
      <c r="I64" s="52">
        <v>1258748</v>
      </c>
      <c r="J64" s="52">
        <v>1183766</v>
      </c>
      <c r="K64" s="52">
        <v>1182390</v>
      </c>
      <c r="L64" s="52">
        <v>1242563</v>
      </c>
      <c r="M64" s="52">
        <v>1292834</v>
      </c>
      <c r="N64" s="52">
        <v>1177328</v>
      </c>
      <c r="O64" s="52">
        <v>1279237</v>
      </c>
      <c r="P64" s="52">
        <v>1327123</v>
      </c>
      <c r="Q64" s="52">
        <v>1275744</v>
      </c>
      <c r="R64" s="52">
        <v>1366943</v>
      </c>
      <c r="S64" s="52">
        <v>1665944</v>
      </c>
      <c r="T64" s="52">
        <v>1525451</v>
      </c>
      <c r="U64" s="52">
        <v>1484779</v>
      </c>
      <c r="V64" s="52">
        <v>1456822</v>
      </c>
      <c r="W64" s="52">
        <v>1372569</v>
      </c>
      <c r="X64" s="52">
        <v>1086144.5076750128</v>
      </c>
      <c r="Y64" s="52">
        <v>977080.38732864009</v>
      </c>
      <c r="Z64" s="52">
        <v>911506.39579965756</v>
      </c>
      <c r="AA64" s="52">
        <v>942998.8887611829</v>
      </c>
      <c r="AB64" s="52">
        <v>926502.3989462083</v>
      </c>
      <c r="AC64" s="27">
        <v>909775</v>
      </c>
      <c r="AD64" s="27">
        <v>1093215</v>
      </c>
      <c r="AE64" s="27">
        <v>1011636</v>
      </c>
      <c r="AF64" s="27">
        <v>1054113</v>
      </c>
      <c r="AG64" s="27">
        <v>1095969</v>
      </c>
      <c r="AH64" s="27">
        <v>1202385</v>
      </c>
      <c r="AI64" s="27">
        <v>1405275</v>
      </c>
      <c r="AJ64" s="27">
        <v>1340255</v>
      </c>
      <c r="AK64" s="27">
        <v>1509880</v>
      </c>
      <c r="AL64" s="27">
        <v>1765073</v>
      </c>
      <c r="AM64" s="27">
        <v>1679452</v>
      </c>
      <c r="AN64" s="27">
        <v>1598372</v>
      </c>
      <c r="AO64" s="27">
        <v>1866658</v>
      </c>
      <c r="AP64" s="27">
        <v>1558849</v>
      </c>
      <c r="AQ64" s="27">
        <v>1958929</v>
      </c>
      <c r="AR64" s="27">
        <v>1876421</v>
      </c>
      <c r="AS64" s="27">
        <v>2047935</v>
      </c>
      <c r="AT64" s="27">
        <v>2177639</v>
      </c>
      <c r="AU64" s="27">
        <v>2183384</v>
      </c>
      <c r="AV64" s="27">
        <v>2375088</v>
      </c>
      <c r="AW64" s="27">
        <v>2206667</v>
      </c>
      <c r="AX64" s="27">
        <v>2030087</v>
      </c>
      <c r="AY64" s="27">
        <v>2242432</v>
      </c>
    </row>
    <row r="65" spans="1:51">
      <c r="A65" s="15" t="s">
        <v>123</v>
      </c>
      <c r="B65" s="15" t="s">
        <v>124</v>
      </c>
      <c r="C65" s="52">
        <v>5187450</v>
      </c>
      <c r="D65" s="52">
        <v>4519226</v>
      </c>
      <c r="E65" s="52">
        <v>4183237</v>
      </c>
      <c r="F65" s="52">
        <v>3490945</v>
      </c>
      <c r="G65" s="52">
        <v>3441939</v>
      </c>
      <c r="H65" s="52">
        <v>3230091</v>
      </c>
      <c r="I65" s="52">
        <v>3038639</v>
      </c>
      <c r="J65" s="52">
        <v>2645029</v>
      </c>
      <c r="K65" s="52">
        <v>2831177</v>
      </c>
      <c r="L65" s="52">
        <v>2828831</v>
      </c>
      <c r="M65" s="52">
        <v>2655359</v>
      </c>
      <c r="N65" s="52">
        <v>2477465</v>
      </c>
      <c r="O65" s="52">
        <v>2639020</v>
      </c>
      <c r="P65" s="52">
        <v>2513728</v>
      </c>
      <c r="Q65" s="52">
        <v>2379179</v>
      </c>
      <c r="R65" s="52">
        <v>2514886</v>
      </c>
      <c r="S65" s="52">
        <v>2638652</v>
      </c>
      <c r="T65" s="52">
        <v>2524827</v>
      </c>
      <c r="U65" s="52">
        <v>2366944</v>
      </c>
      <c r="V65" s="52">
        <v>2276779</v>
      </c>
      <c r="W65" s="52">
        <v>2266506</v>
      </c>
      <c r="X65" s="52">
        <v>1754929.615479673</v>
      </c>
      <c r="Y65" s="52">
        <v>1500757.4714762708</v>
      </c>
      <c r="Z65" s="52">
        <v>1525999.4752370266</v>
      </c>
      <c r="AA65" s="52">
        <v>1667935.2115535466</v>
      </c>
      <c r="AB65" s="52">
        <v>1539991.889367254</v>
      </c>
      <c r="AC65" s="27">
        <v>1471213</v>
      </c>
      <c r="AD65" s="27">
        <v>1755710</v>
      </c>
      <c r="AE65" s="27">
        <v>1604770</v>
      </c>
      <c r="AF65" s="27">
        <v>2073116</v>
      </c>
      <c r="AG65" s="27">
        <v>2369912</v>
      </c>
      <c r="AH65" s="27">
        <v>2828514</v>
      </c>
      <c r="AI65" s="27">
        <v>3160129</v>
      </c>
      <c r="AJ65" s="27">
        <v>2860202</v>
      </c>
      <c r="AK65" s="27">
        <v>3117047</v>
      </c>
      <c r="AL65" s="27">
        <v>3464273</v>
      </c>
      <c r="AM65" s="27">
        <v>3176597</v>
      </c>
      <c r="AN65" s="27">
        <v>2994495</v>
      </c>
      <c r="AO65" s="27">
        <v>3354483</v>
      </c>
      <c r="AP65" s="27">
        <v>2975117</v>
      </c>
      <c r="AQ65" s="27">
        <v>3202644</v>
      </c>
      <c r="AR65" s="27">
        <v>3021042</v>
      </c>
      <c r="AS65" s="27">
        <v>3202002</v>
      </c>
      <c r="AT65" s="27">
        <v>3353866</v>
      </c>
      <c r="AU65" s="27">
        <v>3207854</v>
      </c>
      <c r="AV65" s="27">
        <v>3411244</v>
      </c>
      <c r="AW65" s="27">
        <v>3087322</v>
      </c>
      <c r="AX65" s="27">
        <v>2842106</v>
      </c>
      <c r="AY65" s="27">
        <v>3178579</v>
      </c>
    </row>
    <row r="66" spans="1:51">
      <c r="A66" s="15" t="s">
        <v>125</v>
      </c>
      <c r="B66" s="15" t="s">
        <v>126</v>
      </c>
      <c r="C66" s="52">
        <v>636774</v>
      </c>
      <c r="D66" s="52">
        <v>575646</v>
      </c>
      <c r="E66" s="52">
        <v>515328</v>
      </c>
      <c r="F66" s="52">
        <v>439600</v>
      </c>
      <c r="G66" s="52">
        <v>429881</v>
      </c>
      <c r="H66" s="52">
        <v>393149</v>
      </c>
      <c r="I66" s="52">
        <v>419907</v>
      </c>
      <c r="J66" s="52">
        <v>427224</v>
      </c>
      <c r="K66" s="52">
        <v>491272</v>
      </c>
      <c r="L66" s="52">
        <v>475243</v>
      </c>
      <c r="M66" s="52">
        <v>462125</v>
      </c>
      <c r="N66" s="52">
        <v>416848</v>
      </c>
      <c r="O66" s="52">
        <v>461691</v>
      </c>
      <c r="P66" s="52">
        <v>469165</v>
      </c>
      <c r="Q66" s="52">
        <v>413680</v>
      </c>
      <c r="R66" s="52">
        <v>446297</v>
      </c>
      <c r="S66" s="52">
        <v>503036</v>
      </c>
      <c r="T66" s="52">
        <v>524847</v>
      </c>
      <c r="U66" s="52">
        <v>515432</v>
      </c>
      <c r="V66" s="52">
        <v>472201</v>
      </c>
      <c r="W66" s="52">
        <v>457189</v>
      </c>
      <c r="X66" s="52">
        <v>322181.10652670334</v>
      </c>
      <c r="Y66" s="52">
        <v>281528.37147166679</v>
      </c>
      <c r="Z66" s="52">
        <v>248053.00850328413</v>
      </c>
      <c r="AA66" s="52">
        <v>224649.77471642976</v>
      </c>
      <c r="AB66" s="52">
        <v>214180.12726667459</v>
      </c>
      <c r="AC66" s="27">
        <v>216974</v>
      </c>
      <c r="AD66" s="27">
        <v>291269</v>
      </c>
      <c r="AE66" s="27">
        <v>257591</v>
      </c>
      <c r="AF66" s="27">
        <v>304191</v>
      </c>
      <c r="AG66" s="27">
        <v>311819</v>
      </c>
      <c r="AH66" s="27">
        <v>336527</v>
      </c>
      <c r="AI66" s="27">
        <v>402929</v>
      </c>
      <c r="AJ66" s="27">
        <v>330000</v>
      </c>
      <c r="AK66" s="27">
        <v>327790</v>
      </c>
      <c r="AL66" s="27">
        <v>386424</v>
      </c>
      <c r="AM66" s="27">
        <v>355980</v>
      </c>
      <c r="AN66" s="27">
        <v>319627</v>
      </c>
      <c r="AO66" s="27">
        <v>358194</v>
      </c>
      <c r="AP66" s="27">
        <v>288468</v>
      </c>
      <c r="AQ66" s="27">
        <v>338178</v>
      </c>
      <c r="AR66" s="27">
        <v>317156</v>
      </c>
      <c r="AS66" s="27">
        <v>311870</v>
      </c>
      <c r="AT66" s="27">
        <v>324651</v>
      </c>
      <c r="AU66" s="27">
        <v>328343</v>
      </c>
      <c r="AV66" s="27">
        <v>353011</v>
      </c>
      <c r="AW66" s="27">
        <v>353876</v>
      </c>
      <c r="AX66" s="27">
        <v>390260</v>
      </c>
      <c r="AY66" s="27">
        <v>458524</v>
      </c>
    </row>
    <row r="67" spans="1:51">
      <c r="A67" s="15" t="s">
        <v>127</v>
      </c>
      <c r="B67" s="15" t="s">
        <v>128</v>
      </c>
      <c r="C67" s="52">
        <v>10657025</v>
      </c>
      <c r="D67" s="52">
        <v>9270995</v>
      </c>
      <c r="E67" s="52">
        <v>8344639</v>
      </c>
      <c r="F67" s="52">
        <v>7504427</v>
      </c>
      <c r="G67" s="52">
        <v>7502583</v>
      </c>
      <c r="H67" s="52">
        <v>7281338</v>
      </c>
      <c r="I67" s="52">
        <v>7617859</v>
      </c>
      <c r="J67" s="52">
        <v>6905856</v>
      </c>
      <c r="K67" s="52">
        <v>6892573</v>
      </c>
      <c r="L67" s="52">
        <v>6646225</v>
      </c>
      <c r="M67" s="52">
        <v>6002936</v>
      </c>
      <c r="N67" s="52">
        <v>5790468</v>
      </c>
      <c r="O67" s="52">
        <v>6023466</v>
      </c>
      <c r="P67" s="52">
        <v>5627071</v>
      </c>
      <c r="Q67" s="52">
        <v>5326617</v>
      </c>
      <c r="R67" s="52">
        <v>5919889</v>
      </c>
      <c r="S67" s="52">
        <v>6230851</v>
      </c>
      <c r="T67" s="52">
        <v>6121509</v>
      </c>
      <c r="U67" s="52">
        <v>5579351</v>
      </c>
      <c r="V67" s="52">
        <v>5138377</v>
      </c>
      <c r="W67" s="52">
        <v>4968864</v>
      </c>
      <c r="X67" s="52">
        <v>3991475.8632055377</v>
      </c>
      <c r="Y67" s="52">
        <v>3557989.3805155009</v>
      </c>
      <c r="Z67" s="52">
        <v>3428196.4820556575</v>
      </c>
      <c r="AA67" s="52">
        <v>3513304.0338498065</v>
      </c>
      <c r="AB67" s="52">
        <v>3367553.4162046048</v>
      </c>
      <c r="AC67" s="27">
        <v>3438748</v>
      </c>
      <c r="AD67" s="27">
        <v>4274963</v>
      </c>
      <c r="AE67" s="27">
        <v>3769277</v>
      </c>
      <c r="AF67" s="27">
        <v>3911781</v>
      </c>
      <c r="AG67" s="27">
        <v>4549980</v>
      </c>
      <c r="AH67" s="27">
        <v>5960050</v>
      </c>
      <c r="AI67" s="27">
        <v>7023205</v>
      </c>
      <c r="AJ67" s="27">
        <v>6272538</v>
      </c>
      <c r="AK67" s="27">
        <v>6703072</v>
      </c>
      <c r="AL67" s="27">
        <v>7229261</v>
      </c>
      <c r="AM67" s="27">
        <v>6851958</v>
      </c>
      <c r="AN67" s="27">
        <v>6280577</v>
      </c>
      <c r="AO67" s="27">
        <v>7158941</v>
      </c>
      <c r="AP67" s="27">
        <v>6595620</v>
      </c>
      <c r="AQ67" s="27">
        <v>6991471</v>
      </c>
      <c r="AR67" s="27">
        <v>6617040</v>
      </c>
      <c r="AS67" s="27">
        <v>7245743</v>
      </c>
      <c r="AT67" s="27">
        <v>7229060</v>
      </c>
      <c r="AU67" s="27">
        <v>7597872</v>
      </c>
      <c r="AV67" s="27">
        <v>8315904</v>
      </c>
      <c r="AW67" s="27">
        <v>7674042</v>
      </c>
      <c r="AX67" s="27">
        <v>7052627</v>
      </c>
      <c r="AY67" s="27">
        <v>7870562</v>
      </c>
    </row>
    <row r="68" spans="1:51">
      <c r="A68" s="15" t="s">
        <v>129</v>
      </c>
      <c r="B68" s="15" t="s">
        <v>130</v>
      </c>
      <c r="C68" s="52">
        <v>1540526</v>
      </c>
      <c r="D68" s="52">
        <v>1448001</v>
      </c>
      <c r="E68" s="52">
        <v>1375005</v>
      </c>
      <c r="F68" s="52">
        <v>1222147</v>
      </c>
      <c r="G68" s="52">
        <v>1279113</v>
      </c>
      <c r="H68" s="52">
        <v>1230991</v>
      </c>
      <c r="I68" s="52">
        <v>1291917</v>
      </c>
      <c r="J68" s="52">
        <v>1156160</v>
      </c>
      <c r="K68" s="52">
        <v>1096233</v>
      </c>
      <c r="L68" s="52">
        <v>1047198</v>
      </c>
      <c r="M68" s="52">
        <v>1033947</v>
      </c>
      <c r="N68" s="52">
        <v>1032839</v>
      </c>
      <c r="O68" s="52">
        <v>1111728</v>
      </c>
      <c r="P68" s="52">
        <v>1106270</v>
      </c>
      <c r="Q68" s="52">
        <v>1077636</v>
      </c>
      <c r="R68" s="52">
        <v>1298487</v>
      </c>
      <c r="S68" s="52">
        <v>1459366</v>
      </c>
      <c r="T68" s="52">
        <v>1449247</v>
      </c>
      <c r="U68" s="52">
        <v>1353431</v>
      </c>
      <c r="V68" s="52">
        <v>1266172</v>
      </c>
      <c r="W68" s="52">
        <v>1266274</v>
      </c>
      <c r="X68" s="52">
        <v>962171.93868061341</v>
      </c>
      <c r="Y68" s="52">
        <v>847311.0064061915</v>
      </c>
      <c r="Z68" s="52">
        <v>803880.22082055314</v>
      </c>
      <c r="AA68" s="52">
        <v>917416.48358158802</v>
      </c>
      <c r="AB68" s="52">
        <v>834357.16429840936</v>
      </c>
      <c r="AC68" s="27">
        <v>832766</v>
      </c>
      <c r="AD68" s="27">
        <v>1032855</v>
      </c>
      <c r="AE68" s="27">
        <v>942341</v>
      </c>
      <c r="AF68" s="27">
        <v>976528</v>
      </c>
      <c r="AG68" s="27">
        <v>998871</v>
      </c>
      <c r="AH68" s="27">
        <v>1099530</v>
      </c>
      <c r="AI68" s="27">
        <v>1249847</v>
      </c>
      <c r="AJ68" s="27">
        <v>1013926</v>
      </c>
      <c r="AK68" s="27">
        <v>1053104</v>
      </c>
      <c r="AL68" s="27">
        <v>1450267</v>
      </c>
      <c r="AM68" s="27">
        <v>1551421</v>
      </c>
      <c r="AN68" s="27">
        <v>1597367</v>
      </c>
      <c r="AO68" s="27">
        <v>1913407</v>
      </c>
      <c r="AP68" s="27">
        <v>1740696</v>
      </c>
      <c r="AQ68" s="27">
        <v>1899847</v>
      </c>
      <c r="AR68" s="27">
        <v>1795264</v>
      </c>
      <c r="AS68" s="27">
        <v>1959243</v>
      </c>
      <c r="AT68" s="27">
        <v>2019390</v>
      </c>
      <c r="AU68" s="27">
        <v>2056840</v>
      </c>
      <c r="AV68" s="27">
        <v>2184030</v>
      </c>
      <c r="AW68" s="27">
        <v>2012125</v>
      </c>
      <c r="AX68" s="27">
        <v>1899731</v>
      </c>
      <c r="AY68" s="27">
        <v>2168124</v>
      </c>
    </row>
    <row r="69" spans="1:51">
      <c r="A69" s="15" t="s">
        <v>131</v>
      </c>
      <c r="B69" s="15" t="s">
        <v>132</v>
      </c>
      <c r="C69" s="52">
        <v>770766</v>
      </c>
      <c r="D69" s="52">
        <v>673383</v>
      </c>
      <c r="E69" s="52">
        <v>639394</v>
      </c>
      <c r="F69" s="52">
        <v>559198</v>
      </c>
      <c r="G69" s="52">
        <v>542520</v>
      </c>
      <c r="H69" s="52">
        <v>484570</v>
      </c>
      <c r="I69" s="52">
        <v>489344</v>
      </c>
      <c r="J69" s="52">
        <v>501739</v>
      </c>
      <c r="K69" s="52">
        <v>506825</v>
      </c>
      <c r="L69" s="52">
        <v>520083</v>
      </c>
      <c r="M69" s="52">
        <v>501101</v>
      </c>
      <c r="N69" s="52">
        <v>489746</v>
      </c>
      <c r="O69" s="52">
        <v>489003</v>
      </c>
      <c r="P69" s="52">
        <v>476781</v>
      </c>
      <c r="Q69" s="52">
        <v>447387</v>
      </c>
      <c r="R69" s="52">
        <v>476315</v>
      </c>
      <c r="S69" s="52">
        <v>545768</v>
      </c>
      <c r="T69" s="52">
        <v>565098</v>
      </c>
      <c r="U69" s="52">
        <v>575279</v>
      </c>
      <c r="V69" s="52">
        <v>527792</v>
      </c>
      <c r="W69" s="52">
        <v>508951</v>
      </c>
      <c r="X69" s="52">
        <v>396438.77695559856</v>
      </c>
      <c r="Y69" s="52">
        <v>345723.4336860546</v>
      </c>
      <c r="Z69" s="52">
        <v>327925.17151126487</v>
      </c>
      <c r="AA69" s="52">
        <v>342252.80870533123</v>
      </c>
      <c r="AB69" s="52">
        <v>317859.68585845397</v>
      </c>
      <c r="AC69" s="27">
        <v>286440</v>
      </c>
      <c r="AD69" s="27">
        <v>367524</v>
      </c>
      <c r="AE69" s="27">
        <v>341442</v>
      </c>
      <c r="AF69" s="27">
        <v>354290</v>
      </c>
      <c r="AG69" s="27">
        <v>344359</v>
      </c>
      <c r="AH69" s="27">
        <v>358920</v>
      </c>
      <c r="AI69" s="27">
        <v>447380</v>
      </c>
      <c r="AJ69" s="27">
        <v>358416</v>
      </c>
      <c r="AK69" s="27">
        <v>376869</v>
      </c>
      <c r="AL69" s="27">
        <v>448463</v>
      </c>
      <c r="AM69" s="27">
        <v>400482</v>
      </c>
      <c r="AN69" s="27">
        <v>377009</v>
      </c>
      <c r="AO69" s="27">
        <v>419696</v>
      </c>
      <c r="AP69" s="27">
        <v>345175</v>
      </c>
      <c r="AQ69" s="27">
        <v>406578</v>
      </c>
      <c r="AR69" s="27">
        <v>371488</v>
      </c>
      <c r="AS69" s="27">
        <v>386035</v>
      </c>
      <c r="AT69" s="27">
        <v>376822</v>
      </c>
      <c r="AU69" s="27">
        <v>380734</v>
      </c>
      <c r="AV69" s="27">
        <v>449773</v>
      </c>
      <c r="AW69" s="27">
        <v>392024</v>
      </c>
      <c r="AX69" s="27">
        <v>346667</v>
      </c>
      <c r="AY69" s="27">
        <v>411913</v>
      </c>
    </row>
    <row r="70" spans="1:51">
      <c r="A70" s="15" t="s">
        <v>133</v>
      </c>
      <c r="B70" s="15" t="s">
        <v>134</v>
      </c>
      <c r="C70" s="52">
        <v>5506029</v>
      </c>
      <c r="D70" s="52">
        <v>4840251</v>
      </c>
      <c r="E70" s="52">
        <v>4241264</v>
      </c>
      <c r="F70" s="52">
        <v>3446113</v>
      </c>
      <c r="G70" s="52">
        <v>3387221</v>
      </c>
      <c r="H70" s="52">
        <v>3272743</v>
      </c>
      <c r="I70" s="52">
        <v>3401680</v>
      </c>
      <c r="J70" s="52">
        <v>2882668</v>
      </c>
      <c r="K70" s="52">
        <v>2993080</v>
      </c>
      <c r="L70" s="52">
        <v>3076946</v>
      </c>
      <c r="M70" s="52">
        <v>2673419</v>
      </c>
      <c r="N70" s="52">
        <v>2317119</v>
      </c>
      <c r="O70" s="52">
        <v>2460985</v>
      </c>
      <c r="P70" s="52">
        <v>2361099</v>
      </c>
      <c r="Q70" s="52">
        <v>2251674</v>
      </c>
      <c r="R70" s="52">
        <v>2577570</v>
      </c>
      <c r="S70" s="52">
        <v>2818696</v>
      </c>
      <c r="T70" s="52">
        <v>2690983</v>
      </c>
      <c r="U70" s="52">
        <v>2488957</v>
      </c>
      <c r="V70" s="52">
        <v>2092364</v>
      </c>
      <c r="W70" s="52">
        <v>1924440</v>
      </c>
      <c r="X70" s="52">
        <v>1471746.8070627339</v>
      </c>
      <c r="Y70" s="52">
        <v>1268547.9685662426</v>
      </c>
      <c r="Z70" s="52">
        <v>1248475.6383136862</v>
      </c>
      <c r="AA70" s="52">
        <v>1346763.3102721132</v>
      </c>
      <c r="AB70" s="52">
        <v>1222307.7593071465</v>
      </c>
      <c r="AC70" s="27">
        <v>1242428</v>
      </c>
      <c r="AD70" s="27">
        <v>1711674</v>
      </c>
      <c r="AE70" s="27">
        <v>1361773</v>
      </c>
      <c r="AF70" s="27">
        <v>1750903</v>
      </c>
      <c r="AG70" s="27">
        <v>2038155</v>
      </c>
      <c r="AH70" s="27">
        <v>2159678</v>
      </c>
      <c r="AI70" s="27">
        <v>2491819</v>
      </c>
      <c r="AJ70" s="27">
        <v>2444710</v>
      </c>
      <c r="AK70" s="27">
        <v>2964727</v>
      </c>
      <c r="AL70" s="27">
        <v>3277598</v>
      </c>
      <c r="AM70" s="27">
        <v>2971779</v>
      </c>
      <c r="AN70" s="27">
        <v>2695333</v>
      </c>
      <c r="AO70" s="27">
        <v>2925597</v>
      </c>
      <c r="AP70" s="27">
        <v>2588757</v>
      </c>
      <c r="AQ70" s="27">
        <v>2928324</v>
      </c>
      <c r="AR70" s="27">
        <v>2836593</v>
      </c>
      <c r="AS70" s="27">
        <v>3285772</v>
      </c>
      <c r="AT70" s="27">
        <v>3115383</v>
      </c>
      <c r="AU70" s="27">
        <v>3231776</v>
      </c>
      <c r="AV70" s="27">
        <v>3625893</v>
      </c>
      <c r="AW70" s="27">
        <v>3317534</v>
      </c>
      <c r="AX70" s="27">
        <v>2959602</v>
      </c>
      <c r="AY70" s="27">
        <v>3451148</v>
      </c>
    </row>
    <row r="71" spans="1:51">
      <c r="A71" s="15" t="s">
        <v>135</v>
      </c>
      <c r="B71" s="15" t="s">
        <v>136</v>
      </c>
      <c r="C71" s="52">
        <v>1865839</v>
      </c>
      <c r="D71" s="52">
        <v>1799741</v>
      </c>
      <c r="E71" s="52">
        <v>1696903</v>
      </c>
      <c r="F71" s="52">
        <v>1626331</v>
      </c>
      <c r="G71" s="52">
        <v>1682649</v>
      </c>
      <c r="H71" s="52">
        <v>1707469</v>
      </c>
      <c r="I71" s="52">
        <v>1724033</v>
      </c>
      <c r="J71" s="52">
        <v>1655507</v>
      </c>
      <c r="K71" s="52">
        <v>1704994</v>
      </c>
      <c r="L71" s="52">
        <v>1693108</v>
      </c>
      <c r="M71" s="52">
        <v>1727253</v>
      </c>
      <c r="N71" s="52">
        <v>1612035</v>
      </c>
      <c r="O71" s="52">
        <v>1642625</v>
      </c>
      <c r="P71" s="52">
        <v>1717554</v>
      </c>
      <c r="Q71" s="52">
        <v>1718960</v>
      </c>
      <c r="R71" s="52">
        <v>2015756</v>
      </c>
      <c r="S71" s="52">
        <v>2102746</v>
      </c>
      <c r="T71" s="52">
        <v>2055722</v>
      </c>
      <c r="U71" s="52">
        <v>1971359</v>
      </c>
      <c r="V71" s="52">
        <v>1777872</v>
      </c>
      <c r="W71" s="52">
        <v>1747556</v>
      </c>
      <c r="X71" s="52">
        <v>1378203.389507029</v>
      </c>
      <c r="Y71" s="52">
        <v>1110627.6873682742</v>
      </c>
      <c r="Z71" s="52">
        <v>1091126.9174671303</v>
      </c>
      <c r="AA71" s="52">
        <v>1101234.9656018484</v>
      </c>
      <c r="AB71" s="52">
        <v>1045218.1576700337</v>
      </c>
      <c r="AC71" s="27">
        <v>1002289</v>
      </c>
      <c r="AD71" s="27">
        <v>1238512</v>
      </c>
      <c r="AE71" s="27">
        <v>1164440</v>
      </c>
      <c r="AF71" s="27">
        <v>1185883</v>
      </c>
      <c r="AG71" s="27">
        <v>1253636</v>
      </c>
      <c r="AH71" s="27">
        <v>1288031</v>
      </c>
      <c r="AI71" s="27">
        <v>1433970</v>
      </c>
      <c r="AJ71" s="27">
        <v>1211993</v>
      </c>
      <c r="AK71" s="27">
        <v>1294756</v>
      </c>
      <c r="AL71" s="27">
        <v>1691316</v>
      </c>
      <c r="AM71" s="27">
        <v>1643561</v>
      </c>
      <c r="AN71" s="27">
        <v>1549267</v>
      </c>
      <c r="AO71" s="27">
        <v>1782546</v>
      </c>
      <c r="AP71" s="27">
        <v>1524252</v>
      </c>
      <c r="AQ71" s="27">
        <v>1649503</v>
      </c>
      <c r="AR71" s="27">
        <v>1529843</v>
      </c>
      <c r="AS71" s="27">
        <v>1568459</v>
      </c>
      <c r="AT71" s="27">
        <v>1670281</v>
      </c>
      <c r="AU71" s="27">
        <v>1724338</v>
      </c>
      <c r="AV71" s="27">
        <v>1762509</v>
      </c>
      <c r="AW71" s="27">
        <v>1629006</v>
      </c>
      <c r="AX71" s="27">
        <v>1619824</v>
      </c>
      <c r="AY71" s="27">
        <v>1792964</v>
      </c>
    </row>
    <row r="72" spans="1:51">
      <c r="A72" s="15" t="s">
        <v>137</v>
      </c>
      <c r="B72" s="15" t="s">
        <v>138</v>
      </c>
      <c r="C72" s="52">
        <v>1853194</v>
      </c>
      <c r="D72" s="52">
        <v>1683091</v>
      </c>
      <c r="E72" s="52">
        <v>1664225</v>
      </c>
      <c r="F72" s="52">
        <v>1504190</v>
      </c>
      <c r="G72" s="52">
        <v>1514238</v>
      </c>
      <c r="H72" s="52">
        <v>1448286</v>
      </c>
      <c r="I72" s="52">
        <v>1563103</v>
      </c>
      <c r="J72" s="52">
        <v>1589148</v>
      </c>
      <c r="K72" s="52">
        <v>1630976</v>
      </c>
      <c r="L72" s="52">
        <v>1574295</v>
      </c>
      <c r="M72" s="52">
        <v>1583214</v>
      </c>
      <c r="N72" s="52">
        <v>1456407</v>
      </c>
      <c r="O72" s="52">
        <v>1366621</v>
      </c>
      <c r="P72" s="52">
        <v>1408525</v>
      </c>
      <c r="Q72" s="52">
        <v>1432553</v>
      </c>
      <c r="R72" s="52">
        <v>1643015</v>
      </c>
      <c r="S72" s="52">
        <v>1764170</v>
      </c>
      <c r="T72" s="52">
        <v>1854796</v>
      </c>
      <c r="U72" s="52">
        <v>1806998</v>
      </c>
      <c r="V72" s="52">
        <v>1699690</v>
      </c>
      <c r="W72" s="52">
        <v>1589501</v>
      </c>
      <c r="X72" s="52">
        <v>1226429.6647305358</v>
      </c>
      <c r="Y72" s="52">
        <v>1088376.0903661358</v>
      </c>
      <c r="Z72" s="52">
        <v>1015210.4542439749</v>
      </c>
      <c r="AA72" s="52">
        <v>1059633.1554691764</v>
      </c>
      <c r="AB72" s="52">
        <v>989439.66597440385</v>
      </c>
      <c r="AC72" s="27">
        <v>988502</v>
      </c>
      <c r="AD72" s="27">
        <v>1149878</v>
      </c>
      <c r="AE72" s="27">
        <v>1053393</v>
      </c>
      <c r="AF72" s="27">
        <v>1158845</v>
      </c>
      <c r="AG72" s="27">
        <v>1287068</v>
      </c>
      <c r="AH72" s="27">
        <v>1466550</v>
      </c>
      <c r="AI72" s="27">
        <v>1723623</v>
      </c>
      <c r="AJ72" s="27">
        <v>1494031</v>
      </c>
      <c r="AK72" s="27">
        <v>1531117</v>
      </c>
      <c r="AL72" s="27">
        <v>1486080</v>
      </c>
      <c r="AM72" s="27">
        <v>1489649</v>
      </c>
      <c r="AN72" s="27">
        <v>1321357</v>
      </c>
      <c r="AO72" s="27">
        <v>1583440</v>
      </c>
      <c r="AP72" s="27">
        <v>1519589</v>
      </c>
      <c r="AQ72" s="27">
        <v>1780679</v>
      </c>
      <c r="AR72" s="27">
        <v>1720003</v>
      </c>
      <c r="AS72" s="27">
        <v>1778846</v>
      </c>
      <c r="AT72" s="27">
        <v>1910727</v>
      </c>
      <c r="AU72" s="27">
        <v>2042568</v>
      </c>
      <c r="AV72" s="27">
        <v>2131725</v>
      </c>
      <c r="AW72" s="27">
        <v>1930228</v>
      </c>
      <c r="AX72" s="27">
        <v>1857846</v>
      </c>
      <c r="AY72" s="27">
        <v>1976602</v>
      </c>
    </row>
    <row r="73" spans="1:51">
      <c r="A73" s="15" t="s">
        <v>139</v>
      </c>
      <c r="B73" s="15" t="s">
        <v>140</v>
      </c>
      <c r="C73" s="52">
        <v>788232</v>
      </c>
      <c r="D73" s="52">
        <v>710914</v>
      </c>
      <c r="E73" s="52">
        <v>689236</v>
      </c>
      <c r="F73" s="52">
        <v>645113</v>
      </c>
      <c r="G73" s="52">
        <v>660947</v>
      </c>
      <c r="H73" s="52">
        <v>631753</v>
      </c>
      <c r="I73" s="52">
        <v>661447</v>
      </c>
      <c r="J73" s="52">
        <v>634207</v>
      </c>
      <c r="K73" s="52">
        <v>654594</v>
      </c>
      <c r="L73" s="52">
        <v>640659</v>
      </c>
      <c r="M73" s="52">
        <v>706112</v>
      </c>
      <c r="N73" s="52">
        <v>700425</v>
      </c>
      <c r="O73" s="52">
        <v>752265</v>
      </c>
      <c r="P73" s="52">
        <v>727685</v>
      </c>
      <c r="Q73" s="52">
        <v>662234</v>
      </c>
      <c r="R73" s="52">
        <v>695031</v>
      </c>
      <c r="S73" s="52">
        <v>755833</v>
      </c>
      <c r="T73" s="52">
        <v>702623</v>
      </c>
      <c r="U73" s="52">
        <v>749077</v>
      </c>
      <c r="V73" s="52">
        <v>673162</v>
      </c>
      <c r="W73" s="52">
        <v>624128</v>
      </c>
      <c r="X73" s="52">
        <v>451367.29647570319</v>
      </c>
      <c r="Y73" s="52">
        <v>603566.9231370287</v>
      </c>
      <c r="Z73" s="52">
        <v>515863.14477157994</v>
      </c>
      <c r="AA73" s="52">
        <v>522705.13099636004</v>
      </c>
      <c r="AB73" s="52">
        <v>479725.21186002734</v>
      </c>
      <c r="AC73" s="27">
        <v>413703</v>
      </c>
      <c r="AD73" s="27">
        <v>454626</v>
      </c>
      <c r="AE73" s="27">
        <v>404439</v>
      </c>
      <c r="AF73" s="27">
        <v>456553</v>
      </c>
      <c r="AG73" s="27">
        <v>431574</v>
      </c>
      <c r="AH73" s="27">
        <v>419818</v>
      </c>
      <c r="AI73" s="27">
        <v>498975</v>
      </c>
      <c r="AJ73" s="27">
        <v>419457</v>
      </c>
      <c r="AK73" s="27">
        <v>418299</v>
      </c>
      <c r="AL73" s="27">
        <v>489714</v>
      </c>
      <c r="AM73" s="27">
        <v>506023</v>
      </c>
      <c r="AN73" s="27">
        <v>470104</v>
      </c>
      <c r="AO73" s="27">
        <v>511705</v>
      </c>
      <c r="AP73" s="27">
        <v>431432</v>
      </c>
      <c r="AQ73" s="27">
        <v>458626</v>
      </c>
      <c r="AR73" s="27">
        <v>440225</v>
      </c>
      <c r="AS73" s="27">
        <v>433156</v>
      </c>
      <c r="AT73" s="27">
        <v>450049</v>
      </c>
      <c r="AU73" s="27">
        <v>517644</v>
      </c>
      <c r="AV73" s="27">
        <v>607067</v>
      </c>
      <c r="AW73" s="27">
        <v>558223</v>
      </c>
      <c r="AX73" s="27">
        <v>501568</v>
      </c>
      <c r="AY73" s="27">
        <v>592645</v>
      </c>
    </row>
    <row r="74" spans="1:51">
      <c r="A74" s="15" t="s">
        <v>141</v>
      </c>
      <c r="B74" s="15" t="s">
        <v>142</v>
      </c>
      <c r="C74" s="52">
        <v>2065893</v>
      </c>
      <c r="D74" s="52">
        <v>1848728</v>
      </c>
      <c r="E74" s="52">
        <v>1806475</v>
      </c>
      <c r="F74" s="52">
        <v>1605003</v>
      </c>
      <c r="G74" s="52">
        <v>1517884</v>
      </c>
      <c r="H74" s="52">
        <v>1467127</v>
      </c>
      <c r="I74" s="52">
        <v>1728432</v>
      </c>
      <c r="J74" s="52">
        <v>1913589</v>
      </c>
      <c r="K74" s="52">
        <v>1942938</v>
      </c>
      <c r="L74" s="52">
        <v>2054774</v>
      </c>
      <c r="M74" s="52">
        <v>1927776</v>
      </c>
      <c r="N74" s="52">
        <v>1744069</v>
      </c>
      <c r="O74" s="52">
        <v>1592307</v>
      </c>
      <c r="P74" s="52">
        <v>1481678</v>
      </c>
      <c r="Q74" s="52">
        <v>1352486</v>
      </c>
      <c r="R74" s="52">
        <v>1525556</v>
      </c>
      <c r="S74" s="52">
        <v>1555961</v>
      </c>
      <c r="T74" s="52">
        <v>1494594</v>
      </c>
      <c r="U74" s="52">
        <v>1390522</v>
      </c>
      <c r="V74" s="52">
        <v>1259510</v>
      </c>
      <c r="W74" s="52">
        <v>1240369</v>
      </c>
      <c r="X74" s="52">
        <v>972214.74709227018</v>
      </c>
      <c r="Y74" s="52">
        <v>733168.10204805376</v>
      </c>
      <c r="Z74" s="52">
        <v>696147.19004587189</v>
      </c>
      <c r="AA74" s="52">
        <v>637468.28705947683</v>
      </c>
      <c r="AB74" s="52">
        <v>625120.3187220121</v>
      </c>
      <c r="AC74" s="27">
        <v>634029</v>
      </c>
      <c r="AD74" s="27">
        <v>741783</v>
      </c>
      <c r="AE74" s="27">
        <v>647011</v>
      </c>
      <c r="AF74" s="27">
        <v>724722</v>
      </c>
      <c r="AG74" s="27">
        <v>766107</v>
      </c>
      <c r="AH74" s="27">
        <v>813593</v>
      </c>
      <c r="AI74" s="27">
        <v>948448</v>
      </c>
      <c r="AJ74" s="27">
        <v>960119</v>
      </c>
      <c r="AK74" s="27">
        <v>1078671</v>
      </c>
      <c r="AL74" s="27">
        <v>1224570</v>
      </c>
      <c r="AM74" s="27">
        <v>1261340</v>
      </c>
      <c r="AN74" s="27">
        <v>1139932</v>
      </c>
      <c r="AO74" s="27">
        <v>1455515</v>
      </c>
      <c r="AP74" s="27">
        <v>1301014</v>
      </c>
      <c r="AQ74" s="27">
        <v>1373435</v>
      </c>
      <c r="AR74" s="27">
        <v>1341055</v>
      </c>
      <c r="AS74" s="27">
        <v>1350693</v>
      </c>
      <c r="AT74" s="27">
        <v>1464610</v>
      </c>
      <c r="AU74" s="27">
        <v>1548303</v>
      </c>
      <c r="AV74" s="27">
        <v>1564912</v>
      </c>
      <c r="AW74" s="27">
        <v>1425125</v>
      </c>
      <c r="AX74" s="27">
        <v>1325713</v>
      </c>
      <c r="AY74" s="27">
        <v>1438800</v>
      </c>
    </row>
    <row r="75" spans="1:51">
      <c r="A75" s="15" t="s">
        <v>143</v>
      </c>
      <c r="B75" s="15" t="s">
        <v>144</v>
      </c>
      <c r="C75" s="52">
        <v>5492850</v>
      </c>
      <c r="D75" s="52">
        <v>4725082</v>
      </c>
      <c r="E75" s="52">
        <v>4463962</v>
      </c>
      <c r="F75" s="52">
        <v>3891188</v>
      </c>
      <c r="G75" s="52">
        <v>3624994</v>
      </c>
      <c r="H75" s="52">
        <v>3345263</v>
      </c>
      <c r="I75" s="52">
        <v>3174523</v>
      </c>
      <c r="J75" s="52">
        <v>2926882</v>
      </c>
      <c r="K75" s="52">
        <v>3029272</v>
      </c>
      <c r="L75" s="52">
        <v>2885403</v>
      </c>
      <c r="M75" s="52">
        <v>2743650</v>
      </c>
      <c r="N75" s="52">
        <v>2623509</v>
      </c>
      <c r="O75" s="52">
        <v>2739490</v>
      </c>
      <c r="P75" s="52">
        <v>2761664</v>
      </c>
      <c r="Q75" s="52">
        <v>2707465</v>
      </c>
      <c r="R75" s="52">
        <v>2834851</v>
      </c>
      <c r="S75" s="52">
        <v>2996574</v>
      </c>
      <c r="T75" s="52">
        <v>2931485</v>
      </c>
      <c r="U75" s="52">
        <v>2807411</v>
      </c>
      <c r="V75" s="52">
        <v>2653593</v>
      </c>
      <c r="W75" s="52">
        <v>2718242</v>
      </c>
      <c r="X75" s="52">
        <v>2361394.1263235435</v>
      </c>
      <c r="Y75" s="52">
        <v>2057796.6600351611</v>
      </c>
      <c r="Z75" s="52">
        <v>1965928.8563233104</v>
      </c>
      <c r="AA75" s="52">
        <v>1948598.7425657797</v>
      </c>
      <c r="AB75" s="52">
        <v>1900813.4669999627</v>
      </c>
      <c r="AC75" s="27">
        <v>1819867</v>
      </c>
      <c r="AD75" s="27">
        <v>2037617</v>
      </c>
      <c r="AE75" s="27">
        <v>1892234</v>
      </c>
      <c r="AF75" s="27">
        <v>2005372</v>
      </c>
      <c r="AG75" s="27">
        <v>2044518</v>
      </c>
      <c r="AH75" s="27">
        <v>2255170</v>
      </c>
      <c r="AI75" s="27">
        <v>2448209</v>
      </c>
      <c r="AJ75" s="27">
        <v>2418282</v>
      </c>
      <c r="AK75" s="27">
        <v>2843077</v>
      </c>
      <c r="AL75" s="27">
        <v>3567110</v>
      </c>
      <c r="AM75" s="27">
        <v>3563838</v>
      </c>
      <c r="AN75" s="27">
        <v>3279860</v>
      </c>
      <c r="AO75" s="27">
        <v>3657980</v>
      </c>
      <c r="AP75" s="27">
        <v>3327234</v>
      </c>
      <c r="AQ75" s="27">
        <v>3392353</v>
      </c>
      <c r="AR75" s="27">
        <v>3268349</v>
      </c>
      <c r="AS75" s="27">
        <v>3436171</v>
      </c>
      <c r="AT75" s="27">
        <v>3690514</v>
      </c>
      <c r="AU75" s="27">
        <v>3722448</v>
      </c>
      <c r="AV75" s="27">
        <v>4001353</v>
      </c>
      <c r="AW75" s="27">
        <v>3907395</v>
      </c>
      <c r="AX75" s="27">
        <v>3663597</v>
      </c>
      <c r="AY75" s="27">
        <v>3841660</v>
      </c>
    </row>
    <row r="76" spans="1:51">
      <c r="A76" s="15" t="s">
        <v>145</v>
      </c>
      <c r="B76" s="15" t="s">
        <v>146</v>
      </c>
      <c r="C76" s="52">
        <v>3252529</v>
      </c>
      <c r="D76" s="52">
        <v>2831427</v>
      </c>
      <c r="E76" s="52">
        <v>2620441</v>
      </c>
      <c r="F76" s="52">
        <v>2345789</v>
      </c>
      <c r="G76" s="52">
        <v>2311042</v>
      </c>
      <c r="H76" s="52">
        <v>2197714</v>
      </c>
      <c r="I76" s="52">
        <v>2127880</v>
      </c>
      <c r="J76" s="52">
        <v>1932482</v>
      </c>
      <c r="K76" s="52">
        <v>1935661</v>
      </c>
      <c r="L76" s="52">
        <v>1958385</v>
      </c>
      <c r="M76" s="52">
        <v>1825865</v>
      </c>
      <c r="N76" s="52">
        <v>1687741</v>
      </c>
      <c r="O76" s="52">
        <v>1770958</v>
      </c>
      <c r="P76" s="52">
        <v>1772415</v>
      </c>
      <c r="Q76" s="52">
        <v>1648021</v>
      </c>
      <c r="R76" s="52">
        <v>1650422</v>
      </c>
      <c r="S76" s="52">
        <v>1776798</v>
      </c>
      <c r="T76" s="52">
        <v>1682478</v>
      </c>
      <c r="U76" s="52">
        <v>1705080</v>
      </c>
      <c r="V76" s="52">
        <v>1529357</v>
      </c>
      <c r="W76" s="52">
        <v>1558559</v>
      </c>
      <c r="X76" s="52">
        <v>1365736.1698447296</v>
      </c>
      <c r="Y76" s="52">
        <v>1229272.2891957834</v>
      </c>
      <c r="Z76" s="52">
        <v>1185608.8119160561</v>
      </c>
      <c r="AA76" s="52">
        <v>1192809.0213080358</v>
      </c>
      <c r="AB76" s="52">
        <v>1141105.5027562669</v>
      </c>
      <c r="AC76" s="27">
        <v>1060089</v>
      </c>
      <c r="AD76" s="27">
        <v>1192388</v>
      </c>
      <c r="AE76" s="27">
        <v>1120470</v>
      </c>
      <c r="AF76" s="27">
        <v>1228798</v>
      </c>
      <c r="AG76" s="27">
        <v>1248121</v>
      </c>
      <c r="AH76" s="27">
        <v>1353712</v>
      </c>
      <c r="AI76" s="27">
        <v>1516836</v>
      </c>
      <c r="AJ76" s="27">
        <v>1323623</v>
      </c>
      <c r="AK76" s="27">
        <v>1643096</v>
      </c>
      <c r="AL76" s="27">
        <v>1873903</v>
      </c>
      <c r="AM76" s="27">
        <v>1741388</v>
      </c>
      <c r="AN76" s="27">
        <v>1579571</v>
      </c>
      <c r="AO76" s="27">
        <v>1766769</v>
      </c>
      <c r="AP76" s="27">
        <v>1519198</v>
      </c>
      <c r="AQ76" s="27">
        <v>1593541</v>
      </c>
      <c r="AR76" s="27">
        <v>1657683</v>
      </c>
      <c r="AS76" s="27">
        <v>1868921</v>
      </c>
      <c r="AT76" s="27">
        <v>2031532</v>
      </c>
      <c r="AU76" s="27">
        <v>2011338</v>
      </c>
      <c r="AV76" s="27">
        <v>2085706</v>
      </c>
      <c r="AW76" s="27">
        <v>1922497</v>
      </c>
      <c r="AX76" s="27">
        <v>1811707</v>
      </c>
      <c r="AY76" s="27">
        <v>1918331</v>
      </c>
    </row>
    <row r="77" spans="1:51">
      <c r="A77" s="15" t="s">
        <v>147</v>
      </c>
      <c r="B77" s="15" t="s">
        <v>148</v>
      </c>
      <c r="C77" s="52">
        <v>6351697</v>
      </c>
      <c r="D77" s="52">
        <v>5621542</v>
      </c>
      <c r="E77" s="52">
        <v>5318344</v>
      </c>
      <c r="F77" s="52">
        <v>5247289</v>
      </c>
      <c r="G77" s="52">
        <v>5232445</v>
      </c>
      <c r="H77" s="52">
        <v>5143593</v>
      </c>
      <c r="I77" s="52">
        <v>5407920</v>
      </c>
      <c r="J77" s="52">
        <v>5356071</v>
      </c>
      <c r="K77" s="52">
        <v>5705891</v>
      </c>
      <c r="L77" s="52">
        <v>5689583</v>
      </c>
      <c r="M77" s="52">
        <v>5629378</v>
      </c>
      <c r="N77" s="52">
        <v>5413582</v>
      </c>
      <c r="O77" s="52">
        <v>5734886</v>
      </c>
      <c r="P77" s="52">
        <v>5621305</v>
      </c>
      <c r="Q77" s="52">
        <v>5754799</v>
      </c>
      <c r="R77" s="52">
        <v>6477574</v>
      </c>
      <c r="S77" s="52">
        <v>6845822</v>
      </c>
      <c r="T77" s="52">
        <v>6771046</v>
      </c>
      <c r="U77" s="52">
        <v>6622523</v>
      </c>
      <c r="V77" s="52">
        <v>6133241</v>
      </c>
      <c r="W77" s="52">
        <v>5908436</v>
      </c>
      <c r="X77" s="52">
        <v>5057357.0052357921</v>
      </c>
      <c r="Y77" s="52">
        <v>4761063.9515805366</v>
      </c>
      <c r="Z77" s="52">
        <v>4580249.521137896</v>
      </c>
      <c r="AA77" s="52">
        <v>4498502.5479961205</v>
      </c>
      <c r="AB77" s="52">
        <v>4271103.1778196543</v>
      </c>
      <c r="AC77" s="27">
        <v>4226124</v>
      </c>
      <c r="AD77" s="27">
        <v>4570493</v>
      </c>
      <c r="AE77" s="27">
        <v>4465894</v>
      </c>
      <c r="AF77" s="27">
        <v>4388397</v>
      </c>
      <c r="AG77" s="27">
        <v>5040730</v>
      </c>
      <c r="AH77" s="27">
        <v>5546830</v>
      </c>
      <c r="AI77" s="27">
        <v>6310048</v>
      </c>
      <c r="AJ77" s="27">
        <v>5683068</v>
      </c>
      <c r="AK77" s="27">
        <v>6177470</v>
      </c>
      <c r="AL77" s="27">
        <v>7094286</v>
      </c>
      <c r="AM77" s="27">
        <v>6972719</v>
      </c>
      <c r="AN77" s="27">
        <v>6475069</v>
      </c>
      <c r="AO77" s="27">
        <v>7052139</v>
      </c>
      <c r="AP77" s="27">
        <v>6330921</v>
      </c>
      <c r="AQ77" s="27">
        <v>6460752</v>
      </c>
      <c r="AR77" s="27">
        <v>6130454</v>
      </c>
      <c r="AS77" s="27">
        <v>6818396</v>
      </c>
      <c r="AT77" s="27">
        <v>7534958</v>
      </c>
      <c r="AU77" s="27">
        <v>7983762</v>
      </c>
      <c r="AV77" s="27">
        <v>8158910</v>
      </c>
      <c r="AW77" s="27">
        <v>7770789</v>
      </c>
      <c r="AX77" s="27">
        <v>7610325</v>
      </c>
      <c r="AY77" s="27">
        <v>7760879</v>
      </c>
    </row>
    <row r="78" spans="1:51">
      <c r="A78" s="15" t="s">
        <v>149</v>
      </c>
      <c r="B78" s="15" t="s">
        <v>150</v>
      </c>
      <c r="C78" s="52">
        <v>689632</v>
      </c>
      <c r="D78" s="52">
        <v>629164</v>
      </c>
      <c r="E78" s="52">
        <v>587247</v>
      </c>
      <c r="F78" s="52">
        <v>505843</v>
      </c>
      <c r="G78" s="52">
        <v>493426</v>
      </c>
      <c r="H78" s="52">
        <v>478482</v>
      </c>
      <c r="I78" s="52">
        <v>479186</v>
      </c>
      <c r="J78" s="52">
        <v>446220</v>
      </c>
      <c r="K78" s="52">
        <v>436376</v>
      </c>
      <c r="L78" s="52">
        <v>448903</v>
      </c>
      <c r="M78" s="52">
        <v>354345</v>
      </c>
      <c r="N78" s="52">
        <v>318276</v>
      </c>
      <c r="O78" s="52">
        <v>334817</v>
      </c>
      <c r="P78" s="52">
        <v>328419</v>
      </c>
      <c r="Q78" s="52">
        <v>281504</v>
      </c>
      <c r="R78" s="52">
        <v>276925</v>
      </c>
      <c r="S78" s="52">
        <v>340112</v>
      </c>
      <c r="T78" s="52">
        <v>336392</v>
      </c>
      <c r="U78" s="52">
        <v>324353</v>
      </c>
      <c r="V78" s="52">
        <v>230496</v>
      </c>
      <c r="W78" s="52">
        <v>232001</v>
      </c>
      <c r="X78" s="52">
        <v>133327.11743464589</v>
      </c>
      <c r="Y78" s="52">
        <v>110306.87909155137</v>
      </c>
      <c r="Z78" s="52">
        <v>118952.88931023559</v>
      </c>
      <c r="AA78" s="52">
        <v>166616.73134565304</v>
      </c>
      <c r="AB78" s="52">
        <v>165479.30617805861</v>
      </c>
      <c r="AC78" s="27">
        <v>151680</v>
      </c>
      <c r="AD78" s="27">
        <v>223834</v>
      </c>
      <c r="AE78" s="27">
        <v>199753</v>
      </c>
      <c r="AF78" s="27">
        <v>246789</v>
      </c>
      <c r="AG78" s="27">
        <v>241267</v>
      </c>
      <c r="AH78" s="27">
        <v>260561</v>
      </c>
      <c r="AI78" s="27">
        <v>309787</v>
      </c>
      <c r="AJ78" s="27">
        <v>236198</v>
      </c>
      <c r="AK78" s="27">
        <v>240960</v>
      </c>
      <c r="AL78" s="27">
        <v>248176</v>
      </c>
      <c r="AM78" s="27">
        <v>230426</v>
      </c>
      <c r="AN78" s="27">
        <v>193075</v>
      </c>
      <c r="AO78" s="27">
        <v>244674</v>
      </c>
      <c r="AP78" s="27">
        <v>258815</v>
      </c>
      <c r="AQ78" s="27">
        <v>398542</v>
      </c>
      <c r="AR78" s="27">
        <v>376341</v>
      </c>
      <c r="AS78" s="27">
        <v>430704</v>
      </c>
      <c r="AT78" s="27">
        <v>443494</v>
      </c>
      <c r="AU78" s="27">
        <v>426570</v>
      </c>
      <c r="AV78" s="27">
        <v>478191</v>
      </c>
      <c r="AW78" s="27">
        <v>448076</v>
      </c>
      <c r="AX78" s="27">
        <v>400417</v>
      </c>
      <c r="AY78" s="27">
        <v>467815</v>
      </c>
    </row>
    <row r="79" spans="1:51">
      <c r="A79" s="15" t="s">
        <v>151</v>
      </c>
      <c r="B79" s="15" t="s">
        <v>152</v>
      </c>
      <c r="C79" s="52">
        <v>1487279</v>
      </c>
      <c r="D79" s="52">
        <v>1382994</v>
      </c>
      <c r="E79" s="52">
        <v>1331720</v>
      </c>
      <c r="F79" s="52">
        <v>1160469</v>
      </c>
      <c r="G79" s="52">
        <v>1219874</v>
      </c>
      <c r="H79" s="52">
        <v>1141969</v>
      </c>
      <c r="I79" s="52">
        <v>1216385</v>
      </c>
      <c r="J79" s="52">
        <v>1135156</v>
      </c>
      <c r="K79" s="52">
        <v>1108085</v>
      </c>
      <c r="L79" s="52">
        <v>1099407</v>
      </c>
      <c r="M79" s="52">
        <v>1139705</v>
      </c>
      <c r="N79" s="52">
        <v>977504</v>
      </c>
      <c r="O79" s="52">
        <v>1037747</v>
      </c>
      <c r="P79" s="52">
        <v>982693</v>
      </c>
      <c r="Q79" s="52">
        <v>875464</v>
      </c>
      <c r="R79" s="52">
        <v>1112677</v>
      </c>
      <c r="S79" s="52">
        <v>1390083</v>
      </c>
      <c r="T79" s="52">
        <v>1369047</v>
      </c>
      <c r="U79" s="52">
        <v>1247175</v>
      </c>
      <c r="V79" s="52">
        <v>1081668</v>
      </c>
      <c r="W79" s="52">
        <v>1048037</v>
      </c>
      <c r="X79" s="52">
        <v>780545.7127117425</v>
      </c>
      <c r="Y79" s="52">
        <v>657541.41949364485</v>
      </c>
      <c r="Z79" s="52">
        <v>654853.02226381376</v>
      </c>
      <c r="AA79" s="52">
        <v>646909.68042267393</v>
      </c>
      <c r="AB79" s="52">
        <v>597862.9710840343</v>
      </c>
      <c r="AC79" s="27">
        <v>560276</v>
      </c>
      <c r="AD79" s="27">
        <v>759309</v>
      </c>
      <c r="AE79" s="27">
        <v>656554</v>
      </c>
      <c r="AF79" s="27">
        <v>695476</v>
      </c>
      <c r="AG79" s="27">
        <v>708397</v>
      </c>
      <c r="AH79" s="27">
        <v>784306</v>
      </c>
      <c r="AI79" s="27">
        <v>963249</v>
      </c>
      <c r="AJ79" s="27">
        <v>801733</v>
      </c>
      <c r="AK79" s="27">
        <v>780916</v>
      </c>
      <c r="AL79" s="27">
        <v>915718</v>
      </c>
      <c r="AM79" s="27">
        <v>876223</v>
      </c>
      <c r="AN79" s="27">
        <v>793554</v>
      </c>
      <c r="AO79" s="27">
        <v>915112</v>
      </c>
      <c r="AP79" s="27">
        <v>773649</v>
      </c>
      <c r="AQ79" s="27">
        <v>888206</v>
      </c>
      <c r="AR79" s="27">
        <v>830169</v>
      </c>
      <c r="AS79" s="27">
        <v>853620</v>
      </c>
      <c r="AT79" s="27">
        <v>845712</v>
      </c>
      <c r="AU79" s="27">
        <v>869746</v>
      </c>
      <c r="AV79" s="27">
        <v>945806</v>
      </c>
      <c r="AW79" s="27">
        <v>851430</v>
      </c>
      <c r="AX79" s="27">
        <v>1015778</v>
      </c>
      <c r="AY79" s="27">
        <v>1241776</v>
      </c>
    </row>
    <row r="80" spans="1:51">
      <c r="A80" s="15" t="s">
        <v>153</v>
      </c>
      <c r="B80" s="15" t="s">
        <v>154</v>
      </c>
      <c r="C80" s="52">
        <v>1395809</v>
      </c>
      <c r="D80" s="52">
        <v>1249154</v>
      </c>
      <c r="E80" s="52">
        <v>1219965</v>
      </c>
      <c r="F80" s="52">
        <v>1076900</v>
      </c>
      <c r="G80" s="52">
        <v>1062478</v>
      </c>
      <c r="H80" s="52">
        <v>1012891</v>
      </c>
      <c r="I80" s="52">
        <v>1062343</v>
      </c>
      <c r="J80" s="52">
        <v>983705</v>
      </c>
      <c r="K80" s="52">
        <v>966420</v>
      </c>
      <c r="L80" s="52">
        <v>991630</v>
      </c>
      <c r="M80" s="52">
        <v>952442</v>
      </c>
      <c r="N80" s="52">
        <v>865934</v>
      </c>
      <c r="O80" s="52">
        <v>934952</v>
      </c>
      <c r="P80" s="52">
        <v>1010495</v>
      </c>
      <c r="Q80" s="52">
        <v>959126</v>
      </c>
      <c r="R80" s="52">
        <v>1063356</v>
      </c>
      <c r="S80" s="52">
        <v>1172377</v>
      </c>
      <c r="T80" s="52">
        <v>1190440</v>
      </c>
      <c r="U80" s="52">
        <v>1162300</v>
      </c>
      <c r="V80" s="52">
        <v>1075696</v>
      </c>
      <c r="W80" s="52">
        <v>1093324</v>
      </c>
      <c r="X80" s="52">
        <v>885853.62203100999</v>
      </c>
      <c r="Y80" s="52">
        <v>738369.11212249519</v>
      </c>
      <c r="Z80" s="52">
        <v>720083.90592929826</v>
      </c>
      <c r="AA80" s="52">
        <v>693914.30976859701</v>
      </c>
      <c r="AB80" s="52">
        <v>647774.20320335357</v>
      </c>
      <c r="AC80" s="27">
        <v>602163</v>
      </c>
      <c r="AD80" s="27">
        <v>751113</v>
      </c>
      <c r="AE80" s="27">
        <v>677285</v>
      </c>
      <c r="AF80" s="27">
        <v>735844</v>
      </c>
      <c r="AG80" s="27">
        <v>795849</v>
      </c>
      <c r="AH80" s="27">
        <v>849937</v>
      </c>
      <c r="AI80" s="27">
        <v>960563</v>
      </c>
      <c r="AJ80" s="27">
        <v>1003199</v>
      </c>
      <c r="AK80" s="27">
        <v>1082167</v>
      </c>
      <c r="AL80" s="27">
        <v>1191051</v>
      </c>
      <c r="AM80" s="27">
        <v>1115726</v>
      </c>
      <c r="AN80" s="27">
        <v>1010521</v>
      </c>
      <c r="AO80" s="27">
        <v>1181478</v>
      </c>
      <c r="AP80" s="27">
        <v>1033674</v>
      </c>
      <c r="AQ80" s="27">
        <v>1148905</v>
      </c>
      <c r="AR80" s="27">
        <v>1093303</v>
      </c>
      <c r="AS80" s="27">
        <v>1164172</v>
      </c>
      <c r="AT80" s="27">
        <v>1227254</v>
      </c>
      <c r="AU80" s="27">
        <v>1307077</v>
      </c>
      <c r="AV80" s="27">
        <v>1410956</v>
      </c>
      <c r="AW80" s="27">
        <v>1307837</v>
      </c>
      <c r="AX80" s="27">
        <v>1223536</v>
      </c>
      <c r="AY80" s="27">
        <v>1521596</v>
      </c>
    </row>
    <row r="81" spans="1:51">
      <c r="A81" s="15" t="s">
        <v>155</v>
      </c>
      <c r="B81" s="15" t="s">
        <v>156</v>
      </c>
      <c r="C81" s="52">
        <v>1280954</v>
      </c>
      <c r="D81" s="52">
        <v>1186318</v>
      </c>
      <c r="E81" s="52">
        <v>1153027</v>
      </c>
      <c r="F81" s="52">
        <v>1089475</v>
      </c>
      <c r="G81" s="52">
        <v>1109010</v>
      </c>
      <c r="H81" s="52">
        <v>1093875</v>
      </c>
      <c r="I81" s="52">
        <v>1195182</v>
      </c>
      <c r="J81" s="52">
        <v>1251422</v>
      </c>
      <c r="K81" s="52">
        <v>1264191</v>
      </c>
      <c r="L81" s="52">
        <v>1323265</v>
      </c>
      <c r="M81" s="52">
        <v>1426105</v>
      </c>
      <c r="N81" s="52">
        <v>1314861</v>
      </c>
      <c r="O81" s="52">
        <v>1422444</v>
      </c>
      <c r="P81" s="52">
        <v>1436898</v>
      </c>
      <c r="Q81" s="52">
        <v>1381575</v>
      </c>
      <c r="R81" s="52">
        <v>1574139</v>
      </c>
      <c r="S81" s="52">
        <v>1722739</v>
      </c>
      <c r="T81" s="52">
        <v>1823866</v>
      </c>
      <c r="U81" s="52">
        <v>1684130</v>
      </c>
      <c r="V81" s="52">
        <v>1638171</v>
      </c>
      <c r="W81" s="52">
        <v>1621765</v>
      </c>
      <c r="X81" s="52">
        <v>1424094.6215646991</v>
      </c>
      <c r="Y81" s="52">
        <v>1169152.8126884943</v>
      </c>
      <c r="Z81" s="52">
        <v>1204919.1806881325</v>
      </c>
      <c r="AA81" s="52">
        <v>1207336.4428960013</v>
      </c>
      <c r="AB81" s="52">
        <v>1133593.5625428176</v>
      </c>
      <c r="AC81" s="27">
        <v>1106842</v>
      </c>
      <c r="AD81" s="27">
        <v>1342928</v>
      </c>
      <c r="AE81" s="27">
        <v>1246627</v>
      </c>
      <c r="AF81" s="27">
        <v>1353851</v>
      </c>
      <c r="AG81" s="27">
        <v>1360091</v>
      </c>
      <c r="AH81" s="27">
        <v>1308419</v>
      </c>
      <c r="AI81" s="27">
        <v>1528562</v>
      </c>
      <c r="AJ81" s="27">
        <v>1358017</v>
      </c>
      <c r="AK81" s="27">
        <v>1362864</v>
      </c>
      <c r="AL81" s="27">
        <v>1758169</v>
      </c>
      <c r="AM81" s="27">
        <v>1699411</v>
      </c>
      <c r="AN81" s="27">
        <v>1467662</v>
      </c>
      <c r="AO81" s="27">
        <v>1704692</v>
      </c>
      <c r="AP81" s="27">
        <v>1411627</v>
      </c>
      <c r="AQ81" s="27">
        <v>1562569</v>
      </c>
      <c r="AR81" s="27">
        <v>1472227</v>
      </c>
      <c r="AS81" s="27">
        <v>1520286</v>
      </c>
      <c r="AT81" s="27">
        <v>1565218</v>
      </c>
      <c r="AU81" s="27">
        <v>1556182</v>
      </c>
      <c r="AV81" s="27">
        <v>1604289</v>
      </c>
      <c r="AW81" s="27">
        <v>1435611</v>
      </c>
      <c r="AX81" s="27">
        <v>1404516</v>
      </c>
      <c r="AY81" s="27">
        <v>1563185</v>
      </c>
    </row>
    <row r="82" spans="1:51">
      <c r="A82" s="15" t="s">
        <v>157</v>
      </c>
      <c r="B82" s="15" t="s">
        <v>158</v>
      </c>
      <c r="C82" s="52">
        <v>1808012</v>
      </c>
      <c r="D82" s="52">
        <v>1672956</v>
      </c>
      <c r="E82" s="52">
        <v>1674178</v>
      </c>
      <c r="F82" s="52">
        <v>1569419</v>
      </c>
      <c r="G82" s="52">
        <v>1702326</v>
      </c>
      <c r="H82" s="52">
        <v>1517541</v>
      </c>
      <c r="I82" s="52">
        <v>1680368</v>
      </c>
      <c r="J82" s="52">
        <v>1661553</v>
      </c>
      <c r="K82" s="52">
        <v>1809638</v>
      </c>
      <c r="L82" s="52">
        <v>1825853</v>
      </c>
      <c r="M82" s="52">
        <v>1837359</v>
      </c>
      <c r="N82" s="52">
        <v>1803544</v>
      </c>
      <c r="O82" s="52">
        <v>2050927</v>
      </c>
      <c r="P82" s="52">
        <v>2047107</v>
      </c>
      <c r="Q82" s="52">
        <v>1945125</v>
      </c>
      <c r="R82" s="52">
        <v>2153270</v>
      </c>
      <c r="S82" s="52">
        <v>2352798</v>
      </c>
      <c r="T82" s="52">
        <v>2347338</v>
      </c>
      <c r="U82" s="52">
        <v>2261402</v>
      </c>
      <c r="V82" s="52">
        <v>2125777</v>
      </c>
      <c r="W82" s="52">
        <v>2107879</v>
      </c>
      <c r="X82" s="52">
        <v>1898690.175363803</v>
      </c>
      <c r="Y82" s="52">
        <v>1564457.1023115565</v>
      </c>
      <c r="Z82" s="52">
        <v>1646745.506564464</v>
      </c>
      <c r="AA82" s="52">
        <v>1679731.0772956598</v>
      </c>
      <c r="AB82" s="52">
        <v>1530667.9258550843</v>
      </c>
      <c r="AC82" s="27">
        <v>1492400</v>
      </c>
      <c r="AD82" s="27">
        <v>1717523</v>
      </c>
      <c r="AE82" s="27">
        <v>1545431</v>
      </c>
      <c r="AF82" s="27">
        <v>1673914</v>
      </c>
      <c r="AG82" s="27">
        <v>1688202</v>
      </c>
      <c r="AH82" s="27">
        <v>1876147</v>
      </c>
      <c r="AI82" s="27">
        <v>2633064</v>
      </c>
      <c r="AJ82" s="27">
        <v>2498788</v>
      </c>
      <c r="AK82" s="27">
        <v>2447993</v>
      </c>
      <c r="AL82" s="27">
        <v>2955134</v>
      </c>
      <c r="AM82" s="27">
        <v>2974679</v>
      </c>
      <c r="AN82" s="27">
        <v>2675904</v>
      </c>
      <c r="AO82" s="27">
        <v>3226054</v>
      </c>
      <c r="AP82" s="27">
        <v>2829299</v>
      </c>
      <c r="AQ82" s="27">
        <v>3060384</v>
      </c>
      <c r="AR82" s="27">
        <v>2810332</v>
      </c>
      <c r="AS82" s="27">
        <v>2843139</v>
      </c>
      <c r="AT82" s="27">
        <v>2919324</v>
      </c>
      <c r="AU82" s="27">
        <v>2988898</v>
      </c>
      <c r="AV82" s="27">
        <v>3155983</v>
      </c>
      <c r="AW82" s="27">
        <v>2975069</v>
      </c>
      <c r="AX82" s="27">
        <v>2876031</v>
      </c>
      <c r="AY82" s="27">
        <v>3097702</v>
      </c>
    </row>
    <row r="83" spans="1:51">
      <c r="A83" s="15" t="s">
        <v>159</v>
      </c>
      <c r="B83" s="15" t="s">
        <v>160</v>
      </c>
      <c r="C83" s="52">
        <v>49535229</v>
      </c>
      <c r="D83" s="52">
        <v>45560893</v>
      </c>
      <c r="E83" s="52">
        <v>43981967</v>
      </c>
      <c r="F83" s="52">
        <v>42240148</v>
      </c>
      <c r="G83" s="52">
        <v>43000172</v>
      </c>
      <c r="H83" s="52">
        <v>42116453</v>
      </c>
      <c r="I83" s="52">
        <v>43876665</v>
      </c>
      <c r="J83" s="52">
        <v>42758348</v>
      </c>
      <c r="K83" s="52">
        <v>44029849</v>
      </c>
      <c r="L83" s="52">
        <v>45407491</v>
      </c>
      <c r="M83" s="52">
        <v>45346240</v>
      </c>
      <c r="N83" s="52">
        <v>44892035</v>
      </c>
      <c r="O83" s="52">
        <v>45066116</v>
      </c>
      <c r="P83" s="52">
        <v>44975056</v>
      </c>
      <c r="Q83" s="52">
        <v>44425761</v>
      </c>
      <c r="R83" s="52">
        <v>45376880</v>
      </c>
      <c r="S83" s="52">
        <v>45302302</v>
      </c>
      <c r="T83" s="52">
        <v>43101991</v>
      </c>
      <c r="U83" s="52">
        <v>41921041</v>
      </c>
      <c r="V83" s="52">
        <v>38477605</v>
      </c>
      <c r="W83" s="52">
        <v>35204392</v>
      </c>
      <c r="X83" s="52">
        <v>30860787.58256622</v>
      </c>
      <c r="Y83" s="52">
        <v>29390599.050611768</v>
      </c>
      <c r="Z83" s="52">
        <v>28346903.897066757</v>
      </c>
      <c r="AA83" s="52">
        <v>27201893.865875095</v>
      </c>
      <c r="AB83" s="52">
        <v>27286702.403083697</v>
      </c>
      <c r="AC83" s="27">
        <v>27376100</v>
      </c>
      <c r="AD83" s="27">
        <v>28147640</v>
      </c>
      <c r="AE83" s="27">
        <v>26027077</v>
      </c>
      <c r="AF83" s="27">
        <v>24725235</v>
      </c>
      <c r="AG83" s="27">
        <v>26257514</v>
      </c>
      <c r="AH83" s="27">
        <v>26694919</v>
      </c>
      <c r="AI83" s="27">
        <v>27126692.07</v>
      </c>
      <c r="AJ83" s="27">
        <v>26566579</v>
      </c>
      <c r="AK83" s="27">
        <v>28999255</v>
      </c>
      <c r="AL83" s="27">
        <v>31529736</v>
      </c>
      <c r="AM83" s="27">
        <v>29903977</v>
      </c>
      <c r="AN83" s="27">
        <v>28965006.010000002</v>
      </c>
      <c r="AO83" s="27">
        <v>30258323</v>
      </c>
      <c r="AP83" s="27">
        <v>27673787.999999996</v>
      </c>
      <c r="AQ83" s="27">
        <v>28126566</v>
      </c>
      <c r="AR83" s="27">
        <v>25553017.999999996</v>
      </c>
      <c r="AS83" s="27">
        <v>26831676</v>
      </c>
      <c r="AT83" s="27">
        <v>28137518.000000004</v>
      </c>
      <c r="AU83" s="27">
        <v>27758924</v>
      </c>
      <c r="AV83" s="27">
        <v>28260551</v>
      </c>
      <c r="AW83" s="27">
        <v>27299979</v>
      </c>
      <c r="AX83" s="27">
        <v>26582851</v>
      </c>
      <c r="AY83" s="27">
        <v>26246601</v>
      </c>
    </row>
    <row r="84" spans="1:51">
      <c r="A84" s="15" t="s">
        <v>161</v>
      </c>
      <c r="B84" s="15" t="s">
        <v>162</v>
      </c>
      <c r="C84" s="52">
        <v>4848920</v>
      </c>
      <c r="D84" s="52">
        <v>4594363</v>
      </c>
      <c r="E84" s="52">
        <v>4441230</v>
      </c>
      <c r="F84" s="52">
        <v>3904289</v>
      </c>
      <c r="G84" s="52">
        <v>3927355</v>
      </c>
      <c r="H84" s="52">
        <v>3876760</v>
      </c>
      <c r="I84" s="52">
        <v>4054176</v>
      </c>
      <c r="J84" s="52">
        <v>3839683</v>
      </c>
      <c r="K84" s="52">
        <v>3876605</v>
      </c>
      <c r="L84" s="52">
        <v>3796840</v>
      </c>
      <c r="M84" s="52">
        <v>3602499</v>
      </c>
      <c r="N84" s="52">
        <v>3267933</v>
      </c>
      <c r="O84" s="52">
        <v>3559093</v>
      </c>
      <c r="P84" s="52">
        <v>3410285</v>
      </c>
      <c r="Q84" s="52">
        <v>3443224</v>
      </c>
      <c r="R84" s="52">
        <v>3748374</v>
      </c>
      <c r="S84" s="52">
        <v>3657055</v>
      </c>
      <c r="T84" s="52">
        <v>3706251</v>
      </c>
      <c r="U84" s="52">
        <v>3533526</v>
      </c>
      <c r="V84" s="52">
        <v>3179331</v>
      </c>
      <c r="W84" s="52">
        <v>3061883</v>
      </c>
      <c r="X84" s="52">
        <v>2373790.0397725888</v>
      </c>
      <c r="Y84" s="52">
        <v>2107990.1790562025</v>
      </c>
      <c r="Z84" s="52">
        <v>1947496.74042345</v>
      </c>
      <c r="AA84" s="52">
        <v>1985974.9696746592</v>
      </c>
      <c r="AB84" s="52">
        <v>1944934.4377001408</v>
      </c>
      <c r="AC84" s="27">
        <v>1849011</v>
      </c>
      <c r="AD84" s="27">
        <v>2214253</v>
      </c>
      <c r="AE84" s="27">
        <v>2018272</v>
      </c>
      <c r="AF84" s="27">
        <v>2226706</v>
      </c>
      <c r="AG84" s="27">
        <v>2347080</v>
      </c>
      <c r="AH84" s="27">
        <v>2540178</v>
      </c>
      <c r="AI84" s="27">
        <v>2972187</v>
      </c>
      <c r="AJ84" s="27">
        <v>2791578</v>
      </c>
      <c r="AK84" s="27">
        <v>3201906</v>
      </c>
      <c r="AL84" s="27">
        <v>3509586</v>
      </c>
      <c r="AM84" s="27">
        <v>3370288</v>
      </c>
      <c r="AN84" s="27">
        <v>2898939</v>
      </c>
      <c r="AO84" s="27">
        <v>3710545</v>
      </c>
      <c r="AP84" s="27">
        <v>3299698</v>
      </c>
      <c r="AQ84" s="27">
        <v>3739992</v>
      </c>
      <c r="AR84" s="27">
        <v>3441887</v>
      </c>
      <c r="AS84" s="27">
        <v>3846025</v>
      </c>
      <c r="AT84" s="27">
        <v>4042408</v>
      </c>
      <c r="AU84" s="27">
        <v>4192387</v>
      </c>
      <c r="AV84" s="27">
        <v>4521276</v>
      </c>
      <c r="AW84" s="27">
        <v>4061826</v>
      </c>
      <c r="AX84" s="27">
        <v>3692851</v>
      </c>
      <c r="AY84" s="27">
        <v>4058289</v>
      </c>
    </row>
    <row r="85" spans="1:51">
      <c r="A85" s="15" t="s">
        <v>163</v>
      </c>
      <c r="B85" s="15" t="s">
        <v>164</v>
      </c>
      <c r="C85" s="52">
        <v>1701912</v>
      </c>
      <c r="D85" s="52">
        <v>1567654</v>
      </c>
      <c r="E85" s="52">
        <v>1640892</v>
      </c>
      <c r="F85" s="52">
        <v>1498947</v>
      </c>
      <c r="G85" s="52">
        <v>1515235</v>
      </c>
      <c r="H85" s="52">
        <v>1410030</v>
      </c>
      <c r="I85" s="52">
        <v>1414062</v>
      </c>
      <c r="J85" s="52">
        <v>1298782</v>
      </c>
      <c r="K85" s="52">
        <v>1275035</v>
      </c>
      <c r="L85" s="52">
        <v>1244713</v>
      </c>
      <c r="M85" s="52">
        <v>1353121</v>
      </c>
      <c r="N85" s="52">
        <v>1265399</v>
      </c>
      <c r="O85" s="52">
        <v>1344625</v>
      </c>
      <c r="P85" s="52">
        <v>1380733</v>
      </c>
      <c r="Q85" s="52">
        <v>1448994</v>
      </c>
      <c r="R85" s="52">
        <v>1797366</v>
      </c>
      <c r="S85" s="52">
        <v>1980858</v>
      </c>
      <c r="T85" s="52">
        <v>2074779</v>
      </c>
      <c r="U85" s="52">
        <v>2028933</v>
      </c>
      <c r="V85" s="52">
        <v>1726519</v>
      </c>
      <c r="W85" s="52">
        <v>1744941</v>
      </c>
      <c r="X85" s="52">
        <v>1414024.9441451496</v>
      </c>
      <c r="Y85" s="52">
        <v>1293767.0568123441</v>
      </c>
      <c r="Z85" s="52">
        <v>1327362.6926538742</v>
      </c>
      <c r="AA85" s="52">
        <v>1332053.9893423745</v>
      </c>
      <c r="AB85" s="52">
        <v>1370194.5265351341</v>
      </c>
      <c r="AC85" s="27">
        <v>1384305</v>
      </c>
      <c r="AD85" s="27">
        <v>1601822</v>
      </c>
      <c r="AE85" s="27">
        <v>1506328</v>
      </c>
      <c r="AF85" s="27">
        <v>1605678</v>
      </c>
      <c r="AG85" s="27">
        <v>1637961</v>
      </c>
      <c r="AH85" s="27">
        <v>2112077</v>
      </c>
      <c r="AI85" s="27">
        <v>2714318</v>
      </c>
      <c r="AJ85" s="27">
        <v>2366753</v>
      </c>
      <c r="AK85" s="27">
        <v>2681267</v>
      </c>
      <c r="AL85" s="27">
        <v>3028239</v>
      </c>
      <c r="AM85" s="27">
        <v>3298726</v>
      </c>
      <c r="AN85" s="27">
        <v>3863162</v>
      </c>
      <c r="AO85" s="27">
        <v>4366968</v>
      </c>
      <c r="AP85" s="27">
        <v>4127312</v>
      </c>
      <c r="AQ85" s="27">
        <v>4376671</v>
      </c>
      <c r="AR85" s="27">
        <v>4301044</v>
      </c>
      <c r="AS85" s="27">
        <v>4561730</v>
      </c>
      <c r="AT85" s="27">
        <v>5150335</v>
      </c>
      <c r="AU85" s="27">
        <v>5467464</v>
      </c>
      <c r="AV85" s="27">
        <v>5817086</v>
      </c>
      <c r="AW85" s="27">
        <v>5481306</v>
      </c>
      <c r="AX85" s="27">
        <v>5277374</v>
      </c>
      <c r="AY85" s="27">
        <v>5683174</v>
      </c>
    </row>
    <row r="86" spans="1:51">
      <c r="A86" s="15" t="s">
        <v>165</v>
      </c>
      <c r="B86" s="15" t="s">
        <v>166</v>
      </c>
      <c r="C86" s="52">
        <v>2564272</v>
      </c>
      <c r="D86" s="52">
        <v>2455874</v>
      </c>
      <c r="E86" s="52">
        <v>2495042</v>
      </c>
      <c r="F86" s="52">
        <v>2341821</v>
      </c>
      <c r="G86" s="52">
        <v>2583957</v>
      </c>
      <c r="H86" s="52">
        <v>2493922</v>
      </c>
      <c r="I86" s="52">
        <v>2879659</v>
      </c>
      <c r="J86" s="52">
        <v>3107850</v>
      </c>
      <c r="K86" s="52">
        <v>3165014</v>
      </c>
      <c r="L86" s="52">
        <v>3155779</v>
      </c>
      <c r="M86" s="52">
        <v>3154711</v>
      </c>
      <c r="N86" s="52">
        <v>3021635</v>
      </c>
      <c r="O86" s="52">
        <v>3104041</v>
      </c>
      <c r="P86" s="52">
        <v>3079687</v>
      </c>
      <c r="Q86" s="52">
        <v>3068840</v>
      </c>
      <c r="R86" s="52">
        <v>3329196</v>
      </c>
      <c r="S86" s="52">
        <v>3565562</v>
      </c>
      <c r="T86" s="52">
        <v>3610104</v>
      </c>
      <c r="U86" s="52">
        <v>3797191</v>
      </c>
      <c r="V86" s="52">
        <v>3611461</v>
      </c>
      <c r="W86" s="52">
        <v>3436357</v>
      </c>
      <c r="X86" s="52">
        <v>2817004.6591995619</v>
      </c>
      <c r="Y86" s="52">
        <v>2698437.3453021958</v>
      </c>
      <c r="Z86" s="52">
        <v>2741741.621505715</v>
      </c>
      <c r="AA86" s="52">
        <v>2832996.4079897464</v>
      </c>
      <c r="AB86" s="52">
        <v>2721010.156873866</v>
      </c>
      <c r="AC86" s="27">
        <v>2775049</v>
      </c>
      <c r="AD86" s="27">
        <v>3164550</v>
      </c>
      <c r="AE86" s="27">
        <v>3200482</v>
      </c>
      <c r="AF86" s="27">
        <v>3440747</v>
      </c>
      <c r="AG86" s="27">
        <v>3523462</v>
      </c>
      <c r="AH86" s="27">
        <v>3650975</v>
      </c>
      <c r="AI86" s="27">
        <v>4013295</v>
      </c>
      <c r="AJ86" s="27">
        <v>3404293</v>
      </c>
      <c r="AK86" s="27">
        <v>3870583</v>
      </c>
      <c r="AL86" s="27">
        <v>4371792</v>
      </c>
      <c r="AM86" s="27">
        <v>4614107</v>
      </c>
      <c r="AN86" s="27">
        <v>4277293</v>
      </c>
      <c r="AO86" s="27">
        <v>4994417</v>
      </c>
      <c r="AP86" s="27">
        <v>4862981</v>
      </c>
      <c r="AQ86" s="27">
        <v>5268969</v>
      </c>
      <c r="AR86" s="27">
        <v>4853452</v>
      </c>
      <c r="AS86" s="27">
        <v>5137743</v>
      </c>
      <c r="AT86" s="27">
        <v>5478122</v>
      </c>
      <c r="AU86" s="27">
        <v>5519501</v>
      </c>
      <c r="AV86" s="27">
        <v>5721920</v>
      </c>
      <c r="AW86" s="27">
        <v>5321123</v>
      </c>
      <c r="AX86" s="27">
        <v>5061966</v>
      </c>
      <c r="AY86" s="27">
        <v>5290823</v>
      </c>
    </row>
    <row r="87" spans="1:51">
      <c r="A87" s="15" t="s">
        <v>167</v>
      </c>
      <c r="B87" s="15" t="s">
        <v>168</v>
      </c>
      <c r="C87" s="52">
        <v>868624</v>
      </c>
      <c r="D87" s="52">
        <v>774096</v>
      </c>
      <c r="E87" s="52">
        <v>797898</v>
      </c>
      <c r="F87" s="52">
        <v>712062</v>
      </c>
      <c r="G87" s="52">
        <v>675161</v>
      </c>
      <c r="H87" s="52">
        <v>619865</v>
      </c>
      <c r="I87" s="52">
        <v>667235</v>
      </c>
      <c r="J87" s="52">
        <v>596448</v>
      </c>
      <c r="K87" s="52">
        <v>580697</v>
      </c>
      <c r="L87" s="52">
        <v>595959</v>
      </c>
      <c r="M87" s="52">
        <v>579621</v>
      </c>
      <c r="N87" s="52">
        <v>540850</v>
      </c>
      <c r="O87" s="52">
        <v>603465</v>
      </c>
      <c r="P87" s="52">
        <v>565716</v>
      </c>
      <c r="Q87" s="52">
        <v>603664</v>
      </c>
      <c r="R87" s="52">
        <v>712329</v>
      </c>
      <c r="S87" s="52">
        <v>764999</v>
      </c>
      <c r="T87" s="52">
        <v>782633</v>
      </c>
      <c r="U87" s="52">
        <v>725690</v>
      </c>
      <c r="V87" s="52">
        <v>655417</v>
      </c>
      <c r="W87" s="52">
        <v>674335</v>
      </c>
      <c r="X87" s="52">
        <v>508559.01319909329</v>
      </c>
      <c r="Y87" s="52">
        <v>466394.61489968497</v>
      </c>
      <c r="Z87" s="52">
        <v>429772.99213527836</v>
      </c>
      <c r="AA87" s="52">
        <v>427374.54731061729</v>
      </c>
      <c r="AB87" s="52">
        <v>380425.30844804511</v>
      </c>
      <c r="AC87" s="27">
        <v>337220</v>
      </c>
      <c r="AD87" s="27">
        <v>412658</v>
      </c>
      <c r="AE87" s="27">
        <v>374427</v>
      </c>
      <c r="AF87" s="27">
        <v>416313</v>
      </c>
      <c r="AG87" s="27">
        <v>430221</v>
      </c>
      <c r="AH87" s="27">
        <v>453901</v>
      </c>
      <c r="AI87" s="27">
        <v>545219</v>
      </c>
      <c r="AJ87" s="27">
        <v>461441</v>
      </c>
      <c r="AK87" s="27">
        <v>470179</v>
      </c>
      <c r="AL87" s="27">
        <v>516833</v>
      </c>
      <c r="AM87" s="27">
        <v>527892</v>
      </c>
      <c r="AN87" s="27">
        <v>486174</v>
      </c>
      <c r="AO87" s="27">
        <v>550778</v>
      </c>
      <c r="AP87" s="27">
        <v>473342</v>
      </c>
      <c r="AQ87" s="27">
        <v>525647</v>
      </c>
      <c r="AR87" s="27">
        <v>512028</v>
      </c>
      <c r="AS87" s="27">
        <v>690563</v>
      </c>
      <c r="AT87" s="27">
        <v>731336</v>
      </c>
      <c r="AU87" s="27">
        <v>753584</v>
      </c>
      <c r="AV87" s="27">
        <v>788960</v>
      </c>
      <c r="AW87" s="27">
        <v>700615</v>
      </c>
      <c r="AX87" s="27">
        <v>684506</v>
      </c>
      <c r="AY87" s="27">
        <v>834503</v>
      </c>
    </row>
    <row r="88" spans="1:51">
      <c r="A88" s="15" t="s">
        <v>169</v>
      </c>
      <c r="B88" s="15" t="s">
        <v>170</v>
      </c>
      <c r="C88" s="52">
        <v>1502242</v>
      </c>
      <c r="D88" s="52">
        <v>1349106</v>
      </c>
      <c r="E88" s="52">
        <v>1261446</v>
      </c>
      <c r="F88" s="52">
        <v>1104060</v>
      </c>
      <c r="G88" s="52">
        <v>1152968</v>
      </c>
      <c r="H88" s="52">
        <v>1142725</v>
      </c>
      <c r="I88" s="52">
        <v>1177653</v>
      </c>
      <c r="J88" s="52">
        <v>1063203</v>
      </c>
      <c r="K88" s="52">
        <v>1151000</v>
      </c>
      <c r="L88" s="52">
        <v>1251920</v>
      </c>
      <c r="M88" s="52">
        <v>1185071</v>
      </c>
      <c r="N88" s="52">
        <v>1066865</v>
      </c>
      <c r="O88" s="52">
        <v>1083440</v>
      </c>
      <c r="P88" s="52">
        <v>1033532</v>
      </c>
      <c r="Q88" s="52">
        <v>1033440</v>
      </c>
      <c r="R88" s="52">
        <v>1158299</v>
      </c>
      <c r="S88" s="52">
        <v>1246541</v>
      </c>
      <c r="T88" s="52">
        <v>1236979</v>
      </c>
      <c r="U88" s="52">
        <v>1173168</v>
      </c>
      <c r="V88" s="52">
        <v>1069108</v>
      </c>
      <c r="W88" s="52">
        <v>997877</v>
      </c>
      <c r="X88" s="52">
        <v>730552.82325688517</v>
      </c>
      <c r="Y88" s="52">
        <v>665108.47119544412</v>
      </c>
      <c r="Z88" s="52">
        <v>664960.56285112677</v>
      </c>
      <c r="AA88" s="52">
        <v>706653.39513125701</v>
      </c>
      <c r="AB88" s="52">
        <v>693705.14391806128</v>
      </c>
      <c r="AC88" s="27">
        <v>707821</v>
      </c>
      <c r="AD88" s="27">
        <v>902034</v>
      </c>
      <c r="AE88" s="27">
        <v>812477</v>
      </c>
      <c r="AF88" s="27">
        <v>839505</v>
      </c>
      <c r="AG88" s="27">
        <v>868090</v>
      </c>
      <c r="AH88" s="27">
        <v>944634</v>
      </c>
      <c r="AI88" s="27">
        <v>1080747</v>
      </c>
      <c r="AJ88" s="27">
        <v>868011</v>
      </c>
      <c r="AK88" s="27">
        <v>872949</v>
      </c>
      <c r="AL88" s="27">
        <v>804147</v>
      </c>
      <c r="AM88" s="27">
        <v>888281</v>
      </c>
      <c r="AN88" s="27">
        <v>785371</v>
      </c>
      <c r="AO88" s="27">
        <v>922488</v>
      </c>
      <c r="AP88" s="27">
        <v>814994</v>
      </c>
      <c r="AQ88" s="27">
        <v>1033915</v>
      </c>
      <c r="AR88" s="27">
        <v>1001355</v>
      </c>
      <c r="AS88" s="27">
        <v>1153690</v>
      </c>
      <c r="AT88" s="27">
        <v>1124664</v>
      </c>
      <c r="AU88" s="27">
        <v>1147387</v>
      </c>
      <c r="AV88" s="27">
        <v>1287127</v>
      </c>
      <c r="AW88" s="27">
        <v>1199265</v>
      </c>
      <c r="AX88" s="27">
        <v>1091886</v>
      </c>
      <c r="AY88" s="27">
        <v>1259279</v>
      </c>
    </row>
    <row r="89" spans="1:51">
      <c r="A89" s="15" t="s">
        <v>171</v>
      </c>
      <c r="B89" s="15" t="s">
        <v>172</v>
      </c>
      <c r="C89" s="52">
        <v>875422</v>
      </c>
      <c r="D89" s="52">
        <v>747178</v>
      </c>
      <c r="E89" s="52">
        <v>724024</v>
      </c>
      <c r="F89" s="52">
        <v>641447</v>
      </c>
      <c r="G89" s="52">
        <v>625551</v>
      </c>
      <c r="H89" s="52">
        <v>560533</v>
      </c>
      <c r="I89" s="52">
        <v>597000</v>
      </c>
      <c r="J89" s="52">
        <v>547121</v>
      </c>
      <c r="K89" s="52">
        <v>554838</v>
      </c>
      <c r="L89" s="52">
        <v>595811</v>
      </c>
      <c r="M89" s="52">
        <v>588008</v>
      </c>
      <c r="N89" s="52">
        <v>587081</v>
      </c>
      <c r="O89" s="52">
        <v>642535</v>
      </c>
      <c r="P89" s="52">
        <v>665756</v>
      </c>
      <c r="Q89" s="52">
        <v>639040</v>
      </c>
      <c r="R89" s="52">
        <v>683208</v>
      </c>
      <c r="S89" s="52">
        <v>935640</v>
      </c>
      <c r="T89" s="52">
        <v>889262</v>
      </c>
      <c r="U89" s="52">
        <v>850009</v>
      </c>
      <c r="V89" s="52">
        <v>737842</v>
      </c>
      <c r="W89" s="52">
        <v>638297</v>
      </c>
      <c r="X89" s="52">
        <v>459320.52281199768</v>
      </c>
      <c r="Y89" s="52">
        <v>384931.83225194452</v>
      </c>
      <c r="Z89" s="52">
        <v>368553.78033801663</v>
      </c>
      <c r="AA89" s="52">
        <v>374736.14790177566</v>
      </c>
      <c r="AB89" s="52">
        <v>351641.34401392139</v>
      </c>
      <c r="AC89" s="27">
        <v>385858</v>
      </c>
      <c r="AD89" s="27">
        <v>490412</v>
      </c>
      <c r="AE89" s="27">
        <v>483165</v>
      </c>
      <c r="AF89" s="27">
        <v>592410</v>
      </c>
      <c r="AG89" s="27">
        <v>561110</v>
      </c>
      <c r="AH89" s="27">
        <v>610104</v>
      </c>
      <c r="AI89" s="27">
        <v>687126</v>
      </c>
      <c r="AJ89" s="27">
        <v>560175</v>
      </c>
      <c r="AK89" s="27">
        <v>550495</v>
      </c>
      <c r="AL89" s="27">
        <v>632073</v>
      </c>
      <c r="AM89" s="27">
        <v>618069</v>
      </c>
      <c r="AN89" s="27">
        <v>552098</v>
      </c>
      <c r="AO89" s="27">
        <v>609211</v>
      </c>
      <c r="AP89" s="27">
        <v>528120</v>
      </c>
      <c r="AQ89" s="27">
        <v>512210</v>
      </c>
      <c r="AR89" s="27">
        <v>564497</v>
      </c>
      <c r="AS89" s="27">
        <v>631958</v>
      </c>
      <c r="AT89" s="27">
        <v>680637</v>
      </c>
      <c r="AU89" s="27">
        <v>728534</v>
      </c>
      <c r="AV89" s="27">
        <v>795327</v>
      </c>
      <c r="AW89" s="27">
        <v>725772</v>
      </c>
      <c r="AX89" s="27">
        <v>693767</v>
      </c>
      <c r="AY89" s="27">
        <v>871406</v>
      </c>
    </row>
    <row r="90" spans="1:51">
      <c r="A90" s="15" t="s">
        <v>173</v>
      </c>
      <c r="B90" s="15" t="s">
        <v>174</v>
      </c>
      <c r="C90" s="52">
        <v>480023</v>
      </c>
      <c r="D90" s="52">
        <v>390521</v>
      </c>
      <c r="E90" s="52">
        <v>395520</v>
      </c>
      <c r="F90" s="52">
        <v>365764</v>
      </c>
      <c r="G90" s="52">
        <v>340071</v>
      </c>
      <c r="H90" s="52">
        <v>332954</v>
      </c>
      <c r="I90" s="52">
        <v>341734</v>
      </c>
      <c r="J90" s="52">
        <v>307926</v>
      </c>
      <c r="K90" s="52">
        <v>315289</v>
      </c>
      <c r="L90" s="52">
        <v>355239</v>
      </c>
      <c r="M90" s="52">
        <v>326756</v>
      </c>
      <c r="N90" s="52">
        <v>291013</v>
      </c>
      <c r="O90" s="52">
        <v>328164</v>
      </c>
      <c r="P90" s="52">
        <v>311686</v>
      </c>
      <c r="Q90" s="52">
        <v>266388</v>
      </c>
      <c r="R90" s="52">
        <v>343899</v>
      </c>
      <c r="S90" s="52">
        <v>365360</v>
      </c>
      <c r="T90" s="52">
        <v>411752</v>
      </c>
      <c r="U90" s="52">
        <v>416041</v>
      </c>
      <c r="V90" s="52">
        <v>503452</v>
      </c>
      <c r="W90" s="52">
        <v>477999</v>
      </c>
      <c r="X90" s="52">
        <v>334667.96123323229</v>
      </c>
      <c r="Y90" s="52">
        <v>272534.15118809219</v>
      </c>
      <c r="Z90" s="52">
        <v>230241.67389201222</v>
      </c>
      <c r="AA90" s="52">
        <v>260394.0172814164</v>
      </c>
      <c r="AB90" s="52">
        <v>239999.14932872742</v>
      </c>
      <c r="AC90" s="27">
        <v>219051</v>
      </c>
      <c r="AD90" s="27">
        <v>286376</v>
      </c>
      <c r="AE90" s="27">
        <v>254364</v>
      </c>
      <c r="AF90" s="27">
        <v>282758</v>
      </c>
      <c r="AG90" s="27">
        <v>288019</v>
      </c>
      <c r="AH90" s="27">
        <v>292112</v>
      </c>
      <c r="AI90" s="27">
        <v>342275</v>
      </c>
      <c r="AJ90" s="27">
        <v>279476</v>
      </c>
      <c r="AK90" s="27">
        <v>280945</v>
      </c>
      <c r="AL90" s="27">
        <v>339621</v>
      </c>
      <c r="AM90" s="27">
        <v>348711</v>
      </c>
      <c r="AN90" s="27">
        <v>312857</v>
      </c>
      <c r="AO90" s="27">
        <v>346012</v>
      </c>
      <c r="AP90" s="27">
        <v>306240</v>
      </c>
      <c r="AQ90" s="27">
        <v>336691</v>
      </c>
      <c r="AR90" s="27">
        <v>342665</v>
      </c>
      <c r="AS90" s="27">
        <v>458235</v>
      </c>
      <c r="AT90" s="27">
        <v>537229</v>
      </c>
      <c r="AU90" s="27">
        <v>561933</v>
      </c>
      <c r="AV90" s="27">
        <v>616773</v>
      </c>
      <c r="AW90" s="27">
        <v>582869</v>
      </c>
      <c r="AX90" s="27">
        <v>563742</v>
      </c>
      <c r="AY90" s="27">
        <v>634020</v>
      </c>
    </row>
    <row r="91" spans="1:51">
      <c r="A91" s="15" t="s">
        <v>175</v>
      </c>
      <c r="B91" s="15" t="s">
        <v>176</v>
      </c>
      <c r="C91" s="52">
        <v>3769044</v>
      </c>
      <c r="D91" s="52">
        <v>3354699</v>
      </c>
      <c r="E91" s="52">
        <v>3437712</v>
      </c>
      <c r="F91" s="52">
        <v>3166973</v>
      </c>
      <c r="G91" s="52">
        <v>3121073</v>
      </c>
      <c r="H91" s="52">
        <v>2900238</v>
      </c>
      <c r="I91" s="52">
        <v>2956829</v>
      </c>
      <c r="J91" s="52">
        <v>2787920</v>
      </c>
      <c r="K91" s="52">
        <v>2905157</v>
      </c>
      <c r="L91" s="52">
        <v>3145452</v>
      </c>
      <c r="M91" s="52">
        <v>3036895</v>
      </c>
      <c r="N91" s="52">
        <v>2709941</v>
      </c>
      <c r="O91" s="52">
        <v>2746766</v>
      </c>
      <c r="P91" s="52">
        <v>2804114</v>
      </c>
      <c r="Q91" s="52">
        <v>2729789</v>
      </c>
      <c r="R91" s="52">
        <v>2861524</v>
      </c>
      <c r="S91" s="52">
        <v>3161438</v>
      </c>
      <c r="T91" s="52">
        <v>3015632</v>
      </c>
      <c r="U91" s="52">
        <v>2819031</v>
      </c>
      <c r="V91" s="52">
        <v>2546655</v>
      </c>
      <c r="W91" s="52">
        <v>2508948</v>
      </c>
      <c r="X91" s="52">
        <v>1845799.5667500356</v>
      </c>
      <c r="Y91" s="52">
        <v>1705823.2473670603</v>
      </c>
      <c r="Z91" s="52">
        <v>1623906.8611898685</v>
      </c>
      <c r="AA91" s="52">
        <v>1664254.3046486608</v>
      </c>
      <c r="AB91" s="52">
        <v>1490853.7187459157</v>
      </c>
      <c r="AC91" s="27">
        <v>1527354</v>
      </c>
      <c r="AD91" s="27">
        <v>2011818</v>
      </c>
      <c r="AE91" s="27">
        <v>2068886</v>
      </c>
      <c r="AF91" s="27">
        <v>2292762</v>
      </c>
      <c r="AG91" s="27">
        <v>2293755</v>
      </c>
      <c r="AH91" s="27">
        <v>2454957</v>
      </c>
      <c r="AI91" s="27">
        <v>2691611</v>
      </c>
      <c r="AJ91" s="27">
        <v>2290631</v>
      </c>
      <c r="AK91" s="27">
        <v>2334150</v>
      </c>
      <c r="AL91" s="27">
        <v>2658562</v>
      </c>
      <c r="AM91" s="27">
        <v>2639532</v>
      </c>
      <c r="AN91" s="27">
        <v>2487642</v>
      </c>
      <c r="AO91" s="27">
        <v>2924606</v>
      </c>
      <c r="AP91" s="27">
        <v>2589575</v>
      </c>
      <c r="AQ91" s="27">
        <v>2791099</v>
      </c>
      <c r="AR91" s="27">
        <v>2672257</v>
      </c>
      <c r="AS91" s="27">
        <v>2858420</v>
      </c>
      <c r="AT91" s="27">
        <v>3028635</v>
      </c>
      <c r="AU91" s="27">
        <v>3280058</v>
      </c>
      <c r="AV91" s="27">
        <v>3431115</v>
      </c>
      <c r="AW91" s="27">
        <v>3233645</v>
      </c>
      <c r="AX91" s="27">
        <v>3073295</v>
      </c>
      <c r="AY91" s="27">
        <v>3361054</v>
      </c>
    </row>
    <row r="92" spans="1:51">
      <c r="A92" s="15" t="s">
        <v>177</v>
      </c>
      <c r="B92" s="15" t="s">
        <v>178</v>
      </c>
      <c r="C92" s="52">
        <v>2194176</v>
      </c>
      <c r="D92" s="52">
        <v>1943161</v>
      </c>
      <c r="E92" s="52">
        <v>1918647</v>
      </c>
      <c r="F92" s="52">
        <v>1670824</v>
      </c>
      <c r="G92" s="52">
        <v>1654227</v>
      </c>
      <c r="H92" s="52">
        <v>1525698</v>
      </c>
      <c r="I92" s="52">
        <v>1647201</v>
      </c>
      <c r="J92" s="52">
        <v>1450859</v>
      </c>
      <c r="K92" s="52">
        <v>1504581</v>
      </c>
      <c r="L92" s="52">
        <v>1506863</v>
      </c>
      <c r="M92" s="52">
        <v>1450629</v>
      </c>
      <c r="N92" s="52">
        <v>1432600</v>
      </c>
      <c r="O92" s="52">
        <v>1581827</v>
      </c>
      <c r="P92" s="52">
        <v>1572561</v>
      </c>
      <c r="Q92" s="52">
        <v>1580800</v>
      </c>
      <c r="R92" s="52">
        <v>1769572</v>
      </c>
      <c r="S92" s="52">
        <v>1877186</v>
      </c>
      <c r="T92" s="52">
        <v>1843027</v>
      </c>
      <c r="U92" s="52">
        <v>1680670</v>
      </c>
      <c r="V92" s="52">
        <v>1472972</v>
      </c>
      <c r="W92" s="52">
        <v>1394733</v>
      </c>
      <c r="X92" s="52">
        <v>1155468.6148854217</v>
      </c>
      <c r="Y92" s="52">
        <v>1019407.1492457093</v>
      </c>
      <c r="Z92" s="52">
        <v>965130.70471702423</v>
      </c>
      <c r="AA92" s="52">
        <v>1058283.2170956745</v>
      </c>
      <c r="AB92" s="52">
        <v>996979.32552443433</v>
      </c>
      <c r="AC92" s="27">
        <v>967356</v>
      </c>
      <c r="AD92" s="27">
        <v>1098344</v>
      </c>
      <c r="AE92" s="27">
        <v>1112749</v>
      </c>
      <c r="AF92" s="27">
        <v>1481121</v>
      </c>
      <c r="AG92" s="27">
        <v>1604158</v>
      </c>
      <c r="AH92" s="27">
        <v>1738458</v>
      </c>
      <c r="AI92" s="27">
        <v>1908879</v>
      </c>
      <c r="AJ92" s="27">
        <v>1667533</v>
      </c>
      <c r="AK92" s="27">
        <v>1696321</v>
      </c>
      <c r="AL92" s="27">
        <v>1788740</v>
      </c>
      <c r="AM92" s="27">
        <v>1803658</v>
      </c>
      <c r="AN92" s="27">
        <v>1682137</v>
      </c>
      <c r="AO92" s="27">
        <v>1899547</v>
      </c>
      <c r="AP92" s="27">
        <v>1673353</v>
      </c>
      <c r="AQ92" s="27">
        <v>1783863</v>
      </c>
      <c r="AR92" s="27">
        <v>1727019</v>
      </c>
      <c r="AS92" s="27">
        <v>1814078</v>
      </c>
      <c r="AT92" s="27">
        <v>2101461</v>
      </c>
      <c r="AU92" s="27">
        <v>2275495</v>
      </c>
      <c r="AV92" s="27">
        <v>2311577</v>
      </c>
      <c r="AW92" s="27">
        <v>2150539</v>
      </c>
      <c r="AX92" s="27">
        <v>2137862</v>
      </c>
      <c r="AY92" s="27">
        <v>2458395</v>
      </c>
    </row>
    <row r="93" spans="1:51">
      <c r="A93" s="15" t="s">
        <v>179</v>
      </c>
      <c r="B93" s="15" t="s">
        <v>180</v>
      </c>
      <c r="C93" s="52">
        <v>1536503</v>
      </c>
      <c r="D93" s="52">
        <v>1447227</v>
      </c>
      <c r="E93" s="52">
        <v>1432344</v>
      </c>
      <c r="F93" s="52">
        <v>1250669</v>
      </c>
      <c r="G93" s="52">
        <v>1286479</v>
      </c>
      <c r="H93" s="52">
        <v>1140801</v>
      </c>
      <c r="I93" s="52">
        <v>1217492</v>
      </c>
      <c r="J93" s="52">
        <v>1102494</v>
      </c>
      <c r="K93" s="52">
        <v>1114740</v>
      </c>
      <c r="L93" s="52">
        <v>1081346</v>
      </c>
      <c r="M93" s="52">
        <v>1077172</v>
      </c>
      <c r="N93" s="52">
        <v>1036552</v>
      </c>
      <c r="O93" s="52">
        <v>1141195</v>
      </c>
      <c r="P93" s="52">
        <v>1120248</v>
      </c>
      <c r="Q93" s="52">
        <v>1013246</v>
      </c>
      <c r="R93" s="52">
        <v>1038618</v>
      </c>
      <c r="S93" s="52">
        <v>1169641</v>
      </c>
      <c r="T93" s="52">
        <v>1159987</v>
      </c>
      <c r="U93" s="52">
        <v>1088569</v>
      </c>
      <c r="V93" s="52">
        <v>1001330</v>
      </c>
      <c r="W93" s="52">
        <v>986615</v>
      </c>
      <c r="X93" s="52">
        <v>810462.28615371103</v>
      </c>
      <c r="Y93" s="52">
        <v>796653.65759607323</v>
      </c>
      <c r="Z93" s="52">
        <v>751314.29311651748</v>
      </c>
      <c r="AA93" s="52">
        <v>713318.26876636606</v>
      </c>
      <c r="AB93" s="52">
        <v>694799.54439196293</v>
      </c>
      <c r="AC93" s="27">
        <v>607642</v>
      </c>
      <c r="AD93" s="27">
        <v>784338</v>
      </c>
      <c r="AE93" s="27">
        <v>776775</v>
      </c>
      <c r="AF93" s="27">
        <v>741359</v>
      </c>
      <c r="AG93" s="27">
        <v>769216</v>
      </c>
      <c r="AH93" s="27">
        <v>772352</v>
      </c>
      <c r="AI93" s="27">
        <v>965586</v>
      </c>
      <c r="AJ93" s="27">
        <v>788961</v>
      </c>
      <c r="AK93" s="27">
        <v>774682</v>
      </c>
      <c r="AL93" s="27">
        <v>1005565</v>
      </c>
      <c r="AM93" s="27">
        <v>1037395</v>
      </c>
      <c r="AN93" s="27">
        <v>978730</v>
      </c>
      <c r="AO93" s="27">
        <v>1243934</v>
      </c>
      <c r="AP93" s="27">
        <v>1045116</v>
      </c>
      <c r="AQ93" s="27">
        <v>1259703</v>
      </c>
      <c r="AR93" s="27">
        <v>1226669</v>
      </c>
      <c r="AS93" s="27">
        <v>1303934</v>
      </c>
      <c r="AT93" s="27">
        <v>1373570</v>
      </c>
      <c r="AU93" s="27">
        <v>1425365</v>
      </c>
      <c r="AV93" s="27">
        <v>1593671</v>
      </c>
      <c r="AW93" s="27">
        <v>1445080</v>
      </c>
      <c r="AX93" s="27">
        <v>1355609</v>
      </c>
      <c r="AY93" s="27">
        <v>1591784</v>
      </c>
    </row>
    <row r="94" spans="1:51">
      <c r="A94" s="15" t="s">
        <v>181</v>
      </c>
      <c r="B94" s="15" t="s">
        <v>182</v>
      </c>
      <c r="C94" s="52">
        <v>967703</v>
      </c>
      <c r="D94" s="52">
        <v>906621</v>
      </c>
      <c r="E94" s="52">
        <v>880185</v>
      </c>
      <c r="F94" s="52">
        <v>805944</v>
      </c>
      <c r="G94" s="52">
        <v>800414</v>
      </c>
      <c r="H94" s="52">
        <v>750068</v>
      </c>
      <c r="I94" s="52">
        <v>757820</v>
      </c>
      <c r="J94" s="52">
        <v>718546</v>
      </c>
      <c r="K94" s="52">
        <v>788915</v>
      </c>
      <c r="L94" s="52">
        <v>811176</v>
      </c>
      <c r="M94" s="52">
        <v>785334</v>
      </c>
      <c r="N94" s="52">
        <v>742326</v>
      </c>
      <c r="O94" s="52">
        <v>974929</v>
      </c>
      <c r="P94" s="52">
        <v>933809</v>
      </c>
      <c r="Q94" s="52">
        <v>908004</v>
      </c>
      <c r="R94" s="52">
        <v>1015074</v>
      </c>
      <c r="S94" s="52">
        <v>1051439</v>
      </c>
      <c r="T94" s="52">
        <v>1109368</v>
      </c>
      <c r="U94" s="52">
        <v>1080502</v>
      </c>
      <c r="V94" s="52">
        <v>953419</v>
      </c>
      <c r="W94" s="52">
        <v>951140</v>
      </c>
      <c r="X94" s="52">
        <v>749362.16220528644</v>
      </c>
      <c r="Y94" s="52">
        <v>697221.80309765053</v>
      </c>
      <c r="Z94" s="52">
        <v>684481.59019162611</v>
      </c>
      <c r="AA94" s="52">
        <v>699513.33501342405</v>
      </c>
      <c r="AB94" s="52">
        <v>649728.9297533615</v>
      </c>
      <c r="AC94" s="27">
        <v>636689</v>
      </c>
      <c r="AD94" s="27">
        <v>747564</v>
      </c>
      <c r="AE94" s="27">
        <v>736359</v>
      </c>
      <c r="AF94" s="27">
        <v>791325</v>
      </c>
      <c r="AG94" s="27">
        <v>810858</v>
      </c>
      <c r="AH94" s="27">
        <v>819584</v>
      </c>
      <c r="AI94" s="27">
        <v>960353</v>
      </c>
      <c r="AJ94" s="27">
        <v>966508</v>
      </c>
      <c r="AK94" s="27">
        <v>989201</v>
      </c>
      <c r="AL94" s="27">
        <v>1102826</v>
      </c>
      <c r="AM94" s="27">
        <v>1056362</v>
      </c>
      <c r="AN94" s="27">
        <v>968722</v>
      </c>
      <c r="AO94" s="27">
        <v>1116594</v>
      </c>
      <c r="AP94" s="27">
        <v>964866</v>
      </c>
      <c r="AQ94" s="27">
        <v>1048414</v>
      </c>
      <c r="AR94" s="27">
        <v>996630</v>
      </c>
      <c r="AS94" s="27">
        <v>1046057</v>
      </c>
      <c r="AT94" s="27">
        <v>1101686</v>
      </c>
      <c r="AU94" s="27">
        <v>1148152</v>
      </c>
      <c r="AV94" s="27">
        <v>1192410</v>
      </c>
      <c r="AW94" s="27">
        <v>1141787</v>
      </c>
      <c r="AX94" s="27">
        <v>1115432</v>
      </c>
      <c r="AY94" s="27">
        <v>1277714</v>
      </c>
    </row>
    <row r="95" spans="1:51">
      <c r="A95" s="15" t="s">
        <v>183</v>
      </c>
      <c r="B95" s="15" t="s">
        <v>184</v>
      </c>
      <c r="C95" s="52">
        <v>863457</v>
      </c>
      <c r="D95" s="52">
        <v>844579</v>
      </c>
      <c r="E95" s="52">
        <v>803896</v>
      </c>
      <c r="F95" s="52">
        <v>741829</v>
      </c>
      <c r="G95" s="52">
        <v>729413</v>
      </c>
      <c r="H95" s="52">
        <v>692884</v>
      </c>
      <c r="I95" s="52">
        <v>690340</v>
      </c>
      <c r="J95" s="52">
        <v>677550</v>
      </c>
      <c r="K95" s="52">
        <v>658483</v>
      </c>
      <c r="L95" s="52">
        <v>756442</v>
      </c>
      <c r="M95" s="52">
        <v>795187</v>
      </c>
      <c r="N95" s="52">
        <v>762971</v>
      </c>
      <c r="O95" s="52">
        <v>856121</v>
      </c>
      <c r="P95" s="52">
        <v>926458</v>
      </c>
      <c r="Q95" s="52">
        <v>907770</v>
      </c>
      <c r="R95" s="52">
        <v>983199</v>
      </c>
      <c r="S95" s="52">
        <v>1066310</v>
      </c>
      <c r="T95" s="52">
        <v>1053027</v>
      </c>
      <c r="U95" s="52">
        <v>1020927</v>
      </c>
      <c r="V95" s="52">
        <v>931396</v>
      </c>
      <c r="W95" s="52">
        <v>1006820</v>
      </c>
      <c r="X95" s="52">
        <v>748301.8698168979</v>
      </c>
      <c r="Y95" s="52">
        <v>670707.04966052296</v>
      </c>
      <c r="Z95" s="52">
        <v>629170.99505263451</v>
      </c>
      <c r="AA95" s="52">
        <v>631041.51761893695</v>
      </c>
      <c r="AB95" s="52">
        <v>567377.86069751403</v>
      </c>
      <c r="AC95" s="27">
        <v>619694</v>
      </c>
      <c r="AD95" s="27">
        <v>723768</v>
      </c>
      <c r="AE95" s="27">
        <v>691540</v>
      </c>
      <c r="AF95" s="27">
        <v>713758</v>
      </c>
      <c r="AG95" s="27">
        <v>726701</v>
      </c>
      <c r="AH95" s="27">
        <v>823017</v>
      </c>
      <c r="AI95" s="27">
        <v>916323</v>
      </c>
      <c r="AJ95" s="27">
        <v>788080</v>
      </c>
      <c r="AK95" s="27">
        <v>811266</v>
      </c>
      <c r="AL95" s="27">
        <v>909425</v>
      </c>
      <c r="AM95" s="27">
        <v>825612</v>
      </c>
      <c r="AN95" s="27">
        <v>808545</v>
      </c>
      <c r="AO95" s="27">
        <v>940257</v>
      </c>
      <c r="AP95" s="27">
        <v>797452</v>
      </c>
      <c r="AQ95" s="27">
        <v>874750</v>
      </c>
      <c r="AR95" s="27">
        <v>815467</v>
      </c>
      <c r="AS95" s="27">
        <v>837130</v>
      </c>
      <c r="AT95" s="27">
        <v>960406</v>
      </c>
      <c r="AU95" s="27">
        <v>975766</v>
      </c>
      <c r="AV95" s="27">
        <v>1021829</v>
      </c>
      <c r="AW95" s="27">
        <v>959186</v>
      </c>
      <c r="AX95" s="27">
        <v>892921</v>
      </c>
      <c r="AY95" s="27">
        <v>985442</v>
      </c>
    </row>
    <row r="96" spans="1:51">
      <c r="A96" s="15" t="s">
        <v>185</v>
      </c>
      <c r="B96" s="15" t="s">
        <v>186</v>
      </c>
      <c r="C96" s="52">
        <v>1884373</v>
      </c>
      <c r="D96" s="52">
        <v>1597692</v>
      </c>
      <c r="E96" s="52">
        <v>1515458</v>
      </c>
      <c r="F96" s="52">
        <v>1247699</v>
      </c>
      <c r="G96" s="52">
        <v>1234017</v>
      </c>
      <c r="H96" s="52">
        <v>1217858</v>
      </c>
      <c r="I96" s="52">
        <v>1220469</v>
      </c>
      <c r="J96" s="52">
        <v>1065102</v>
      </c>
      <c r="K96" s="52">
        <v>1064897</v>
      </c>
      <c r="L96" s="52">
        <v>1011942</v>
      </c>
      <c r="M96" s="52">
        <v>878641</v>
      </c>
      <c r="N96" s="52">
        <v>800488</v>
      </c>
      <c r="O96" s="52">
        <v>798687</v>
      </c>
      <c r="P96" s="52">
        <v>765999</v>
      </c>
      <c r="Q96" s="52">
        <v>672439</v>
      </c>
      <c r="R96" s="52">
        <v>778006</v>
      </c>
      <c r="S96" s="52">
        <v>950277</v>
      </c>
      <c r="T96" s="52">
        <v>889543</v>
      </c>
      <c r="U96" s="52">
        <v>820655</v>
      </c>
      <c r="V96" s="52">
        <v>712675</v>
      </c>
      <c r="W96" s="52">
        <v>625006</v>
      </c>
      <c r="X96" s="52">
        <v>436837.36374593439</v>
      </c>
      <c r="Y96" s="52">
        <v>342159.58985613548</v>
      </c>
      <c r="Z96" s="52">
        <v>352801.20072152262</v>
      </c>
      <c r="AA96" s="52">
        <v>364163.50413777109</v>
      </c>
      <c r="AB96" s="52">
        <v>358548.59203306696</v>
      </c>
      <c r="AC96" s="27">
        <v>351569</v>
      </c>
      <c r="AD96" s="27">
        <v>481194</v>
      </c>
      <c r="AE96" s="27">
        <v>447764</v>
      </c>
      <c r="AF96" s="27">
        <v>505010</v>
      </c>
      <c r="AG96" s="27">
        <v>522350</v>
      </c>
      <c r="AH96" s="27">
        <v>548197</v>
      </c>
      <c r="AI96" s="27">
        <v>646447</v>
      </c>
      <c r="AJ96" s="27">
        <v>525077</v>
      </c>
      <c r="AK96" s="27">
        <v>529045</v>
      </c>
      <c r="AL96" s="27">
        <v>583191</v>
      </c>
      <c r="AM96" s="27">
        <v>541005</v>
      </c>
      <c r="AN96" s="27">
        <v>492850</v>
      </c>
      <c r="AO96" s="27">
        <v>599710</v>
      </c>
      <c r="AP96" s="27">
        <v>494406</v>
      </c>
      <c r="AQ96" s="27">
        <v>583978</v>
      </c>
      <c r="AR96" s="27">
        <v>556791</v>
      </c>
      <c r="AS96" s="27">
        <v>588220</v>
      </c>
      <c r="AT96" s="27">
        <v>588937</v>
      </c>
      <c r="AU96" s="27">
        <v>567382</v>
      </c>
      <c r="AV96" s="27">
        <v>646742</v>
      </c>
      <c r="AW96" s="27">
        <v>622836</v>
      </c>
      <c r="AX96" s="27">
        <v>621855</v>
      </c>
      <c r="AY96" s="27">
        <v>723703</v>
      </c>
    </row>
    <row r="97" spans="1:51">
      <c r="A97" s="15" t="s">
        <v>187</v>
      </c>
      <c r="B97" s="15" t="s">
        <v>188</v>
      </c>
      <c r="C97" s="52">
        <v>810996</v>
      </c>
      <c r="D97" s="52">
        <v>800438</v>
      </c>
      <c r="E97" s="52">
        <v>749756</v>
      </c>
      <c r="F97" s="52">
        <v>658798</v>
      </c>
      <c r="G97" s="52">
        <v>646339</v>
      </c>
      <c r="H97" s="52">
        <v>579948</v>
      </c>
      <c r="I97" s="52">
        <v>648712</v>
      </c>
      <c r="J97" s="52">
        <v>603394</v>
      </c>
      <c r="K97" s="52">
        <v>614215</v>
      </c>
      <c r="L97" s="52">
        <v>623116</v>
      </c>
      <c r="M97" s="52">
        <v>589185</v>
      </c>
      <c r="N97" s="52">
        <v>557630</v>
      </c>
      <c r="O97" s="52">
        <v>641117</v>
      </c>
      <c r="P97" s="52">
        <v>667471</v>
      </c>
      <c r="Q97" s="52">
        <v>622779</v>
      </c>
      <c r="R97" s="52">
        <v>722049</v>
      </c>
      <c r="S97" s="52">
        <v>778573</v>
      </c>
      <c r="T97" s="52">
        <v>714332</v>
      </c>
      <c r="U97" s="52">
        <v>604121</v>
      </c>
      <c r="V97" s="52">
        <v>545462</v>
      </c>
      <c r="W97" s="52">
        <v>508795</v>
      </c>
      <c r="X97" s="52">
        <v>398311.34012105665</v>
      </c>
      <c r="Y97" s="52">
        <v>336261.30598888366</v>
      </c>
      <c r="Z97" s="52">
        <v>317225.34451418376</v>
      </c>
      <c r="AA97" s="52">
        <v>327871.5197346338</v>
      </c>
      <c r="AB97" s="52">
        <v>328930.99421732227</v>
      </c>
      <c r="AC97" s="27">
        <v>336115</v>
      </c>
      <c r="AD97" s="27">
        <v>408003</v>
      </c>
      <c r="AE97" s="27">
        <v>388418</v>
      </c>
      <c r="AF97" s="27">
        <v>440081</v>
      </c>
      <c r="AG97" s="27">
        <v>431264</v>
      </c>
      <c r="AH97" s="27">
        <v>458239</v>
      </c>
      <c r="AI97" s="27">
        <v>546558</v>
      </c>
      <c r="AJ97" s="27">
        <v>477019</v>
      </c>
      <c r="AK97" s="27">
        <v>530759</v>
      </c>
      <c r="AL97" s="27">
        <v>607585</v>
      </c>
      <c r="AM97" s="27">
        <v>593477</v>
      </c>
      <c r="AN97" s="27">
        <v>550263</v>
      </c>
      <c r="AO97" s="27">
        <v>634456</v>
      </c>
      <c r="AP97" s="27">
        <v>536830</v>
      </c>
      <c r="AQ97" s="27">
        <v>605681</v>
      </c>
      <c r="AR97" s="27">
        <v>557668</v>
      </c>
      <c r="AS97" s="27">
        <v>570867</v>
      </c>
      <c r="AT97" s="27">
        <v>568443</v>
      </c>
      <c r="AU97" s="27">
        <v>550102</v>
      </c>
      <c r="AV97" s="27">
        <v>596283</v>
      </c>
      <c r="AW97" s="27">
        <v>551226</v>
      </c>
      <c r="AX97" s="27">
        <v>501772</v>
      </c>
      <c r="AY97" s="27">
        <v>572745</v>
      </c>
    </row>
    <row r="98" spans="1:51">
      <c r="A98" s="15" t="s">
        <v>189</v>
      </c>
      <c r="B98" s="15" t="s">
        <v>190</v>
      </c>
      <c r="C98" s="52">
        <v>565793</v>
      </c>
      <c r="D98" s="52">
        <v>495458</v>
      </c>
      <c r="E98" s="52">
        <v>476737</v>
      </c>
      <c r="F98" s="52">
        <v>441940</v>
      </c>
      <c r="G98" s="52">
        <v>468283</v>
      </c>
      <c r="H98" s="52">
        <v>438187</v>
      </c>
      <c r="I98" s="52">
        <v>445343</v>
      </c>
      <c r="J98" s="52">
        <v>398839</v>
      </c>
      <c r="K98" s="52">
        <v>401796</v>
      </c>
      <c r="L98" s="52">
        <v>393907</v>
      </c>
      <c r="M98" s="52">
        <v>362741</v>
      </c>
      <c r="N98" s="52">
        <v>408743</v>
      </c>
      <c r="O98" s="52">
        <v>441615</v>
      </c>
      <c r="P98" s="52">
        <v>426867</v>
      </c>
      <c r="Q98" s="52">
        <v>410389</v>
      </c>
      <c r="R98" s="52">
        <v>463527</v>
      </c>
      <c r="S98" s="52">
        <v>512310</v>
      </c>
      <c r="T98" s="52">
        <v>497724</v>
      </c>
      <c r="U98" s="52">
        <v>454106</v>
      </c>
      <c r="V98" s="52">
        <v>386682</v>
      </c>
      <c r="W98" s="52">
        <v>359256</v>
      </c>
      <c r="X98" s="52">
        <v>305830.28180050128</v>
      </c>
      <c r="Y98" s="52">
        <v>273243.65785446059</v>
      </c>
      <c r="Z98" s="52">
        <v>273900.91661616816</v>
      </c>
      <c r="AA98" s="52">
        <v>279290.08879119885</v>
      </c>
      <c r="AB98" s="52">
        <v>270167.02730770968</v>
      </c>
      <c r="AC98" s="27">
        <v>275893</v>
      </c>
      <c r="AD98" s="27">
        <v>324957</v>
      </c>
      <c r="AE98" s="27">
        <v>275911</v>
      </c>
      <c r="AF98" s="27">
        <v>312951</v>
      </c>
      <c r="AG98" s="27">
        <v>313769</v>
      </c>
      <c r="AH98" s="27">
        <v>348183</v>
      </c>
      <c r="AI98" s="27">
        <v>403967</v>
      </c>
      <c r="AJ98" s="27">
        <v>337898</v>
      </c>
      <c r="AK98" s="27">
        <v>313829</v>
      </c>
      <c r="AL98" s="27">
        <v>350613</v>
      </c>
      <c r="AM98" s="27">
        <v>360796</v>
      </c>
      <c r="AN98" s="27">
        <v>532040</v>
      </c>
      <c r="AO98" s="27">
        <v>638239</v>
      </c>
      <c r="AP98" s="27">
        <v>522674</v>
      </c>
      <c r="AQ98" s="27">
        <v>519268</v>
      </c>
      <c r="AR98" s="27">
        <v>440292</v>
      </c>
      <c r="AS98" s="27">
        <v>491808</v>
      </c>
      <c r="AT98" s="27">
        <v>465164</v>
      </c>
      <c r="AU98" s="27">
        <v>518806</v>
      </c>
      <c r="AV98" s="27">
        <v>551232</v>
      </c>
      <c r="AW98" s="27">
        <v>513873</v>
      </c>
      <c r="AX98" s="27">
        <v>493636</v>
      </c>
      <c r="AY98" s="27">
        <v>501833</v>
      </c>
    </row>
    <row r="99" spans="1:51">
      <c r="A99" s="15" t="s">
        <v>191</v>
      </c>
      <c r="B99" s="15" t="s">
        <v>192</v>
      </c>
      <c r="C99" s="52">
        <v>1590260</v>
      </c>
      <c r="D99" s="52">
        <v>1499498</v>
      </c>
      <c r="E99" s="52">
        <v>1541253</v>
      </c>
      <c r="F99" s="52">
        <v>1356253</v>
      </c>
      <c r="G99" s="52">
        <v>1466832</v>
      </c>
      <c r="H99" s="52">
        <v>1421383</v>
      </c>
      <c r="I99" s="52">
        <v>1491799</v>
      </c>
      <c r="J99" s="52">
        <v>1449592</v>
      </c>
      <c r="K99" s="52">
        <v>1566819</v>
      </c>
      <c r="L99" s="52">
        <v>1896980</v>
      </c>
      <c r="M99" s="52">
        <v>1983298</v>
      </c>
      <c r="N99" s="52">
        <v>1933378</v>
      </c>
      <c r="O99" s="52">
        <v>2064464</v>
      </c>
      <c r="P99" s="52">
        <v>2043399</v>
      </c>
      <c r="Q99" s="52">
        <v>1942032</v>
      </c>
      <c r="R99" s="52">
        <v>2217091</v>
      </c>
      <c r="S99" s="52">
        <v>2352936</v>
      </c>
      <c r="T99" s="52">
        <v>2455273</v>
      </c>
      <c r="U99" s="52">
        <v>2279432</v>
      </c>
      <c r="V99" s="52">
        <v>2082571</v>
      </c>
      <c r="W99" s="52">
        <v>1975223</v>
      </c>
      <c r="X99" s="52">
        <v>1723260.355984384</v>
      </c>
      <c r="Y99" s="52">
        <v>1634133.5112860918</v>
      </c>
      <c r="Z99" s="52">
        <v>1605341.4299640984</v>
      </c>
      <c r="AA99" s="52">
        <v>1746558.6472692804</v>
      </c>
      <c r="AB99" s="52">
        <v>1660659.2947148008</v>
      </c>
      <c r="AC99" s="27">
        <v>1648035</v>
      </c>
      <c r="AD99" s="27">
        <v>2139970</v>
      </c>
      <c r="AE99" s="27">
        <v>2048080</v>
      </c>
      <c r="AF99" s="27">
        <v>2070080</v>
      </c>
      <c r="AG99" s="27">
        <v>2093639</v>
      </c>
      <c r="AH99" s="27">
        <v>2098342</v>
      </c>
      <c r="AI99" s="27">
        <v>2248674</v>
      </c>
      <c r="AJ99" s="27">
        <v>1843453</v>
      </c>
      <c r="AK99" s="27">
        <v>1747868</v>
      </c>
      <c r="AL99" s="27">
        <v>2007665</v>
      </c>
      <c r="AM99" s="27">
        <v>2243051</v>
      </c>
      <c r="AN99" s="27">
        <v>1958379</v>
      </c>
      <c r="AO99" s="27">
        <v>2158705</v>
      </c>
      <c r="AP99" s="27">
        <v>1886302</v>
      </c>
      <c r="AQ99" s="27">
        <v>2027821</v>
      </c>
      <c r="AR99" s="27">
        <v>1906788</v>
      </c>
      <c r="AS99" s="27">
        <v>1924790</v>
      </c>
      <c r="AT99" s="27">
        <v>2046168</v>
      </c>
      <c r="AU99" s="27">
        <v>2017227</v>
      </c>
      <c r="AV99" s="27">
        <v>2094251</v>
      </c>
      <c r="AW99" s="27">
        <v>2008583</v>
      </c>
      <c r="AX99" s="27">
        <v>1827399</v>
      </c>
      <c r="AY99" s="27">
        <v>1982387</v>
      </c>
    </row>
    <row r="100" spans="1:51">
      <c r="A100" s="15" t="s">
        <v>193</v>
      </c>
      <c r="B100" s="15" t="s">
        <v>194</v>
      </c>
      <c r="C100" s="52">
        <v>4395940</v>
      </c>
      <c r="D100" s="52">
        <v>4003014</v>
      </c>
      <c r="E100" s="52">
        <v>3879729</v>
      </c>
      <c r="F100" s="52">
        <v>3022215</v>
      </c>
      <c r="G100" s="52">
        <v>2917863</v>
      </c>
      <c r="H100" s="52">
        <v>2640921</v>
      </c>
      <c r="I100" s="52">
        <v>2629431</v>
      </c>
      <c r="J100" s="52">
        <v>2204260</v>
      </c>
      <c r="K100" s="52">
        <v>1782225</v>
      </c>
      <c r="L100" s="52">
        <v>1490068</v>
      </c>
      <c r="M100" s="52">
        <v>1296811</v>
      </c>
      <c r="N100" s="52">
        <v>1093102</v>
      </c>
      <c r="O100" s="52">
        <v>1098679</v>
      </c>
      <c r="P100" s="52">
        <v>1156106</v>
      </c>
      <c r="Q100" s="52">
        <v>1321511</v>
      </c>
      <c r="R100" s="52">
        <v>2063486</v>
      </c>
      <c r="S100" s="52">
        <v>2403323</v>
      </c>
      <c r="T100" s="52">
        <v>2526648</v>
      </c>
      <c r="U100" s="52">
        <v>2496464</v>
      </c>
      <c r="V100" s="52">
        <v>2319366</v>
      </c>
      <c r="W100" s="52">
        <v>2190579</v>
      </c>
      <c r="X100" s="52">
        <v>1823350.5106555289</v>
      </c>
      <c r="Y100" s="52">
        <v>1664370.1165032636</v>
      </c>
      <c r="Z100" s="52">
        <v>1574757.2659215569</v>
      </c>
      <c r="AA100" s="52">
        <v>1535787.3835676338</v>
      </c>
      <c r="AB100" s="52">
        <v>1444383.790931022</v>
      </c>
      <c r="AC100" s="27">
        <v>1750255</v>
      </c>
      <c r="AD100" s="27">
        <v>2002563</v>
      </c>
      <c r="AE100" s="27">
        <v>1986139</v>
      </c>
      <c r="AF100" s="27">
        <v>2039815</v>
      </c>
      <c r="AG100" s="27">
        <v>2307937</v>
      </c>
      <c r="AH100" s="27">
        <v>2841017</v>
      </c>
      <c r="AI100" s="27">
        <v>3359629</v>
      </c>
      <c r="AJ100" s="27">
        <v>3169762</v>
      </c>
      <c r="AK100" s="27">
        <v>3502722</v>
      </c>
      <c r="AL100" s="27">
        <v>3781405</v>
      </c>
      <c r="AM100" s="27">
        <v>3971505</v>
      </c>
      <c r="AN100" s="27">
        <v>3903473</v>
      </c>
      <c r="AO100" s="27">
        <v>4309609</v>
      </c>
      <c r="AP100" s="27">
        <v>3999030</v>
      </c>
      <c r="AQ100" s="27">
        <v>4623881</v>
      </c>
      <c r="AR100" s="27">
        <v>4552774</v>
      </c>
      <c r="AS100" s="27">
        <v>4849904</v>
      </c>
      <c r="AT100" s="27">
        <v>5268367</v>
      </c>
      <c r="AU100" s="27">
        <v>5291127</v>
      </c>
      <c r="AV100" s="27">
        <v>5460383</v>
      </c>
      <c r="AW100" s="27">
        <v>5287442</v>
      </c>
      <c r="AX100" s="27">
        <v>5168670</v>
      </c>
      <c r="AY100" s="27">
        <v>5409591</v>
      </c>
    </row>
    <row r="101" spans="1:51">
      <c r="A101" s="15" t="s">
        <v>195</v>
      </c>
      <c r="B101" s="15" t="s">
        <v>196</v>
      </c>
      <c r="C101" s="52">
        <v>3154841</v>
      </c>
      <c r="D101" s="52">
        <v>2860280</v>
      </c>
      <c r="E101" s="52">
        <v>2731838</v>
      </c>
      <c r="F101" s="52">
        <v>2211420</v>
      </c>
      <c r="G101" s="52">
        <v>2108944</v>
      </c>
      <c r="H101" s="52">
        <v>1923276</v>
      </c>
      <c r="I101" s="52">
        <v>2026116</v>
      </c>
      <c r="J101" s="52">
        <v>2485253</v>
      </c>
      <c r="K101" s="52">
        <v>2744188</v>
      </c>
      <c r="L101" s="52">
        <v>2693363</v>
      </c>
      <c r="M101" s="52">
        <v>2520928</v>
      </c>
      <c r="N101" s="52">
        <v>2355257</v>
      </c>
      <c r="O101" s="52">
        <v>2416401</v>
      </c>
      <c r="P101" s="52">
        <v>2396064</v>
      </c>
      <c r="Q101" s="52">
        <v>2417872</v>
      </c>
      <c r="R101" s="52">
        <v>2854107</v>
      </c>
      <c r="S101" s="52">
        <v>3113086</v>
      </c>
      <c r="T101" s="52">
        <v>3251288</v>
      </c>
      <c r="U101" s="52">
        <v>3172179</v>
      </c>
      <c r="V101" s="52">
        <v>2893207</v>
      </c>
      <c r="W101" s="52">
        <v>2622830</v>
      </c>
      <c r="X101" s="52">
        <v>2316436.0755784605</v>
      </c>
      <c r="Y101" s="52">
        <v>2225999.6908648219</v>
      </c>
      <c r="Z101" s="52">
        <v>2291355.6375665674</v>
      </c>
      <c r="AA101" s="52">
        <v>2412044.5424940106</v>
      </c>
      <c r="AB101" s="52">
        <v>2369984.7981173</v>
      </c>
      <c r="AC101" s="27">
        <v>2265184</v>
      </c>
      <c r="AD101" s="27">
        <v>2669654</v>
      </c>
      <c r="AE101" s="27">
        <v>2592005</v>
      </c>
      <c r="AF101" s="27">
        <v>2655296</v>
      </c>
      <c r="AG101" s="27">
        <v>2611422</v>
      </c>
      <c r="AH101" s="27">
        <v>3260779</v>
      </c>
      <c r="AI101" s="27">
        <v>3604193</v>
      </c>
      <c r="AJ101" s="27">
        <v>3456456</v>
      </c>
      <c r="AK101" s="27">
        <v>4375012</v>
      </c>
      <c r="AL101" s="27">
        <v>4845495</v>
      </c>
      <c r="AM101" s="27">
        <v>4807824</v>
      </c>
      <c r="AN101" s="27">
        <v>4775889</v>
      </c>
      <c r="AO101" s="27">
        <v>5308503</v>
      </c>
      <c r="AP101" s="27">
        <v>4769164</v>
      </c>
      <c r="AQ101" s="27">
        <v>4828371</v>
      </c>
      <c r="AR101" s="27">
        <v>4512563</v>
      </c>
      <c r="AS101" s="27">
        <v>4694353</v>
      </c>
      <c r="AT101" s="27">
        <v>4838946</v>
      </c>
      <c r="AU101" s="27">
        <v>4894494</v>
      </c>
      <c r="AV101" s="27">
        <v>5117239</v>
      </c>
      <c r="AW101" s="27">
        <v>4846756</v>
      </c>
      <c r="AX101" s="27">
        <v>4524900</v>
      </c>
      <c r="AY101" s="27">
        <v>5218588</v>
      </c>
    </row>
    <row r="102" spans="1:51">
      <c r="A102" s="15" t="s">
        <v>197</v>
      </c>
      <c r="B102" s="15" t="s">
        <v>198</v>
      </c>
      <c r="C102" s="52">
        <v>3095265</v>
      </c>
      <c r="D102" s="52">
        <v>2875467</v>
      </c>
      <c r="E102" s="52">
        <v>2702129</v>
      </c>
      <c r="F102" s="52">
        <v>2327373</v>
      </c>
      <c r="G102" s="52">
        <v>2386216</v>
      </c>
      <c r="H102" s="52">
        <v>2456742</v>
      </c>
      <c r="I102" s="52">
        <v>2982908</v>
      </c>
      <c r="J102" s="52">
        <v>2835261</v>
      </c>
      <c r="K102" s="52">
        <v>2672362</v>
      </c>
      <c r="L102" s="52">
        <v>2662364</v>
      </c>
      <c r="M102" s="52">
        <v>2571330</v>
      </c>
      <c r="N102" s="52">
        <v>2554051</v>
      </c>
      <c r="O102" s="52">
        <v>2689213</v>
      </c>
      <c r="P102" s="52">
        <v>2750614</v>
      </c>
      <c r="Q102" s="52">
        <v>2786891</v>
      </c>
      <c r="R102" s="52">
        <v>3131788</v>
      </c>
      <c r="S102" s="52">
        <v>3252118</v>
      </c>
      <c r="T102" s="52">
        <v>3419783</v>
      </c>
      <c r="U102" s="52">
        <v>3317041</v>
      </c>
      <c r="V102" s="52">
        <v>3176699</v>
      </c>
      <c r="W102" s="52">
        <v>3032898</v>
      </c>
      <c r="X102" s="52">
        <v>2494067.0867583356</v>
      </c>
      <c r="Y102" s="52">
        <v>2375000.1684266939</v>
      </c>
      <c r="Z102" s="52">
        <v>2308738.5313212886</v>
      </c>
      <c r="AA102" s="52">
        <v>2301002.1476859436</v>
      </c>
      <c r="AB102" s="52">
        <v>2125017.7276880015</v>
      </c>
      <c r="AC102" s="27">
        <v>2019524</v>
      </c>
      <c r="AD102" s="27">
        <v>2511444</v>
      </c>
      <c r="AE102" s="27">
        <v>2663766</v>
      </c>
      <c r="AF102" s="27">
        <v>2913463</v>
      </c>
      <c r="AG102" s="27">
        <v>2911483</v>
      </c>
      <c r="AH102" s="27">
        <v>3137614</v>
      </c>
      <c r="AI102" s="27">
        <v>3469678</v>
      </c>
      <c r="AJ102" s="27">
        <v>3006148</v>
      </c>
      <c r="AK102" s="27">
        <v>3340518</v>
      </c>
      <c r="AL102" s="27">
        <v>3715445</v>
      </c>
      <c r="AM102" s="27">
        <v>4053251</v>
      </c>
      <c r="AN102" s="27">
        <v>3744633</v>
      </c>
      <c r="AO102" s="27">
        <v>4633072</v>
      </c>
      <c r="AP102" s="27">
        <v>4626727</v>
      </c>
      <c r="AQ102" s="27">
        <v>4795601</v>
      </c>
      <c r="AR102" s="27">
        <v>4626771</v>
      </c>
      <c r="AS102" s="27">
        <v>4976845</v>
      </c>
      <c r="AT102" s="27">
        <v>5248263</v>
      </c>
      <c r="AU102" s="27">
        <v>5317971</v>
      </c>
      <c r="AV102" s="27">
        <v>5576055</v>
      </c>
      <c r="AW102" s="27">
        <v>5302879</v>
      </c>
      <c r="AX102" s="27">
        <v>5144366</v>
      </c>
      <c r="AY102" s="27">
        <v>5394140</v>
      </c>
    </row>
    <row r="103" spans="1:51">
      <c r="A103" s="15" t="s">
        <v>199</v>
      </c>
      <c r="B103" s="15" t="s">
        <v>200</v>
      </c>
      <c r="C103" s="52">
        <v>1745793</v>
      </c>
      <c r="D103" s="52">
        <v>1613506</v>
      </c>
      <c r="E103" s="52">
        <v>1598644</v>
      </c>
      <c r="F103" s="52">
        <v>1376239</v>
      </c>
      <c r="G103" s="52">
        <v>1462550</v>
      </c>
      <c r="H103" s="52">
        <v>1447001</v>
      </c>
      <c r="I103" s="52">
        <v>1770307</v>
      </c>
      <c r="J103" s="52">
        <v>1747913</v>
      </c>
      <c r="K103" s="52">
        <v>2081607</v>
      </c>
      <c r="L103" s="52">
        <v>2040580</v>
      </c>
      <c r="M103" s="52">
        <v>2213754</v>
      </c>
      <c r="N103" s="52">
        <v>2099879</v>
      </c>
      <c r="O103" s="52">
        <v>2243448</v>
      </c>
      <c r="P103" s="52">
        <v>2347788</v>
      </c>
      <c r="Q103" s="52">
        <v>2273928</v>
      </c>
      <c r="R103" s="52">
        <v>2577648</v>
      </c>
      <c r="S103" s="52">
        <v>2665478</v>
      </c>
      <c r="T103" s="52">
        <v>2753854</v>
      </c>
      <c r="U103" s="52">
        <v>2622650</v>
      </c>
      <c r="V103" s="52">
        <v>2372974</v>
      </c>
      <c r="W103" s="52">
        <v>2179581</v>
      </c>
      <c r="X103" s="52">
        <v>1717554.8255006673</v>
      </c>
      <c r="Y103" s="52">
        <v>1646509.1017023444</v>
      </c>
      <c r="Z103" s="52">
        <v>1579267.5981691377</v>
      </c>
      <c r="AA103" s="52">
        <v>1680795.9037795272</v>
      </c>
      <c r="AB103" s="52">
        <v>1570190.5666091042</v>
      </c>
      <c r="AC103" s="27">
        <v>1661102</v>
      </c>
      <c r="AD103" s="27">
        <v>1949796</v>
      </c>
      <c r="AE103" s="27">
        <v>2055602</v>
      </c>
      <c r="AF103" s="27">
        <v>1835426</v>
      </c>
      <c r="AG103" s="27">
        <v>1811569</v>
      </c>
      <c r="AH103" s="27">
        <v>1801169</v>
      </c>
      <c r="AI103" s="27">
        <v>1921736</v>
      </c>
      <c r="AJ103" s="27">
        <v>1611706</v>
      </c>
      <c r="AK103" s="27">
        <v>1801416</v>
      </c>
      <c r="AL103" s="27">
        <v>2185875</v>
      </c>
      <c r="AM103" s="27">
        <v>2156133</v>
      </c>
      <c r="AN103" s="27">
        <v>2008742</v>
      </c>
      <c r="AO103" s="27">
        <v>2244342</v>
      </c>
      <c r="AP103" s="27">
        <v>1916672</v>
      </c>
      <c r="AQ103" s="27">
        <v>1908442</v>
      </c>
      <c r="AR103" s="27">
        <v>1839017</v>
      </c>
      <c r="AS103" s="27">
        <v>1944389</v>
      </c>
      <c r="AT103" s="27">
        <v>2144253</v>
      </c>
      <c r="AU103" s="27">
        <v>2106304</v>
      </c>
      <c r="AV103" s="27">
        <v>2247204</v>
      </c>
      <c r="AW103" s="27">
        <v>2055243</v>
      </c>
      <c r="AX103" s="27">
        <v>1930801</v>
      </c>
      <c r="AY103" s="27">
        <v>2030710</v>
      </c>
    </row>
    <row r="104" spans="1:51" s="2" customFormat="1">
      <c r="A104" s="9"/>
      <c r="B104" s="9" t="s">
        <v>201</v>
      </c>
      <c r="C104" s="28">
        <f t="shared" ref="C104:AJ104" si="0">SUM(C8:C103)</f>
        <v>234174965</v>
      </c>
      <c r="D104" s="28">
        <f t="shared" si="0"/>
        <v>211451427</v>
      </c>
      <c r="E104" s="28">
        <f t="shared" si="0"/>
        <v>203238341</v>
      </c>
      <c r="F104" s="28">
        <f t="shared" si="0"/>
        <v>183876445</v>
      </c>
      <c r="G104" s="28">
        <f t="shared" si="0"/>
        <v>184424699</v>
      </c>
      <c r="H104" s="28">
        <f t="shared" si="0"/>
        <v>176981166</v>
      </c>
      <c r="I104" s="28">
        <f t="shared" si="0"/>
        <v>184403643</v>
      </c>
      <c r="J104" s="28">
        <f t="shared" si="0"/>
        <v>175958150</v>
      </c>
      <c r="K104" s="28">
        <f t="shared" si="0"/>
        <v>179398172</v>
      </c>
      <c r="L104" s="28">
        <f t="shared" si="0"/>
        <v>181671085</v>
      </c>
      <c r="M104" s="28">
        <f t="shared" si="0"/>
        <v>177294089</v>
      </c>
      <c r="N104" s="28">
        <f t="shared" si="0"/>
        <v>170252694</v>
      </c>
      <c r="O104" s="28">
        <f t="shared" si="0"/>
        <v>178538231</v>
      </c>
      <c r="P104" s="28">
        <f t="shared" si="0"/>
        <v>178097720</v>
      </c>
      <c r="Q104" s="28">
        <f t="shared" si="0"/>
        <v>172947688</v>
      </c>
      <c r="R104" s="28">
        <f t="shared" si="0"/>
        <v>189226789</v>
      </c>
      <c r="S104" s="28">
        <f t="shared" si="0"/>
        <v>201932906</v>
      </c>
      <c r="T104" s="28">
        <f t="shared" si="0"/>
        <v>198865913</v>
      </c>
      <c r="U104" s="28">
        <f t="shared" si="0"/>
        <v>190869477</v>
      </c>
      <c r="V104" s="28">
        <f t="shared" si="0"/>
        <v>175081256</v>
      </c>
      <c r="W104" s="28">
        <f t="shared" si="0"/>
        <v>168128550</v>
      </c>
      <c r="X104" s="28">
        <f t="shared" si="0"/>
        <v>136943718.79256681</v>
      </c>
      <c r="Y104" s="28">
        <f t="shared" si="0"/>
        <v>124749238.97824718</v>
      </c>
      <c r="Z104" s="28">
        <f t="shared" si="0"/>
        <v>120913682.66815072</v>
      </c>
      <c r="AA104" s="28">
        <f t="shared" si="0"/>
        <v>121924502.00000003</v>
      </c>
      <c r="AB104" s="28">
        <f t="shared" si="0"/>
        <v>117498088.99999997</v>
      </c>
      <c r="AC104" s="28">
        <f t="shared" si="0"/>
        <v>115995055</v>
      </c>
      <c r="AD104" s="28">
        <f t="shared" si="0"/>
        <v>132723734</v>
      </c>
      <c r="AE104" s="28">
        <f t="shared" si="0"/>
        <v>124418795</v>
      </c>
      <c r="AF104" s="28">
        <f t="shared" si="0"/>
        <v>130235475</v>
      </c>
      <c r="AG104" s="28">
        <f t="shared" si="0"/>
        <v>136740583</v>
      </c>
      <c r="AH104" s="28">
        <f t="shared" si="0"/>
        <v>149259031</v>
      </c>
      <c r="AI104" s="28">
        <f t="shared" si="0"/>
        <v>170602625.06999999</v>
      </c>
      <c r="AJ104" s="28">
        <f t="shared" si="0"/>
        <v>153608168</v>
      </c>
      <c r="AK104" s="28">
        <f t="shared" ref="AK104:AL104" si="1">SUM(AK8:AK103)</f>
        <v>165757516</v>
      </c>
      <c r="AL104" s="28">
        <f t="shared" si="1"/>
        <v>187454336</v>
      </c>
      <c r="AM104" s="28">
        <f t="shared" ref="AM104:AV104" si="2">SUM(AM8:AM103)</f>
        <v>184409642</v>
      </c>
      <c r="AN104" s="28">
        <f t="shared" si="2"/>
        <v>173457268.00999999</v>
      </c>
      <c r="AO104" s="28">
        <f t="shared" si="2"/>
        <v>195845317</v>
      </c>
      <c r="AP104" s="28">
        <f t="shared" si="2"/>
        <v>175630959</v>
      </c>
      <c r="AQ104" s="28">
        <f t="shared" si="2"/>
        <v>188761621</v>
      </c>
      <c r="AR104" s="28">
        <f t="shared" si="2"/>
        <v>178484153</v>
      </c>
      <c r="AS104" s="28">
        <f t="shared" si="2"/>
        <v>190308483</v>
      </c>
      <c r="AT104" s="28">
        <f t="shared" si="2"/>
        <v>201623826</v>
      </c>
      <c r="AU104" s="28">
        <f t="shared" si="2"/>
        <v>207101102</v>
      </c>
      <c r="AV104" s="28">
        <f t="shared" si="2"/>
        <v>217199032</v>
      </c>
      <c r="AW104" s="28">
        <f t="shared" ref="AW104:AX104" si="3">SUM(AW8:AW103)</f>
        <v>203584020</v>
      </c>
      <c r="AX104" s="28">
        <f t="shared" si="3"/>
        <v>193740611</v>
      </c>
      <c r="AY104" s="28">
        <f t="shared" ref="AY104" si="4">SUM(AY8:AY103)</f>
        <v>208974270</v>
      </c>
    </row>
  </sheetData>
  <phoneticPr fontId="1" type="noConversion"/>
  <hyperlinks>
    <hyperlink ref="A2" location="Sommaire!A1" display="Retour au menu &quot;Exploitation des films&quot;"/>
  </hyperlinks>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49</vt:i4>
      </vt:variant>
      <vt:variant>
        <vt:lpstr>Plages nommées</vt:lpstr>
      </vt:variant>
      <vt:variant>
        <vt:i4>2</vt:i4>
      </vt:variant>
    </vt:vector>
  </HeadingPairs>
  <TitlesOfParts>
    <vt:vector size="51" baseType="lpstr">
      <vt:lpstr>Sommaire</vt:lpstr>
      <vt:lpstr>Définitions</vt:lpstr>
      <vt:lpstr>Fiche</vt:lpstr>
      <vt:lpstr>établissements</vt:lpstr>
      <vt:lpstr>écrans</vt:lpstr>
      <vt:lpstr>fauteuils</vt:lpstr>
      <vt:lpstr>multiplexes</vt:lpstr>
      <vt:lpstr>séances</vt:lpstr>
      <vt:lpstr>entrées</vt:lpstr>
      <vt:lpstr>recettes</vt:lpstr>
      <vt:lpstr>RME</vt:lpstr>
      <vt:lpstr>indice de fréquentation</vt:lpstr>
      <vt:lpstr>taux d'occupation des fauteuils</vt:lpstr>
      <vt:lpstr>étabAE</vt:lpstr>
      <vt:lpstr>écransAE</vt:lpstr>
      <vt:lpstr>fauteuilsAE</vt:lpstr>
      <vt:lpstr>séances AE</vt:lpstr>
      <vt:lpstr>entréesAE</vt:lpstr>
      <vt:lpstr>recettesAE</vt:lpstr>
      <vt:lpstr>RMEAE</vt:lpstr>
      <vt:lpstr>indice de fréquentationAE</vt:lpstr>
      <vt:lpstr>tmofAE</vt:lpstr>
      <vt:lpstr>étabP</vt:lpstr>
      <vt:lpstr>écransP</vt:lpstr>
      <vt:lpstr>fauteuilsP</vt:lpstr>
      <vt:lpstr>séancesP</vt:lpstr>
      <vt:lpstr>entréesP</vt:lpstr>
      <vt:lpstr>recettesP</vt:lpstr>
      <vt:lpstr>RMEP</vt:lpstr>
      <vt:lpstr>indice de fréquentationP</vt:lpstr>
      <vt:lpstr>tmofP</vt:lpstr>
      <vt:lpstr>étabM</vt:lpstr>
      <vt:lpstr>écransM</vt:lpstr>
      <vt:lpstr>fauteuilsM</vt:lpstr>
      <vt:lpstr>séancesM</vt:lpstr>
      <vt:lpstr>entréesM</vt:lpstr>
      <vt:lpstr>recettesM</vt:lpstr>
      <vt:lpstr>RMEM</vt:lpstr>
      <vt:lpstr>indice de fréquentationM</vt:lpstr>
      <vt:lpstr>tmofM</vt:lpstr>
      <vt:lpstr>étabG</vt:lpstr>
      <vt:lpstr>écransG</vt:lpstr>
      <vt:lpstr>fauteuilsG</vt:lpstr>
      <vt:lpstr>séancesG</vt:lpstr>
      <vt:lpstr>entréesG</vt:lpstr>
      <vt:lpstr>recettesG</vt:lpstr>
      <vt:lpstr>RMEG</vt:lpstr>
      <vt:lpstr>indice de fréquentationG</vt:lpstr>
      <vt:lpstr>tmofG</vt:lpstr>
      <vt:lpstr>Departements</vt:lpstr>
      <vt:lpstr>ListeDepartements</vt:lpstr>
    </vt:vector>
  </TitlesOfParts>
  <Company>CNC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JARDILLIER</dc:creator>
  <cp:lastModifiedBy>jean-luc lacuve</cp:lastModifiedBy>
  <dcterms:created xsi:type="dcterms:W3CDTF">2012-07-19T08:01:12Z</dcterms:created>
  <dcterms:modified xsi:type="dcterms:W3CDTF">2016-05-22T21:41:44Z</dcterms:modified>
</cp:coreProperties>
</file>